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fileSharing readOnlyRecommended="1"/>
  <workbookPr codeName="ThisWorkbook" defaultThemeVersion="124226"/>
  <mc:AlternateContent xmlns:mc="http://schemas.openxmlformats.org/markup-compatibility/2006">
    <mc:Choice Requires="x15">
      <x15ac:absPath xmlns:x15ac="http://schemas.microsoft.com/office/spreadsheetml/2010/11/ac" url="https://dukeenergy-my.sharepoint.com/personal/debbie_gates_duke-energy_com/Documents/Documents/Regulatory/COV19 Regulatory Filings/2020-00142 ESM/"/>
    </mc:Choice>
  </mc:AlternateContent>
  <bookViews>
    <workbookView xWindow="28680" yWindow="-120" windowWidth="29040" windowHeight="16440" firstSheet="6" activeTab="1"/>
  </bookViews>
  <sheets>
    <sheet name="Input" sheetId="22" r:id="rId1"/>
    <sheet name="Summary" sheetId="23" r:id="rId2"/>
    <sheet name="FORM 1.00" sheetId="1" r:id="rId3"/>
    <sheet name="FORM 1.10" sheetId="2" r:id="rId4"/>
    <sheet name="FORM 1.20" sheetId="16" r:id="rId5"/>
    <sheet name="FORM 2.00" sheetId="3" r:id="rId6"/>
    <sheet name="FORM 2.10" sheetId="6" r:id="rId7"/>
    <sheet name="FORM 2.20" sheetId="19" r:id="rId8"/>
    <sheet name="FORM 2.30" sheetId="14" r:id="rId9"/>
    <sheet name="FORM 2.50" sheetId="9" r:id="rId10"/>
    <sheet name="Revenue" sheetId="20" r:id="rId11"/>
    <sheet name="FORM 3.00" sheetId="13" r:id="rId12"/>
    <sheet name="Sales for Resale" sheetId="21" r:id="rId13"/>
  </sheets>
  <definedNames>
    <definedName name="AROamortization">'FORM 2.20'!$M$14:$N$180</definedName>
    <definedName name="BaseFuel">Revenue!$G$4:$G$2000</definedName>
    <definedName name="BaseRev">Revenue!$L$4:$L$2000</definedName>
    <definedName name="BillPeriod">Revenue!$C$4:$C$2000</definedName>
    <definedName name="BillPeriod1">'Sales for Resale'!$A$6:$A$2000</definedName>
    <definedName name="CaseNo">Input!$B$5</definedName>
    <definedName name="Company">'FORM 1.00'!$A$3</definedName>
    <definedName name="ES_FORM_1.00">'FORM 1.00'!$A$1:$E$43</definedName>
    <definedName name="ES_FORM_1.10">'FORM 1.10'!$B$1:$I$67</definedName>
    <definedName name="ES_FORM_1.20">'FORM 1.20'!$A$1:$G$24</definedName>
    <definedName name="ES_FORM_2.00">'FORM 2.00'!$A$1:$G$58</definedName>
    <definedName name="ES_FORM_2.10">'FORM 2.10'!$B$1:$K$55</definedName>
    <definedName name="ES_FORM_2.20_P1">'FORM 2.20'!$A$1:$N$63</definedName>
    <definedName name="ES_FORM_2.20_P2">'FORM 2.20'!$A$65:$N$127</definedName>
    <definedName name="ES_FORM_2.20_P3">'FORM 2.20'!$A$128:$N$185</definedName>
    <definedName name="ES_FORM_2.30">'FORM 2.30'!$A$1:$G$39</definedName>
    <definedName name="ES_FORM_2.50">'FORM 2.50'!$A$1:$I$22</definedName>
    <definedName name="ES_FORM_3.00">'FORM 3.00'!$B$1:$I$65</definedName>
    <definedName name="ESM">Revenue!$K$4:$K$2000</definedName>
    <definedName name="ExpMonth">Input!$B$3</definedName>
    <definedName name="Form3_Non">'FORM 3.00'!$B$47:$H$58</definedName>
    <definedName name="Form3_Res">'FORM 3.00'!$B$19:$G$30</definedName>
    <definedName name="JurisEm">Summary!$B$7:$M$130</definedName>
    <definedName name="_xlnm.Print_Area" localSheetId="2">'FORM 1.00'!$A$1:$E$43</definedName>
    <definedName name="_xlnm.Print_Area" localSheetId="3">'FORM 1.10'!$B$1:$I$67</definedName>
    <definedName name="_xlnm.Print_Area" localSheetId="4">'FORM 1.20'!$A$1:$G$24</definedName>
    <definedName name="_xlnm.Print_Area" localSheetId="5">'FORM 2.00'!$A$1:$G$58</definedName>
    <definedName name="_xlnm.Print_Area" localSheetId="6">'FORM 2.10'!$B$1:$K$55</definedName>
    <definedName name="_xlnm.Print_Area" localSheetId="7">'FORM 2.20'!$A$1:$N$184</definedName>
    <definedName name="_xlnm.Print_Area" localSheetId="8">'FORM 2.30'!$A$1:$G$39</definedName>
    <definedName name="_xlnm.Print_Area" localSheetId="9">'FORM 2.50'!$A$1:$I$22</definedName>
    <definedName name="_xlnm.Print_Area" localSheetId="11">'FORM 3.00'!$B$1:$I$65</definedName>
    <definedName name="_xlnm.Print_Area" localSheetId="0">Input!$A$1:$D$26</definedName>
    <definedName name="_xlnm.Print_Area" localSheetId="10">Revenue!$A$1:$N$138</definedName>
    <definedName name="_xlnm.Print_Area" localSheetId="12">'Sales for Resale'!$A$1:$L$32</definedName>
    <definedName name="_xlnm.Print_Area" localSheetId="1">Summary!$B$2:$M$24</definedName>
    <definedName name="_xlnm.Print_Titles" localSheetId="7">'FORM 2.20'!$1:$3</definedName>
    <definedName name="PropTax_ARO">Input!$C$8</definedName>
    <definedName name="PropTax_Structures">Input!$C$9</definedName>
    <definedName name="RiderFAC">Revenue!$I$4:$I$2000</definedName>
    <definedName name="RVCLS">Revenue!$B$4:$B$2000</definedName>
    <definedName name="SLSRSLtable">'Sales for Resale'!$A$6:$C$2000</definedName>
    <definedName name="Title">'FORM 1.00'!$A$4</definedName>
    <definedName name="TotRev">Revenue!$M$4:$M$2000</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4" i="23" l="1"/>
  <c r="L137" i="20" l="1"/>
  <c r="H23" i="23" l="1"/>
  <c r="H9" i="23"/>
  <c r="H10" i="23"/>
  <c r="H11" i="23"/>
  <c r="H12" i="23"/>
  <c r="H13" i="23"/>
  <c r="H14" i="23"/>
  <c r="H15" i="23"/>
  <c r="H16" i="23"/>
  <c r="H17" i="23"/>
  <c r="H18" i="23"/>
  <c r="H19" i="23"/>
  <c r="H20" i="23"/>
  <c r="H21" i="23"/>
  <c r="H22" i="23"/>
  <c r="L133" i="20" l="1"/>
  <c r="L129" i="20"/>
  <c r="C9" i="22" l="1"/>
  <c r="C8" i="22"/>
  <c r="B21" i="22" l="1"/>
  <c r="F128" i="20" l="1"/>
  <c r="M125" i="20"/>
  <c r="M127" i="20" l="1"/>
  <c r="F122" i="20"/>
  <c r="F127" i="20"/>
  <c r="M128" i="20"/>
  <c r="M124" i="20"/>
  <c r="M126" i="20"/>
  <c r="F126" i="20"/>
  <c r="F124" i="20"/>
  <c r="F125" i="20"/>
  <c r="M123" i="20"/>
  <c r="M119" i="20"/>
  <c r="M121" i="20"/>
  <c r="F119" i="20"/>
  <c r="M120" i="20"/>
  <c r="F120" i="20"/>
  <c r="M122" i="20"/>
  <c r="F121" i="20"/>
  <c r="F123" i="20"/>
  <c r="A8" i="19" l="1"/>
  <c r="A72" i="19"/>
  <c r="A135" i="19"/>
  <c r="L113" i="20" l="1"/>
  <c r="L110" i="20"/>
  <c r="L109" i="20"/>
  <c r="L107" i="20" l="1"/>
  <c r="L105" i="20"/>
  <c r="L104" i="20"/>
  <c r="D7" i="23" l="1"/>
  <c r="D8" i="23"/>
  <c r="D9" i="23"/>
  <c r="D10" i="23"/>
  <c r="D11" i="23"/>
  <c r="I11" i="23" a="1"/>
  <c r="I11" i="23" s="1"/>
  <c r="D12" i="23"/>
  <c r="I12" i="23" a="1"/>
  <c r="I12" i="23" s="1"/>
  <c r="D13" i="23"/>
  <c r="I13" i="23" a="1"/>
  <c r="I13" i="23" s="1"/>
  <c r="I14" i="23" a="1"/>
  <c r="I14" i="23" s="1"/>
  <c r="D15" i="23"/>
  <c r="I15" i="23" a="1"/>
  <c r="I15" i="23" s="1"/>
  <c r="D16" i="23"/>
  <c r="I16" i="23" a="1"/>
  <c r="I16" i="23" s="1"/>
  <c r="D17" i="23"/>
  <c r="I17" i="23" a="1"/>
  <c r="I17" i="23" s="1"/>
  <c r="D18" i="23"/>
  <c r="I18" i="23" a="1"/>
  <c r="I18" i="23" s="1"/>
  <c r="D19" i="23"/>
  <c r="I19" i="23" a="1"/>
  <c r="I19" i="23" s="1"/>
  <c r="D20" i="23"/>
  <c r="I20" i="23" a="1"/>
  <c r="I20" i="23" s="1"/>
  <c r="D21" i="23"/>
  <c r="I21" i="23" a="1"/>
  <c r="I21" i="23" s="1"/>
  <c r="D22" i="23"/>
  <c r="I22" i="23" a="1"/>
  <c r="I22" i="23" s="1"/>
  <c r="D23" i="23"/>
  <c r="I23" i="23" a="1"/>
  <c r="I23" i="23" s="1"/>
  <c r="D24" i="23"/>
  <c r="I24" i="23" a="1"/>
  <c r="I24" i="23" s="1"/>
  <c r="J24" i="23" l="1"/>
  <c r="J14" i="23"/>
  <c r="J22" i="23"/>
  <c r="J11" i="23"/>
  <c r="J16" i="23"/>
  <c r="J12" i="23"/>
  <c r="J17" i="23"/>
  <c r="J21" i="23"/>
  <c r="J13" i="23"/>
  <c r="J15" i="23"/>
  <c r="J23" i="23"/>
  <c r="L101" i="20" l="1"/>
  <c r="L96" i="20" l="1"/>
  <c r="L94" i="20"/>
  <c r="L93" i="20" l="1"/>
  <c r="L92" i="20"/>
  <c r="L91" i="20"/>
  <c r="L90" i="20"/>
  <c r="L88" i="20" l="1"/>
  <c r="B14" i="22" l="1"/>
  <c r="L82" i="20" l="1"/>
  <c r="L81" i="20"/>
  <c r="L80" i="20"/>
  <c r="L75" i="20" l="1"/>
  <c r="L74" i="20"/>
  <c r="L71" i="20" l="1"/>
  <c r="G19" i="21" l="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201" i="21"/>
  <c r="G202" i="21"/>
  <c r="G203" i="21"/>
  <c r="G204" i="21"/>
  <c r="G205" i="21"/>
  <c r="G206" i="21"/>
  <c r="G207" i="21"/>
  <c r="G208" i="21"/>
  <c r="G209" i="21"/>
  <c r="G210" i="21"/>
  <c r="G211" i="21"/>
  <c r="G212" i="21"/>
  <c r="G213" i="21"/>
  <c r="G214" i="21"/>
  <c r="G215" i="21"/>
  <c r="G216" i="21"/>
  <c r="G217" i="21"/>
  <c r="G218" i="21"/>
  <c r="G219" i="21"/>
  <c r="G220" i="21"/>
  <c r="G221" i="21"/>
  <c r="G222" i="21"/>
  <c r="G223" i="21"/>
  <c r="G224" i="21"/>
  <c r="G225" i="21"/>
  <c r="G226" i="21"/>
  <c r="G227" i="21"/>
  <c r="G228" i="21"/>
  <c r="G229" i="21"/>
  <c r="G230" i="21"/>
  <c r="G231" i="21"/>
  <c r="G232" i="21"/>
  <c r="G233" i="21"/>
  <c r="G234" i="21"/>
  <c r="G235" i="21"/>
  <c r="G236" i="21"/>
  <c r="G237" i="21"/>
  <c r="G238" i="21"/>
  <c r="G239" i="21"/>
  <c r="G240" i="21"/>
  <c r="G241" i="21"/>
  <c r="G242" i="21"/>
  <c r="G243" i="21"/>
  <c r="G244" i="21"/>
  <c r="G245" i="21"/>
  <c r="G246" i="21"/>
  <c r="G247" i="21"/>
  <c r="G248" i="21"/>
  <c r="G249" i="21"/>
  <c r="G250" i="21"/>
  <c r="G251" i="21"/>
  <c r="G252" i="21"/>
  <c r="G253" i="21"/>
  <c r="G254" i="21"/>
  <c r="G255" i="21"/>
  <c r="G256" i="21"/>
  <c r="G257" i="21"/>
  <c r="G258" i="21"/>
  <c r="G259" i="21"/>
  <c r="G260" i="21"/>
  <c r="G261" i="21"/>
  <c r="G262" i="21"/>
  <c r="G263" i="21"/>
  <c r="G264" i="21"/>
  <c r="G265" i="21"/>
  <c r="G266" i="21"/>
  <c r="G267" i="21"/>
  <c r="G268" i="21"/>
  <c r="G269" i="21"/>
  <c r="G270" i="21"/>
  <c r="G271" i="21"/>
  <c r="G272" i="21"/>
  <c r="G273" i="21"/>
  <c r="G274" i="21"/>
  <c r="G275" i="21"/>
  <c r="G276" i="21"/>
  <c r="G277" i="21"/>
  <c r="G278" i="21"/>
  <c r="G279" i="21"/>
  <c r="G280" i="21"/>
  <c r="G281" i="21"/>
  <c r="G282" i="21"/>
  <c r="G283" i="21"/>
  <c r="G284" i="21"/>
  <c r="G285" i="21"/>
  <c r="G286" i="21"/>
  <c r="G287" i="21"/>
  <c r="G288" i="21"/>
  <c r="G289" i="21"/>
  <c r="G290" i="21"/>
  <c r="G291" i="21"/>
  <c r="G292" i="21"/>
  <c r="G293" i="21"/>
  <c r="G294" i="21"/>
  <c r="G295" i="21"/>
  <c r="G296" i="21"/>
  <c r="G297" i="21"/>
  <c r="G298" i="21"/>
  <c r="G299" i="21"/>
  <c r="G300" i="21"/>
  <c r="G301" i="21"/>
  <c r="G302" i="21"/>
  <c r="G303" i="21"/>
  <c r="G304" i="21"/>
  <c r="G305" i="21"/>
  <c r="G306" i="21"/>
  <c r="G307" i="21"/>
  <c r="G308" i="21"/>
  <c r="G309" i="21"/>
  <c r="G310" i="21"/>
  <c r="G311" i="21"/>
  <c r="G312" i="21"/>
  <c r="G313" i="21"/>
  <c r="G314" i="21"/>
  <c r="G315" i="21"/>
  <c r="G316" i="21"/>
  <c r="G317" i="21"/>
  <c r="G318" i="21"/>
  <c r="G319" i="21"/>
  <c r="G320" i="21"/>
  <c r="G321" i="21"/>
  <c r="G322" i="21"/>
  <c r="G323" i="21"/>
  <c r="G324" i="21"/>
  <c r="G325" i="21"/>
  <c r="G326" i="21"/>
  <c r="G327" i="21"/>
  <c r="G328" i="21"/>
  <c r="G7" i="21"/>
  <c r="G8" i="21"/>
  <c r="G9" i="21"/>
  <c r="G10" i="21"/>
  <c r="G11" i="21"/>
  <c r="G12" i="21"/>
  <c r="G13" i="21"/>
  <c r="G14" i="21"/>
  <c r="G15" i="21"/>
  <c r="G16" i="21"/>
  <c r="G17" i="21"/>
  <c r="G18" i="21"/>
  <c r="G6" i="21"/>
  <c r="L68" i="20" l="1"/>
  <c r="L67" i="20"/>
  <c r="L65" i="20"/>
  <c r="B28" i="13" l="1"/>
  <c r="B8" i="2" l="1"/>
  <c r="F28" i="14" l="1"/>
  <c r="E28" i="14"/>
  <c r="D28" i="14"/>
  <c r="C28" i="14"/>
  <c r="F23" i="14"/>
  <c r="E23" i="14"/>
  <c r="D23" i="14"/>
  <c r="C23" i="14"/>
  <c r="F18" i="14"/>
  <c r="E18" i="14"/>
  <c r="D18" i="14"/>
  <c r="C18" i="14"/>
  <c r="C42" i="1" l="1"/>
  <c r="C33" i="1"/>
  <c r="C18" i="21" l="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8"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C193" i="21"/>
  <c r="C194" i="21"/>
  <c r="C195" i="21"/>
  <c r="C196" i="21"/>
  <c r="C197" i="21"/>
  <c r="C198" i="21"/>
  <c r="C199" i="21"/>
  <c r="C200" i="21"/>
  <c r="C201" i="21"/>
  <c r="C202" i="21"/>
  <c r="C203" i="21"/>
  <c r="C204" i="21"/>
  <c r="C205" i="21"/>
  <c r="C206" i="21"/>
  <c r="C207" i="21"/>
  <c r="C208" i="21"/>
  <c r="C209" i="21"/>
  <c r="C210"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44" i="21"/>
  <c r="C245" i="21"/>
  <c r="C246" i="21"/>
  <c r="C247" i="21"/>
  <c r="C248" i="21"/>
  <c r="C249" i="21"/>
  <c r="C250" i="21"/>
  <c r="C251" i="21"/>
  <c r="C252" i="21"/>
  <c r="C253" i="21"/>
  <c r="C254" i="21"/>
  <c r="C255" i="21"/>
  <c r="C256" i="21"/>
  <c r="C257" i="21"/>
  <c r="C258" i="21"/>
  <c r="C259" i="21"/>
  <c r="C260" i="21"/>
  <c r="C261" i="21"/>
  <c r="C262" i="21"/>
  <c r="C263" i="21"/>
  <c r="C264" i="21"/>
  <c r="C265" i="21"/>
  <c r="C266" i="21"/>
  <c r="C267" i="21"/>
  <c r="C268" i="21"/>
  <c r="C269" i="21"/>
  <c r="C270" i="21"/>
  <c r="C271" i="21"/>
  <c r="C272" i="21"/>
  <c r="C273" i="21"/>
  <c r="C274" i="21"/>
  <c r="C275" i="21"/>
  <c r="C276" i="21"/>
  <c r="C277" i="21"/>
  <c r="C278" i="21"/>
  <c r="C279" i="21"/>
  <c r="C280" i="21"/>
  <c r="C281" i="21"/>
  <c r="C282" i="21"/>
  <c r="C283" i="21"/>
  <c r="C284" i="21"/>
  <c r="C285" i="21"/>
  <c r="C286" i="21"/>
  <c r="C287" i="21"/>
  <c r="C288" i="21"/>
  <c r="C289" i="21"/>
  <c r="C290" i="21"/>
  <c r="C291" i="21"/>
  <c r="C292" i="21"/>
  <c r="C293" i="21"/>
  <c r="C294" i="21"/>
  <c r="C295" i="21"/>
  <c r="C296" i="21"/>
  <c r="C297" i="21"/>
  <c r="C298" i="21"/>
  <c r="C299" i="21"/>
  <c r="C300" i="21"/>
  <c r="C301" i="21"/>
  <c r="C302" i="21"/>
  <c r="C303" i="21"/>
  <c r="C304" i="21"/>
  <c r="C305" i="21"/>
  <c r="C306" i="21"/>
  <c r="C307" i="21"/>
  <c r="C308" i="21"/>
  <c r="C309" i="21"/>
  <c r="C310" i="21"/>
  <c r="C311" i="21"/>
  <c r="C312" i="21"/>
  <c r="C313" i="21"/>
  <c r="C314" i="21"/>
  <c r="C315" i="21"/>
  <c r="C316" i="21"/>
  <c r="C317" i="21"/>
  <c r="C318" i="21"/>
  <c r="C319" i="21"/>
  <c r="C320" i="21"/>
  <c r="C321" i="21"/>
  <c r="C322" i="21"/>
  <c r="C323" i="21"/>
  <c r="C324" i="21"/>
  <c r="C325" i="21"/>
  <c r="C326" i="21"/>
  <c r="C327" i="21"/>
  <c r="C328" i="21"/>
  <c r="C17" i="21"/>
  <c r="A13" i="22" l="1"/>
  <c r="A131" i="19" l="1"/>
  <c r="A130" i="19"/>
  <c r="A68" i="19"/>
  <c r="A67" i="19"/>
  <c r="H60" i="2" l="1"/>
  <c r="E32" i="14" l="1"/>
  <c r="F36" i="3" s="1"/>
  <c r="M138" i="20" l="1"/>
  <c r="F138" i="20"/>
  <c r="M137" i="20"/>
  <c r="F137" i="20"/>
  <c r="M136" i="20"/>
  <c r="F136" i="20"/>
  <c r="M135" i="20"/>
  <c r="F135" i="20"/>
  <c r="M134" i="20"/>
  <c r="F134" i="20"/>
  <c r="M133" i="20"/>
  <c r="F133" i="20"/>
  <c r="M132" i="20"/>
  <c r="F132" i="20"/>
  <c r="M131" i="20"/>
  <c r="F131" i="20"/>
  <c r="M130" i="20"/>
  <c r="F130" i="20"/>
  <c r="M129" i="20"/>
  <c r="F129" i="20"/>
  <c r="M118" i="20"/>
  <c r="F118" i="20"/>
  <c r="M117" i="20"/>
  <c r="F117" i="20"/>
  <c r="M116" i="20"/>
  <c r="F116" i="20"/>
  <c r="M115" i="20"/>
  <c r="F115" i="20"/>
  <c r="M114" i="20"/>
  <c r="F114" i="20"/>
  <c r="M113" i="20"/>
  <c r="F113" i="20"/>
  <c r="M112" i="20"/>
  <c r="F112" i="20"/>
  <c r="M111" i="20"/>
  <c r="F111" i="20"/>
  <c r="M110" i="20"/>
  <c r="F110" i="20"/>
  <c r="M109" i="20"/>
  <c r="F109" i="20"/>
  <c r="M108" i="20"/>
  <c r="F108" i="20"/>
  <c r="M107" i="20"/>
  <c r="F107" i="20"/>
  <c r="M106" i="20"/>
  <c r="F106" i="20"/>
  <c r="M105" i="20"/>
  <c r="F105" i="20"/>
  <c r="M104" i="20"/>
  <c r="F104" i="20"/>
  <c r="M103" i="20"/>
  <c r="F103" i="20"/>
  <c r="M102" i="20"/>
  <c r="F102" i="20"/>
  <c r="M101" i="20"/>
  <c r="F101" i="20"/>
  <c r="M100" i="20"/>
  <c r="F100" i="20"/>
  <c r="M99" i="20"/>
  <c r="F99" i="20"/>
  <c r="M98" i="20"/>
  <c r="F98" i="20"/>
  <c r="M97" i="20"/>
  <c r="F97" i="20"/>
  <c r="M96" i="20"/>
  <c r="F96" i="20"/>
  <c r="M95" i="20"/>
  <c r="F95" i="20"/>
  <c r="M94" i="20"/>
  <c r="F94" i="20"/>
  <c r="M93" i="20"/>
  <c r="F93" i="20"/>
  <c r="M92" i="20"/>
  <c r="F92" i="20"/>
  <c r="M91" i="20"/>
  <c r="F91" i="20"/>
  <c r="M90" i="20"/>
  <c r="F90" i="20"/>
  <c r="M89" i="20"/>
  <c r="F89" i="20"/>
  <c r="M88" i="20"/>
  <c r="F88" i="20"/>
  <c r="M87" i="20"/>
  <c r="F87" i="20"/>
  <c r="M86" i="20"/>
  <c r="F86" i="20"/>
  <c r="M85" i="20"/>
  <c r="F85" i="20"/>
  <c r="M84" i="20"/>
  <c r="F84" i="20"/>
  <c r="M83" i="20"/>
  <c r="F83" i="20"/>
  <c r="M82" i="20"/>
  <c r="F82" i="20"/>
  <c r="M81" i="20"/>
  <c r="F81" i="20"/>
  <c r="M80" i="20"/>
  <c r="F80" i="20"/>
  <c r="M79" i="20"/>
  <c r="F79" i="20"/>
  <c r="M78" i="20"/>
  <c r="F78" i="20"/>
  <c r="M77" i="20"/>
  <c r="F77" i="20"/>
  <c r="M76" i="20"/>
  <c r="F76" i="20"/>
  <c r="M75" i="20"/>
  <c r="F75" i="20"/>
  <c r="M74" i="20"/>
  <c r="F74" i="20"/>
  <c r="M73" i="20"/>
  <c r="F73" i="20"/>
  <c r="M72" i="20"/>
  <c r="F72" i="20"/>
  <c r="M71" i="20"/>
  <c r="F71" i="20"/>
  <c r="M70" i="20"/>
  <c r="F70" i="20"/>
  <c r="M69" i="20"/>
  <c r="F69" i="20"/>
  <c r="M68" i="20"/>
  <c r="F68" i="20"/>
  <c r="M67" i="20"/>
  <c r="F67" i="20"/>
  <c r="M66" i="20"/>
  <c r="F66" i="20"/>
  <c r="M65" i="20"/>
  <c r="F65" i="20"/>
  <c r="M64" i="20"/>
  <c r="F64" i="20"/>
  <c r="L63" i="20"/>
  <c r="M63" i="20" s="1"/>
  <c r="F63" i="20"/>
  <c r="M62" i="20"/>
  <c r="F62" i="20"/>
  <c r="L61" i="20"/>
  <c r="M61" i="20" s="1"/>
  <c r="F61" i="20"/>
  <c r="L60" i="20"/>
  <c r="M60" i="20" s="1"/>
  <c r="F60" i="20"/>
  <c r="M59" i="20"/>
  <c r="F59" i="20"/>
  <c r="L58" i="20"/>
  <c r="M58" i="20" s="1"/>
  <c r="F58" i="20"/>
  <c r="M57" i="20"/>
  <c r="L57" i="20"/>
  <c r="F57" i="20"/>
  <c r="M56" i="20"/>
  <c r="F56" i="20"/>
  <c r="L55" i="20"/>
  <c r="M55" i="20" s="1"/>
  <c r="F55" i="20"/>
  <c r="M54" i="20"/>
  <c r="F54" i="20"/>
  <c r="M53" i="20"/>
  <c r="F53" i="20"/>
  <c r="M52" i="20"/>
  <c r="F52" i="20"/>
  <c r="M51" i="20"/>
  <c r="F51" i="20"/>
  <c r="M50" i="20"/>
  <c r="F50" i="20"/>
  <c r="M49" i="20"/>
  <c r="F49" i="20"/>
  <c r="L48" i="20"/>
  <c r="M48" i="20" s="1"/>
  <c r="F48" i="20"/>
  <c r="L47" i="20"/>
  <c r="M47" i="20" s="1"/>
  <c r="F47" i="20"/>
  <c r="M46" i="20"/>
  <c r="F46" i="20"/>
  <c r="L45" i="20"/>
  <c r="M45" i="20" s="1"/>
  <c r="F45" i="20"/>
  <c r="L44" i="20"/>
  <c r="M44" i="20" s="1"/>
  <c r="F44" i="20"/>
  <c r="M43" i="20"/>
  <c r="F43" i="20"/>
  <c r="L42" i="20"/>
  <c r="M42" i="20" s="1"/>
  <c r="F42" i="20"/>
  <c r="L41" i="20"/>
  <c r="M41" i="20" s="1"/>
  <c r="F41" i="20"/>
  <c r="L40" i="20"/>
  <c r="M40" i="20" s="1"/>
  <c r="F40" i="20"/>
  <c r="L39" i="20"/>
  <c r="M39" i="20" s="1"/>
  <c r="F39" i="20"/>
  <c r="M38" i="20"/>
  <c r="F38" i="20"/>
  <c r="M37" i="20"/>
  <c r="F37" i="20"/>
  <c r="M36" i="20"/>
  <c r="F36" i="20"/>
  <c r="M35" i="20"/>
  <c r="F35" i="20"/>
  <c r="M34" i="20"/>
  <c r="F34" i="20"/>
  <c r="L33" i="20"/>
  <c r="M33" i="20" s="1"/>
  <c r="F33" i="20"/>
  <c r="M32" i="20"/>
  <c r="F32" i="20"/>
  <c r="L31" i="20"/>
  <c r="M31" i="20" s="1"/>
  <c r="F31" i="20"/>
  <c r="L30" i="20"/>
  <c r="M30" i="20" s="1"/>
  <c r="F30" i="20"/>
  <c r="L29" i="20"/>
  <c r="M29" i="20" s="1"/>
  <c r="F29" i="20"/>
  <c r="M28" i="20"/>
  <c r="F28" i="20"/>
  <c r="M27" i="20"/>
  <c r="F27" i="20"/>
  <c r="M26" i="20"/>
  <c r="F26" i="20"/>
  <c r="L25" i="20"/>
  <c r="M25" i="20" s="1"/>
  <c r="F25" i="20"/>
  <c r="L24" i="20"/>
  <c r="M24" i="20" s="1"/>
  <c r="F24" i="20"/>
  <c r="L23" i="20"/>
  <c r="M23" i="20" s="1"/>
  <c r="F23" i="20"/>
  <c r="L22" i="20"/>
  <c r="M22" i="20" s="1"/>
  <c r="F22" i="20"/>
  <c r="M21" i="20"/>
  <c r="F21" i="20"/>
  <c r="M20" i="20"/>
  <c r="F20" i="20"/>
  <c r="L19" i="20"/>
  <c r="M19" i="20" s="1"/>
  <c r="F19" i="20"/>
  <c r="M18" i="20"/>
  <c r="F18" i="20"/>
  <c r="M17" i="20"/>
  <c r="F17" i="20"/>
  <c r="M16" i="20"/>
  <c r="F16" i="20"/>
  <c r="M15" i="20"/>
  <c r="F15" i="20"/>
  <c r="L14" i="20"/>
  <c r="M14" i="20" s="1"/>
  <c r="F14" i="20"/>
  <c r="L13" i="20"/>
  <c r="M13" i="20" s="1"/>
  <c r="F13" i="20"/>
  <c r="M12" i="20"/>
  <c r="F12" i="20"/>
  <c r="L11" i="20"/>
  <c r="M11" i="20" s="1"/>
  <c r="F11" i="20"/>
  <c r="L10" i="20"/>
  <c r="M10" i="20" s="1"/>
  <c r="F10" i="20"/>
  <c r="M9" i="20"/>
  <c r="F9" i="20"/>
  <c r="L8" i="20"/>
  <c r="M8" i="20" s="1"/>
  <c r="F8" i="20"/>
  <c r="M7" i="20"/>
  <c r="F7" i="20"/>
  <c r="M6" i="20"/>
  <c r="F6" i="20"/>
  <c r="M5" i="20"/>
  <c r="F5" i="20"/>
  <c r="M4" i="20"/>
  <c r="F4" i="20"/>
  <c r="B22" i="22" l="1" a="1"/>
  <c r="B22" i="22" s="1"/>
  <c r="F49" i="3"/>
  <c r="K17" i="19" l="1"/>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5" i="19"/>
  <c r="K166" i="19"/>
  <c r="K167" i="19"/>
  <c r="K168" i="19"/>
  <c r="K169" i="19"/>
  <c r="K170" i="19"/>
  <c r="K171" i="19"/>
  <c r="K172" i="19"/>
  <c r="K173" i="19"/>
  <c r="K174" i="19"/>
  <c r="K175" i="19"/>
  <c r="K176" i="19"/>
  <c r="K177" i="19"/>
  <c r="K178" i="19"/>
  <c r="K179" i="19"/>
  <c r="K180" i="19"/>
  <c r="K16" i="19"/>
  <c r="F32" i="14" l="1"/>
  <c r="F31" i="14"/>
  <c r="E31" i="14"/>
  <c r="D32" i="14"/>
  <c r="D31" i="14"/>
  <c r="C32" i="14"/>
  <c r="C31" i="14"/>
  <c r="G22" i="14"/>
  <c r="G21" i="14"/>
  <c r="G23" i="14" l="1"/>
  <c r="M15" i="19" l="1"/>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4"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78" i="19"/>
  <c r="N79" i="19"/>
  <c r="N80" i="19"/>
  <c r="N81" i="19"/>
  <c r="N82" i="19"/>
  <c r="N83" i="19"/>
  <c r="N84" i="19"/>
  <c r="N85" i="19"/>
  <c r="N86" i="19"/>
  <c r="N87" i="19"/>
  <c r="N88" i="19"/>
  <c r="N89" i="19"/>
  <c r="N90" i="19"/>
  <c r="N91" i="19"/>
  <c r="N92" i="19"/>
  <c r="N93" i="19"/>
  <c r="N94" i="19"/>
  <c r="N95" i="19"/>
  <c r="N96" i="19"/>
  <c r="N97" i="19"/>
  <c r="N98" i="19"/>
  <c r="N99" i="19"/>
  <c r="N100" i="19"/>
  <c r="N101" i="19"/>
  <c r="N102" i="19"/>
  <c r="N103" i="19"/>
  <c r="N104" i="19"/>
  <c r="N105" i="19"/>
  <c r="N106" i="19"/>
  <c r="N107" i="19"/>
  <c r="N108" i="19"/>
  <c r="N109" i="19"/>
  <c r="N110" i="19"/>
  <c r="N111" i="19"/>
  <c r="N112" i="19"/>
  <c r="N113" i="19"/>
  <c r="N114" i="19"/>
  <c r="N115" i="19"/>
  <c r="N116" i="19"/>
  <c r="N117" i="19"/>
  <c r="N118" i="19"/>
  <c r="N119" i="19"/>
  <c r="N120" i="19"/>
  <c r="N121" i="19"/>
  <c r="N122" i="19"/>
  <c r="N123" i="19"/>
  <c r="N124" i="19"/>
  <c r="N125" i="19"/>
  <c r="N126" i="19"/>
  <c r="N141" i="19"/>
  <c r="N142" i="19"/>
  <c r="N143" i="19"/>
  <c r="N144" i="19"/>
  <c r="N145" i="19"/>
  <c r="N146" i="19"/>
  <c r="N147" i="19"/>
  <c r="N148" i="19"/>
  <c r="N149" i="19"/>
  <c r="N150" i="19"/>
  <c r="N151" i="19"/>
  <c r="N152" i="19"/>
  <c r="N153" i="19"/>
  <c r="N154" i="19"/>
  <c r="N155" i="19"/>
  <c r="N156" i="19"/>
  <c r="N157" i="19"/>
  <c r="N158" i="19"/>
  <c r="N159" i="19"/>
  <c r="N160" i="19"/>
  <c r="N161" i="19"/>
  <c r="N162" i="19"/>
  <c r="N163" i="19"/>
  <c r="N164" i="19"/>
  <c r="N165" i="19"/>
  <c r="N166" i="19"/>
  <c r="N167" i="19"/>
  <c r="N168" i="19"/>
  <c r="N169" i="19"/>
  <c r="N170" i="19"/>
  <c r="N171" i="19"/>
  <c r="N172" i="19"/>
  <c r="N173" i="19"/>
  <c r="N174" i="19"/>
  <c r="N175" i="19"/>
  <c r="N176" i="19"/>
  <c r="N177" i="19"/>
  <c r="N178" i="19"/>
  <c r="N179" i="19"/>
  <c r="N180" i="19"/>
  <c r="N33" i="19"/>
  <c r="N184" i="19" s="1"/>
  <c r="L31" i="19"/>
  <c r="L32" i="19" s="1"/>
  <c r="L33" i="19" s="1"/>
  <c r="L34" i="19" s="1"/>
  <c r="L35" i="19" s="1"/>
  <c r="L36" i="19" s="1"/>
  <c r="L37" i="19" s="1"/>
  <c r="L38" i="19" s="1"/>
  <c r="L39" i="19" s="1"/>
  <c r="L40" i="19" s="1"/>
  <c r="L41" i="19" s="1"/>
  <c r="L42" i="19" s="1"/>
  <c r="L43" i="19" s="1"/>
  <c r="L44" i="19" s="1"/>
  <c r="L45" i="19" s="1"/>
  <c r="L46" i="19" s="1"/>
  <c r="L47" i="19" s="1"/>
  <c r="L48" i="19" s="1"/>
  <c r="L49" i="19" s="1"/>
  <c r="L50" i="19" s="1"/>
  <c r="L51" i="19" s="1"/>
  <c r="L52" i="19" s="1"/>
  <c r="L53" i="19" s="1"/>
  <c r="L54" i="19" s="1"/>
  <c r="L55" i="19" s="1"/>
  <c r="L56" i="19" s="1"/>
  <c r="L57" i="19" s="1"/>
  <c r="L58" i="19" s="1"/>
  <c r="L59" i="19" s="1"/>
  <c r="L60" i="19" s="1"/>
  <c r="L61" i="19" s="1"/>
  <c r="L62" i="19" s="1"/>
  <c r="L63" i="19" s="1"/>
  <c r="L78" i="19" s="1"/>
  <c r="L79" i="19" s="1"/>
  <c r="L80" i="19" s="1"/>
  <c r="L81" i="19" s="1"/>
  <c r="L82" i="19" s="1"/>
  <c r="L83" i="19" s="1"/>
  <c r="L84" i="19" s="1"/>
  <c r="L85" i="19" s="1"/>
  <c r="L86" i="19" s="1"/>
  <c r="L87" i="19" s="1"/>
  <c r="L88" i="19" s="1"/>
  <c r="L89" i="19" s="1"/>
  <c r="L90" i="19" s="1"/>
  <c r="L91" i="19" s="1"/>
  <c r="L92" i="19" s="1"/>
  <c r="L93" i="19" s="1"/>
  <c r="L94" i="19" s="1"/>
  <c r="L95" i="19" s="1"/>
  <c r="L96" i="19" s="1"/>
  <c r="L97" i="19" s="1"/>
  <c r="L98" i="19" s="1"/>
  <c r="L99" i="19" s="1"/>
  <c r="L100" i="19" s="1"/>
  <c r="L101" i="19" s="1"/>
  <c r="L102" i="19" s="1"/>
  <c r="L103" i="19" s="1"/>
  <c r="L104" i="19" s="1"/>
  <c r="L105" i="19" s="1"/>
  <c r="L106" i="19" s="1"/>
  <c r="L107" i="19" s="1"/>
  <c r="L108" i="19" s="1"/>
  <c r="L109" i="19" s="1"/>
  <c r="L110" i="19" s="1"/>
  <c r="L111" i="19" s="1"/>
  <c r="L112" i="19" s="1"/>
  <c r="L113" i="19" s="1"/>
  <c r="L114" i="19" s="1"/>
  <c r="L115" i="19" s="1"/>
  <c r="L116" i="19" s="1"/>
  <c r="L117" i="19" s="1"/>
  <c r="L118" i="19" s="1"/>
  <c r="L119" i="19" s="1"/>
  <c r="L120" i="19" s="1"/>
  <c r="L121" i="19" s="1"/>
  <c r="L122" i="19" s="1"/>
  <c r="L123" i="19" s="1"/>
  <c r="L124" i="19" s="1"/>
  <c r="L125" i="19" s="1"/>
  <c r="L126" i="19" s="1"/>
  <c r="L141" i="19" s="1"/>
  <c r="L142" i="19" s="1"/>
  <c r="L143" i="19" s="1"/>
  <c r="L144" i="19" s="1"/>
  <c r="L145" i="19" s="1"/>
  <c r="L146" i="19" s="1"/>
  <c r="L147" i="19" s="1"/>
  <c r="L148" i="19" s="1"/>
  <c r="L149" i="19" s="1"/>
  <c r="L150" i="19" s="1"/>
  <c r="L151" i="19" s="1"/>
  <c r="L152" i="19" s="1"/>
  <c r="L153" i="19" s="1"/>
  <c r="L154" i="19" s="1"/>
  <c r="L155" i="19" s="1"/>
  <c r="L156" i="19" s="1"/>
  <c r="L157" i="19" s="1"/>
  <c r="L158" i="19" s="1"/>
  <c r="L159" i="19" s="1"/>
  <c r="L160" i="19" s="1"/>
  <c r="L161" i="19" s="1"/>
  <c r="L162" i="19" s="1"/>
  <c r="L163" i="19" s="1"/>
  <c r="L164" i="19" s="1"/>
  <c r="L165" i="19" s="1"/>
  <c r="L166" i="19" s="1"/>
  <c r="L167" i="19" s="1"/>
  <c r="L168" i="19" s="1"/>
  <c r="L169" i="19" s="1"/>
  <c r="L170" i="19" s="1"/>
  <c r="L171" i="19" s="1"/>
  <c r="L172" i="19" s="1"/>
  <c r="L173" i="19" s="1"/>
  <c r="L174" i="19" s="1"/>
  <c r="L175" i="19" s="1"/>
  <c r="L176" i="19" s="1"/>
  <c r="L177" i="19" s="1"/>
  <c r="L178" i="19" s="1"/>
  <c r="L179" i="19" s="1"/>
  <c r="L180" i="19" s="1"/>
  <c r="J181" i="19"/>
  <c r="G181" i="19"/>
  <c r="F181" i="19"/>
  <c r="E181" i="19"/>
  <c r="D181" i="19"/>
  <c r="A15" i="19"/>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H14" i="19"/>
  <c r="H15" i="19" s="1"/>
  <c r="H16" i="19" s="1"/>
  <c r="H17" i="19" s="1"/>
  <c r="H18" i="19" s="1"/>
  <c r="H19" i="19" s="1"/>
  <c r="H20" i="19" s="1"/>
  <c r="H21" i="19" s="1"/>
  <c r="H22" i="19" s="1"/>
  <c r="H23" i="19" s="1"/>
  <c r="H24" i="19" s="1"/>
  <c r="H25" i="19" s="1"/>
  <c r="H26" i="19" s="1"/>
  <c r="H27" i="19" s="1"/>
  <c r="H28" i="19" s="1"/>
  <c r="H29" i="19" s="1"/>
  <c r="H30" i="19" s="1"/>
  <c r="H31" i="19" s="1"/>
  <c r="H32" i="19" s="1"/>
  <c r="H33" i="19" s="1"/>
  <c r="H34" i="19" s="1"/>
  <c r="H35" i="19" s="1"/>
  <c r="H36" i="19" s="1"/>
  <c r="H37" i="19" s="1"/>
  <c r="H38" i="19" s="1"/>
  <c r="H39" i="19" s="1"/>
  <c r="H40" i="19" s="1"/>
  <c r="H41" i="19" s="1"/>
  <c r="H42" i="19" s="1"/>
  <c r="H43" i="19" s="1"/>
  <c r="H44" i="19" s="1"/>
  <c r="H45" i="19" s="1"/>
  <c r="H46" i="19" s="1"/>
  <c r="H47" i="19" s="1"/>
  <c r="H48" i="19" s="1"/>
  <c r="H49" i="19" s="1"/>
  <c r="H50" i="19" s="1"/>
  <c r="H51" i="19" s="1"/>
  <c r="H52" i="19" s="1"/>
  <c r="H53" i="19" s="1"/>
  <c r="H54" i="19" s="1"/>
  <c r="H55" i="19" s="1"/>
  <c r="H56" i="19" s="1"/>
  <c r="H57" i="19" s="1"/>
  <c r="H58" i="19" s="1"/>
  <c r="H59" i="19" s="1"/>
  <c r="H60" i="19" s="1"/>
  <c r="H61" i="19" s="1"/>
  <c r="H62" i="19" s="1"/>
  <c r="H63" i="19" s="1"/>
  <c r="H78" i="19" s="1"/>
  <c r="H79" i="19" s="1"/>
  <c r="H80" i="19" s="1"/>
  <c r="H81" i="19" s="1"/>
  <c r="H82" i="19" s="1"/>
  <c r="H83" i="19" s="1"/>
  <c r="H84" i="19" s="1"/>
  <c r="H85" i="19" s="1"/>
  <c r="H86" i="19" s="1"/>
  <c r="H87" i="19" s="1"/>
  <c r="H88" i="19" s="1"/>
  <c r="H89" i="19" s="1"/>
  <c r="H90" i="19" s="1"/>
  <c r="H91" i="19" s="1"/>
  <c r="H92" i="19" s="1"/>
  <c r="H93" i="19" s="1"/>
  <c r="H94" i="19" s="1"/>
  <c r="H95" i="19" s="1"/>
  <c r="H96" i="19" s="1"/>
  <c r="H97" i="19" s="1"/>
  <c r="H98" i="19" s="1"/>
  <c r="H99" i="19" s="1"/>
  <c r="H100" i="19" s="1"/>
  <c r="H101" i="19" s="1"/>
  <c r="H102" i="19" s="1"/>
  <c r="H103" i="19" s="1"/>
  <c r="H104" i="19" s="1"/>
  <c r="H105" i="19" s="1"/>
  <c r="H106" i="19" s="1"/>
  <c r="H107" i="19" s="1"/>
  <c r="H108" i="19" s="1"/>
  <c r="H109" i="19" s="1"/>
  <c r="H110" i="19" s="1"/>
  <c r="H111" i="19" s="1"/>
  <c r="H112" i="19" s="1"/>
  <c r="H113" i="19" s="1"/>
  <c r="H114" i="19" s="1"/>
  <c r="H115" i="19" s="1"/>
  <c r="H116" i="19" s="1"/>
  <c r="H117" i="19" s="1"/>
  <c r="H118" i="19" s="1"/>
  <c r="H119" i="19" s="1"/>
  <c r="H120" i="19" s="1"/>
  <c r="H121" i="19" s="1"/>
  <c r="H122" i="19" s="1"/>
  <c r="H123" i="19" s="1"/>
  <c r="H124" i="19" s="1"/>
  <c r="H125" i="19" s="1"/>
  <c r="H126" i="19" s="1"/>
  <c r="H141" i="19" s="1"/>
  <c r="H142" i="19" s="1"/>
  <c r="H143" i="19" s="1"/>
  <c r="H144" i="19" s="1"/>
  <c r="H145" i="19" s="1"/>
  <c r="H146" i="19" s="1"/>
  <c r="H147" i="19" s="1"/>
  <c r="H148" i="19" s="1"/>
  <c r="H149" i="19" s="1"/>
  <c r="H150" i="19" s="1"/>
  <c r="H151" i="19" s="1"/>
  <c r="H152" i="19" s="1"/>
  <c r="H153" i="19" s="1"/>
  <c r="H154" i="19" s="1"/>
  <c r="H155" i="19" s="1"/>
  <c r="H156" i="19" s="1"/>
  <c r="H157" i="19" s="1"/>
  <c r="H158" i="19" s="1"/>
  <c r="H159" i="19" s="1"/>
  <c r="H160" i="19" s="1"/>
  <c r="H161" i="19" s="1"/>
  <c r="H162" i="19" s="1"/>
  <c r="H163" i="19" s="1"/>
  <c r="H164" i="19" s="1"/>
  <c r="H165" i="19" s="1"/>
  <c r="H166" i="19" s="1"/>
  <c r="H167" i="19" s="1"/>
  <c r="H168" i="19" s="1"/>
  <c r="H169" i="19" s="1"/>
  <c r="H170" i="19" s="1"/>
  <c r="H171" i="19" s="1"/>
  <c r="H172" i="19" s="1"/>
  <c r="H173" i="19" s="1"/>
  <c r="H174" i="19" s="1"/>
  <c r="H175" i="19" s="1"/>
  <c r="H176" i="19" s="1"/>
  <c r="H177" i="19" s="1"/>
  <c r="H178" i="19" s="1"/>
  <c r="H179" i="19" s="1"/>
  <c r="H180" i="19" s="1"/>
  <c r="A4" i="19"/>
  <c r="A3" i="19"/>
  <c r="F35" i="3" l="1"/>
  <c r="N181" i="19"/>
  <c r="K181" i="19"/>
  <c r="G27" i="14" l="1"/>
  <c r="G26" i="14"/>
  <c r="G17" i="14"/>
  <c r="G16" i="14"/>
  <c r="G18" i="14" l="1"/>
  <c r="G32" i="14"/>
  <c r="F19" i="3" s="1"/>
  <c r="G28" i="14"/>
  <c r="G31" i="14"/>
  <c r="B4" i="2"/>
  <c r="B3" i="2"/>
  <c r="A14" i="3"/>
  <c r="A15" i="3" l="1"/>
  <c r="G17" i="6"/>
  <c r="F17" i="6"/>
  <c r="E17" i="6"/>
  <c r="D17" i="6"/>
  <c r="A16" i="3" l="1"/>
  <c r="A18" i="3" s="1"/>
  <c r="A19" i="3" s="1"/>
  <c r="I16" i="9"/>
  <c r="I15" i="9"/>
  <c r="A15" i="9"/>
  <c r="A16" i="9" s="1"/>
  <c r="A4" i="16"/>
  <c r="A3" i="16"/>
  <c r="C16" i="16"/>
  <c r="E15" i="16"/>
  <c r="G15" i="16" s="1"/>
  <c r="E14" i="16"/>
  <c r="G14" i="16" s="1"/>
  <c r="A14" i="16"/>
  <c r="A15" i="16" s="1"/>
  <c r="A16" i="16" s="1"/>
  <c r="E13" i="16"/>
  <c r="G13" i="16" s="1"/>
  <c r="G16" i="16" l="1"/>
  <c r="H18" i="2" s="1"/>
  <c r="A20" i="3"/>
  <c r="E16" i="16"/>
  <c r="A22" i="3" l="1"/>
  <c r="A23" i="3" l="1"/>
  <c r="B14" i="2"/>
  <c r="A24" i="3" l="1"/>
  <c r="B16" i="2"/>
  <c r="B18" i="2" s="1"/>
  <c r="B20" i="2" l="1"/>
  <c r="B22" i="2" s="1"/>
  <c r="A25" i="3"/>
  <c r="A26" i="3" s="1"/>
  <c r="A28" i="3" s="1"/>
  <c r="A31" i="3" s="1"/>
  <c r="A33" i="3" s="1"/>
  <c r="A34" i="3" s="1"/>
  <c r="A35" i="3" s="1"/>
  <c r="A36" i="3" s="1"/>
  <c r="A37" i="3" s="1"/>
  <c r="A38" i="3" s="1"/>
  <c r="A41" i="3" s="1"/>
  <c r="A43" i="3" s="1"/>
  <c r="A44" i="3" s="1"/>
  <c r="A45" i="3" s="1"/>
  <c r="A48" i="3" s="1"/>
  <c r="A49" i="3" s="1"/>
  <c r="A50" i="3" s="1"/>
  <c r="A51" i="3" s="1"/>
  <c r="B24" i="2" l="1"/>
  <c r="B26" i="2" l="1"/>
  <c r="B28" i="2" l="1"/>
  <c r="B57" i="13"/>
  <c r="B56" i="13"/>
  <c r="B55" i="13"/>
  <c r="B54" i="13"/>
  <c r="B53" i="13"/>
  <c r="B52" i="13"/>
  <c r="B51" i="13"/>
  <c r="B50" i="13"/>
  <c r="B49" i="13"/>
  <c r="B48" i="13"/>
  <c r="B47" i="13"/>
  <c r="B29" i="13"/>
  <c r="B27" i="13"/>
  <c r="B26" i="13"/>
  <c r="B25" i="13"/>
  <c r="B24" i="13"/>
  <c r="B23" i="13"/>
  <c r="B22" i="13"/>
  <c r="B21" i="13"/>
  <c r="B20" i="13"/>
  <c r="B19" i="13"/>
  <c r="L22" i="13" l="1" a="1"/>
  <c r="L22" i="13" s="1"/>
  <c r="E50" i="13" s="1" a="1"/>
  <c r="E50" i="13" s="1"/>
  <c r="K22" i="13" a="1"/>
  <c r="K22" i="13" s="1"/>
  <c r="D50" i="13" s="1" a="1"/>
  <c r="D50" i="13" s="1"/>
  <c r="K19" i="13" a="1"/>
  <c r="K19" i="13" s="1"/>
  <c r="D47" i="13" s="1" a="1"/>
  <c r="D47" i="13" s="1"/>
  <c r="L19" i="13" a="1"/>
  <c r="L19" i="13" s="1"/>
  <c r="E47" i="13" s="1" a="1"/>
  <c r="E47" i="13" s="1"/>
  <c r="L23" i="13" a="1"/>
  <c r="L23" i="13" s="1"/>
  <c r="E51" i="13" s="1" a="1"/>
  <c r="E51" i="13" s="1"/>
  <c r="K23" i="13" a="1"/>
  <c r="K23" i="13" s="1"/>
  <c r="D51" i="13" s="1" a="1"/>
  <c r="D51" i="13" s="1"/>
  <c r="L27" i="13" a="1"/>
  <c r="L27" i="13" s="1"/>
  <c r="E55" i="13" s="1" a="1"/>
  <c r="E55" i="13" s="1"/>
  <c r="K27" i="13" a="1"/>
  <c r="K27" i="13" s="1"/>
  <c r="D55" i="13" s="1" a="1"/>
  <c r="D55" i="13" s="1"/>
  <c r="L20" i="13" a="1"/>
  <c r="L20" i="13" s="1"/>
  <c r="E48" i="13" s="1" a="1"/>
  <c r="E48" i="13" s="1"/>
  <c r="K20" i="13" a="1"/>
  <c r="K20" i="13" s="1"/>
  <c r="D48" i="13" s="1" a="1"/>
  <c r="D48" i="13" s="1"/>
  <c r="L24" i="13" a="1"/>
  <c r="L24" i="13" s="1"/>
  <c r="E52" i="13" s="1" a="1"/>
  <c r="E52" i="13" s="1"/>
  <c r="K24" i="13" a="1"/>
  <c r="K24" i="13" s="1"/>
  <c r="D52" i="13" s="1" a="1"/>
  <c r="D52" i="13" s="1"/>
  <c r="L28" i="13" a="1"/>
  <c r="L28" i="13" s="1"/>
  <c r="E56" i="13" s="1" a="1"/>
  <c r="E56" i="13" s="1"/>
  <c r="K28" i="13" a="1"/>
  <c r="K28" i="13" s="1"/>
  <c r="D56" i="13" s="1" a="1"/>
  <c r="D56" i="13" s="1"/>
  <c r="L26" i="13" a="1"/>
  <c r="L26" i="13" s="1"/>
  <c r="E54" i="13" s="1" a="1"/>
  <c r="E54" i="13" s="1"/>
  <c r="K26" i="13" a="1"/>
  <c r="K26" i="13" s="1"/>
  <c r="D54" i="13" s="1" a="1"/>
  <c r="D54" i="13" s="1"/>
  <c r="L21" i="13" a="1"/>
  <c r="L21" i="13" s="1"/>
  <c r="E49" i="13" s="1" a="1"/>
  <c r="E49" i="13" s="1"/>
  <c r="K21" i="13" a="1"/>
  <c r="K21" i="13" s="1"/>
  <c r="D49" i="13" s="1" a="1"/>
  <c r="D49" i="13" s="1"/>
  <c r="L25" i="13" a="1"/>
  <c r="L25" i="13" s="1"/>
  <c r="E53" i="13" s="1" a="1"/>
  <c r="E53" i="13" s="1"/>
  <c r="K25" i="13" a="1"/>
  <c r="K25" i="13" s="1"/>
  <c r="D53" i="13" s="1" a="1"/>
  <c r="D53" i="13" s="1"/>
  <c r="L29" i="13" a="1"/>
  <c r="L29" i="13" s="1"/>
  <c r="E57" i="13" s="1" a="1"/>
  <c r="E57" i="13" s="1"/>
  <c r="K29" i="13" a="1"/>
  <c r="K29" i="13" s="1"/>
  <c r="D57" i="13" s="1" a="1"/>
  <c r="D57" i="13" s="1"/>
  <c r="C20" i="13" a="1"/>
  <c r="C20" i="13" s="1"/>
  <c r="F20" i="13" a="1"/>
  <c r="F20" i="13" s="1"/>
  <c r="F48" i="13" s="1" a="1"/>
  <c r="F48" i="13" s="1"/>
  <c r="C24" i="13" a="1"/>
  <c r="C24" i="13" s="1"/>
  <c r="F24" i="13" a="1"/>
  <c r="F24" i="13" s="1"/>
  <c r="F52" i="13" s="1" a="1"/>
  <c r="F52" i="13" s="1"/>
  <c r="C28" i="13" a="1"/>
  <c r="C28" i="13" s="1"/>
  <c r="F28" i="13" a="1"/>
  <c r="F28" i="13" s="1"/>
  <c r="F56" i="13" s="1" a="1"/>
  <c r="F56" i="13" s="1"/>
  <c r="C22" i="13" a="1"/>
  <c r="C22" i="13" s="1"/>
  <c r="F22" i="13" a="1"/>
  <c r="F22" i="13" s="1"/>
  <c r="F50" i="13" s="1" a="1"/>
  <c r="F50" i="13" s="1"/>
  <c r="C26" i="13" a="1"/>
  <c r="C26" i="13" s="1"/>
  <c r="F26" i="13" a="1"/>
  <c r="F26" i="13" s="1"/>
  <c r="F54" i="13" s="1" a="1"/>
  <c r="F54" i="13" s="1"/>
  <c r="C19" i="13" a="1"/>
  <c r="C19" i="13" s="1"/>
  <c r="F19" i="13" a="1"/>
  <c r="F19" i="13" s="1"/>
  <c r="F47" i="13" s="1" a="1"/>
  <c r="F47" i="13" s="1"/>
  <c r="C23" i="13" a="1"/>
  <c r="C23" i="13" s="1"/>
  <c r="F23" i="13" a="1"/>
  <c r="F23" i="13" s="1"/>
  <c r="F51" i="13" s="1" a="1"/>
  <c r="F51" i="13" s="1"/>
  <c r="C27" i="13" a="1"/>
  <c r="C27" i="13" s="1"/>
  <c r="F27" i="13" a="1"/>
  <c r="F27" i="13" s="1"/>
  <c r="F55" i="13" s="1" a="1"/>
  <c r="F55" i="13" s="1"/>
  <c r="C21" i="13" a="1"/>
  <c r="C21" i="13" s="1"/>
  <c r="F21" i="13" a="1"/>
  <c r="F21" i="13" s="1"/>
  <c r="F49" i="13" s="1" a="1"/>
  <c r="F49" i="13" s="1"/>
  <c r="C25" i="13" a="1"/>
  <c r="C25" i="13" s="1"/>
  <c r="F25" i="13" a="1"/>
  <c r="F25" i="13" s="1"/>
  <c r="F53" i="13" s="1" a="1"/>
  <c r="F53" i="13" s="1"/>
  <c r="C29" i="13" a="1"/>
  <c r="C29" i="13" s="1"/>
  <c r="F29" i="13" a="1"/>
  <c r="F29" i="13" s="1"/>
  <c r="F57" i="13" s="1" a="1"/>
  <c r="F57" i="13" s="1"/>
  <c r="B30" i="2"/>
  <c r="B32" i="2" s="1"/>
  <c r="B34" i="2" s="1"/>
  <c r="C53" i="13" l="1" a="1"/>
  <c r="C53" i="13" s="1"/>
  <c r="G53" i="13" s="1"/>
  <c r="H53" i="13" s="1"/>
  <c r="G25" i="13"/>
  <c r="C56" i="13" a="1"/>
  <c r="C56" i="13" s="1"/>
  <c r="G28" i="13"/>
  <c r="C49" i="13" a="1"/>
  <c r="C49" i="13" s="1"/>
  <c r="G49" i="13" s="1"/>
  <c r="H49" i="13" s="1"/>
  <c r="G21" i="13"/>
  <c r="C47" i="13" a="1"/>
  <c r="C47" i="13" s="1"/>
  <c r="G47" i="13" s="1"/>
  <c r="G19" i="13"/>
  <c r="C51" i="13" a="1"/>
  <c r="C51" i="13" s="1"/>
  <c r="G51" i="13" s="1"/>
  <c r="H51" i="13" s="1"/>
  <c r="G23" i="13"/>
  <c r="C50" i="13" a="1"/>
  <c r="C50" i="13" s="1"/>
  <c r="G50" i="13" s="1"/>
  <c r="H50" i="13" s="1"/>
  <c r="G22" i="13"/>
  <c r="C48" i="13" a="1"/>
  <c r="C48" i="13" s="1"/>
  <c r="G48" i="13" s="1"/>
  <c r="H48" i="13" s="1"/>
  <c r="G20" i="13"/>
  <c r="C54" i="13" a="1"/>
  <c r="C54" i="13" s="1"/>
  <c r="G54" i="13" s="1"/>
  <c r="H54" i="13" s="1"/>
  <c r="G26" i="13"/>
  <c r="C57" i="13" a="1"/>
  <c r="C57" i="13" s="1"/>
  <c r="G29" i="13"/>
  <c r="C55" i="13" a="1"/>
  <c r="C55" i="13" s="1"/>
  <c r="G55" i="13" s="1"/>
  <c r="H55" i="13" s="1"/>
  <c r="G27" i="13"/>
  <c r="C52" i="13" a="1"/>
  <c r="C52" i="13" s="1"/>
  <c r="G52" i="13" s="1"/>
  <c r="H52" i="13" s="1"/>
  <c r="G24" i="13"/>
  <c r="B36" i="2"/>
  <c r="B45" i="2" s="1"/>
  <c r="F45" i="3"/>
  <c r="H24" i="2" s="1"/>
  <c r="B8" i="14"/>
  <c r="B4" i="14"/>
  <c r="B3" i="14"/>
  <c r="B58" i="13"/>
  <c r="B30" i="13"/>
  <c r="B8" i="13"/>
  <c r="B4" i="13"/>
  <c r="B3" i="13"/>
  <c r="I14" i="9"/>
  <c r="A8" i="9"/>
  <c r="A4" i="9"/>
  <c r="A3" i="9"/>
  <c r="F48" i="6"/>
  <c r="F46" i="6"/>
  <c r="F44" i="6"/>
  <c r="F42" i="6"/>
  <c r="F40" i="6"/>
  <c r="F38" i="6"/>
  <c r="F36" i="6"/>
  <c r="F34" i="6"/>
  <c r="F32" i="6"/>
  <c r="F30" i="6"/>
  <c r="F28" i="6"/>
  <c r="F26" i="6"/>
  <c r="F24" i="6"/>
  <c r="F22" i="6"/>
  <c r="K22" i="6" s="1"/>
  <c r="F20" i="6"/>
  <c r="K20" i="6" s="1"/>
  <c r="E51" i="6"/>
  <c r="F23" i="3" s="1"/>
  <c r="H51" i="6"/>
  <c r="F25" i="3" s="1"/>
  <c r="I51" i="6"/>
  <c r="F24" i="3" s="1"/>
  <c r="J51" i="6"/>
  <c r="F33" i="3" s="1"/>
  <c r="D51" i="6"/>
  <c r="F14" i="3" s="1"/>
  <c r="I17" i="6"/>
  <c r="H17" i="6"/>
  <c r="B9" i="6"/>
  <c r="B4" i="6"/>
  <c r="B3" i="6"/>
  <c r="L30" i="13" l="1" a="1"/>
  <c r="L30" i="13" s="1"/>
  <c r="E58" i="13" s="1" a="1"/>
  <c r="E58" i="13" s="1"/>
  <c r="K30" i="13" a="1"/>
  <c r="K30" i="13" s="1"/>
  <c r="D58" i="13" s="1" a="1"/>
  <c r="D58" i="13" s="1"/>
  <c r="C30" i="13" a="1"/>
  <c r="C30" i="13" s="1"/>
  <c r="F30" i="13" a="1"/>
  <c r="F30" i="13" s="1"/>
  <c r="F58" i="13" s="1" a="1"/>
  <c r="F58" i="13" s="1"/>
  <c r="F50" i="3" s="1"/>
  <c r="F51" i="3" s="1"/>
  <c r="H34" i="2" s="1"/>
  <c r="H47" i="13"/>
  <c r="G56" i="13"/>
  <c r="G57" i="13"/>
  <c r="H57" i="13" s="1"/>
  <c r="B47" i="2"/>
  <c r="F20" i="3"/>
  <c r="G18" i="9"/>
  <c r="F51" i="6"/>
  <c r="I18" i="9"/>
  <c r="F37" i="3" s="1"/>
  <c r="G51" i="6"/>
  <c r="F15" i="3" s="1"/>
  <c r="F16" i="3" s="1"/>
  <c r="F26" i="3"/>
  <c r="B49" i="2" l="1"/>
  <c r="B53" i="2" s="1"/>
  <c r="B58" i="2" s="1"/>
  <c r="B60" i="2" s="1"/>
  <c r="B62" i="2" s="1"/>
  <c r="H56" i="13"/>
  <c r="C58" i="13" a="1"/>
  <c r="C58" i="13" s="1"/>
  <c r="G58" i="13" s="1"/>
  <c r="G60" i="13" s="1"/>
  <c r="G30" i="13"/>
  <c r="G32" i="13" s="1"/>
  <c r="F28" i="3"/>
  <c r="H14" i="2" l="1"/>
  <c r="H16" i="2" s="1"/>
  <c r="H20" i="2" s="1"/>
  <c r="H50" i="2"/>
  <c r="E17" i="1" s="1"/>
  <c r="H58" i="13"/>
  <c r="G62" i="13"/>
  <c r="G64" i="13" s="1"/>
  <c r="I45" i="2" s="1"/>
  <c r="A8" i="3"/>
  <c r="A4" i="3"/>
  <c r="A3" i="3"/>
  <c r="H60" i="13" l="1"/>
  <c r="I51" i="2" s="1"/>
  <c r="E26" i="1" s="1"/>
  <c r="G34" i="13"/>
  <c r="A8" i="1"/>
  <c r="G36" i="13" l="1"/>
  <c r="H45" i="2" s="1"/>
  <c r="H58" i="2"/>
  <c r="H62" i="2" s="1"/>
  <c r="I62" i="2" s="1"/>
  <c r="I58" i="2" l="1"/>
  <c r="H28" i="2" s="1"/>
  <c r="I60" i="2" l="1"/>
  <c r="J19" i="23" l="1"/>
  <c r="J18" i="23"/>
  <c r="J20" i="23" l="1"/>
  <c r="K26" i="6"/>
  <c r="K24" i="6"/>
  <c r="K51" i="6" l="1"/>
  <c r="F34" i="3" s="1"/>
  <c r="F38" i="3" s="1"/>
  <c r="H22" i="2" s="1"/>
  <c r="H26" i="2" s="1"/>
  <c r="H30" i="2" s="1"/>
  <c r="H36" i="2" s="1"/>
  <c r="H38" i="2" l="1"/>
  <c r="H47" i="2"/>
  <c r="I47" i="2" s="1"/>
  <c r="E24" i="1" l="1"/>
  <c r="I53" i="2"/>
  <c r="E28" i="1" s="1"/>
  <c r="E15" i="1"/>
  <c r="H53" i="2"/>
  <c r="E19" i="1" s="1"/>
</calcChain>
</file>

<file path=xl/comments1.xml><?xml version="1.0" encoding="utf-8"?>
<comments xmlns="http://schemas.openxmlformats.org/spreadsheetml/2006/main">
  <authors>
    <author>Czupik, Ted</author>
  </authors>
  <commentList>
    <comment ref="B8" authorId="0" shapeId="0">
      <text>
        <r>
          <rPr>
            <sz val="9"/>
            <color indexed="81"/>
            <rFont val="Tahoma"/>
            <family val="2"/>
          </rPr>
          <t xml:space="preserve">Source: Rodney Smith, Ernst &amp; Young
</t>
        </r>
      </text>
    </comment>
    <comment ref="B9" authorId="0" shapeId="0">
      <text>
        <r>
          <rPr>
            <sz val="9"/>
            <color indexed="81"/>
            <rFont val="Tahoma"/>
            <family val="2"/>
          </rPr>
          <t xml:space="preserve">Source: Rodney Smith, Ernst &amp; Young
</t>
        </r>
      </text>
    </comment>
  </commentList>
</comments>
</file>

<file path=xl/comments2.xml><?xml version="1.0" encoding="utf-8"?>
<comments xmlns="http://schemas.openxmlformats.org/spreadsheetml/2006/main">
  <authors>
    <author>Czupik, Ted Jr</author>
    <author>Czupik, Ted</author>
  </authors>
  <commentList>
    <comment ref="D17" authorId="0" shapeId="0">
      <text>
        <r>
          <rPr>
            <sz val="8"/>
            <color indexed="81"/>
            <rFont val="Tahoma"/>
            <family val="2"/>
          </rPr>
          <t xml:space="preserve">Source: Capital Asset Depreciation Group
</t>
        </r>
      </text>
    </comment>
    <comment ref="E17" authorId="0" shapeId="0">
      <text>
        <r>
          <rPr>
            <sz val="8"/>
            <color indexed="81"/>
            <rFont val="Tahoma"/>
            <family val="2"/>
          </rPr>
          <t xml:space="preserve">Source: Capital Asset Depreciation Group
</t>
        </r>
      </text>
    </comment>
    <comment ref="I17" authorId="1" shapeId="0">
      <text>
        <r>
          <rPr>
            <sz val="9"/>
            <color indexed="81"/>
            <rFont val="Tahoma"/>
            <family val="2"/>
          </rPr>
          <t xml:space="preserve">Positive numbers actually represent a credit balance in account 282
</t>
        </r>
      </text>
    </comment>
    <comment ref="J17" authorId="0" shapeId="0">
      <text>
        <r>
          <rPr>
            <sz val="8"/>
            <color indexed="81"/>
            <rFont val="Tahoma"/>
            <family val="2"/>
          </rPr>
          <t xml:space="preserve">Source: Capital Asset Depreciation Group
Depreciation rate = 2.47%
</t>
        </r>
      </text>
    </comment>
    <comment ref="C20" authorId="1" shapeId="0">
      <text>
        <r>
          <rPr>
            <sz val="9"/>
            <color indexed="81"/>
            <rFont val="Tahoma"/>
            <family val="2"/>
          </rPr>
          <t xml:space="preserve">In service date 11/30/2018
</t>
        </r>
      </text>
    </comment>
    <comment ref="K20" authorId="0" shapeId="0">
      <text>
        <r>
          <rPr>
            <sz val="8"/>
            <color indexed="81"/>
            <rFont val="Tahoma"/>
            <family val="2"/>
          </rPr>
          <t xml:space="preserve">NBV is calculated as gross plant less accumulated depreciation plus any CWIP as of the first of the year (1/1). 
</t>
        </r>
      </text>
    </comment>
    <comment ref="C22" authorId="1" shapeId="0">
      <text>
        <r>
          <rPr>
            <sz val="9"/>
            <color indexed="81"/>
            <rFont val="Tahoma"/>
            <family val="2"/>
          </rPr>
          <t xml:space="preserve">Estimated in service date 3/6/2020
</t>
        </r>
      </text>
    </comment>
    <comment ref="C24" authorId="1" shapeId="0">
      <text>
        <r>
          <rPr>
            <sz val="9"/>
            <color indexed="81"/>
            <rFont val="Tahoma"/>
            <family val="2"/>
          </rPr>
          <t xml:space="preserve">In service date 3/31/2019
</t>
        </r>
      </text>
    </comment>
    <comment ref="C26" authorId="1" shapeId="0">
      <text>
        <r>
          <rPr>
            <sz val="9"/>
            <color indexed="81"/>
            <rFont val="Tahoma"/>
            <family val="2"/>
          </rPr>
          <t xml:space="preserve">Estimated in service date xx/xx/2019
</t>
        </r>
      </text>
    </comment>
  </commentList>
</comments>
</file>

<file path=xl/comments3.xml><?xml version="1.0" encoding="utf-8"?>
<comments xmlns="http://schemas.openxmlformats.org/spreadsheetml/2006/main">
  <authors>
    <author>Czupik, Ted</author>
  </authors>
  <commentList>
    <comment ref="G11" authorId="0" shapeId="0">
      <text>
        <r>
          <rPr>
            <b/>
            <u/>
            <sz val="9"/>
            <color indexed="81"/>
            <rFont val="Tahoma"/>
            <family val="2"/>
          </rPr>
          <t>Order - Page 75</t>
        </r>
        <r>
          <rPr>
            <sz val="9"/>
            <color indexed="81"/>
            <rFont val="Tahoma"/>
            <family val="2"/>
          </rPr>
          <t xml:space="preserve">
Therefore, the Commission finds that Duke Kentucky should amortize only the actual balance of the East Bend Coal Ash ARO regulatory asset over 10 years and recover additional actual costs associated with the settlement of the East Bend Coal Ash ARO in the second month after they are incurred.</t>
        </r>
      </text>
    </comment>
  </commentList>
</comments>
</file>

<file path=xl/comments4.xml><?xml version="1.0" encoding="utf-8"?>
<comments xmlns="http://schemas.openxmlformats.org/spreadsheetml/2006/main">
  <authors>
    <author>Czupik, Ted Jr</author>
  </authors>
  <commentList>
    <comment ref="B1" authorId="0" shapeId="0">
      <text>
        <r>
          <rPr>
            <sz val="8"/>
            <color indexed="81"/>
            <rFont val="Tahoma"/>
            <family val="2"/>
          </rPr>
          <t xml:space="preserve">Should also tie to the FAC "Supplemental Nonnative Sales_agr" file (MC, S14 or S105)
</t>
        </r>
      </text>
    </comment>
  </commentList>
</comments>
</file>

<file path=xl/sharedStrings.xml><?xml version="1.0" encoding="utf-8"?>
<sst xmlns="http://schemas.openxmlformats.org/spreadsheetml/2006/main" count="930" uniqueCount="444">
  <si>
    <t>DUKE ENERGY KENTUCKY, INC.</t>
  </si>
  <si>
    <t>ENVIRONMENTAL SURCHARGE REPORT</t>
  </si>
  <si>
    <t>Expense Month:</t>
  </si>
  <si>
    <t>=</t>
  </si>
  <si>
    <t>ES FORM 1.00</t>
  </si>
  <si>
    <t>Effective Date for Billing:</t>
  </si>
  <si>
    <t>Submitted by:</t>
  </si>
  <si>
    <t>Title:</t>
  </si>
  <si>
    <t>Date Submitted:</t>
  </si>
  <si>
    <t>ES FORM 1.10</t>
  </si>
  <si>
    <t>Environmental</t>
  </si>
  <si>
    <t>Compliance Plans</t>
  </si>
  <si>
    <t>(1)</t>
  </si>
  <si>
    <t>(2)</t>
  </si>
  <si>
    <t>(3)</t>
  </si>
  <si>
    <t>(4)</t>
  </si>
  <si>
    <t>(5)</t>
  </si>
  <si>
    <t>(6)</t>
  </si>
  <si>
    <t>(7)</t>
  </si>
  <si>
    <t>(8)</t>
  </si>
  <si>
    <t>(9)</t>
  </si>
  <si>
    <t>ES FORM 2.00</t>
  </si>
  <si>
    <t>Revenue Requirement of Environmental Compliance Costs</t>
  </si>
  <si>
    <t>Subtotal</t>
  </si>
  <si>
    <t>Additions:</t>
  </si>
  <si>
    <t>Deductions:</t>
  </si>
  <si>
    <t>Surcharge</t>
  </si>
  <si>
    <t>Description</t>
  </si>
  <si>
    <t>Inventory and Expense of Emission Allowances</t>
  </si>
  <si>
    <t>Source</t>
  </si>
  <si>
    <t>Calculation of Current Month Environmental Surcharge Factors</t>
  </si>
  <si>
    <t>ES Form 2.00</t>
  </si>
  <si>
    <t>+</t>
  </si>
  <si>
    <t>-</t>
  </si>
  <si>
    <t>Jurisdictional Allocation Ratio for Expense Month</t>
  </si>
  <si>
    <t xml:space="preserve">Jurisdictional E(m) </t>
  </si>
  <si>
    <t>ES Form 3.00</t>
  </si>
  <si>
    <t>Return on the Environmental Compliance Rate Base (RORB)</t>
  </si>
  <si>
    <t>Environmental Operating Expenses (OE)</t>
  </si>
  <si>
    <t>Eligible Environmental Compliance Plant (Gross Plant)</t>
  </si>
  <si>
    <t>Eligible Environmental Compliance CWIP Excluding AFUDC</t>
  </si>
  <si>
    <t>Inventory - Emission Allowances</t>
  </si>
  <si>
    <t>Accumulated Depreciation on Eligible Environmental Compliance Plant</t>
  </si>
  <si>
    <t>Accumulated Deferred Income Taxes on Eligible Environmental Compliance Plant</t>
  </si>
  <si>
    <t>Monthly Taxes Other Than Income Taxes</t>
  </si>
  <si>
    <t>Monthly Emission Allowance Expense</t>
  </si>
  <si>
    <t>Total Environmental Compliance Operating Expense</t>
  </si>
  <si>
    <t>Amount</t>
  </si>
  <si>
    <t>ES FORM 2.10</t>
  </si>
  <si>
    <t>Project</t>
  </si>
  <si>
    <t>No.</t>
  </si>
  <si>
    <t>Gross</t>
  </si>
  <si>
    <t>Plant</t>
  </si>
  <si>
    <t>in-Service</t>
  </si>
  <si>
    <t>Accumulated</t>
  </si>
  <si>
    <t>Depreciation</t>
  </si>
  <si>
    <t>CWIP</t>
  </si>
  <si>
    <t>Excluding</t>
  </si>
  <si>
    <t>AFUDC</t>
  </si>
  <si>
    <t>Net</t>
  </si>
  <si>
    <t>ITC</t>
  </si>
  <si>
    <t>as of</t>
  </si>
  <si>
    <t>Deferred</t>
  </si>
  <si>
    <t>Tax Balance</t>
  </si>
  <si>
    <t>Monthly</t>
  </si>
  <si>
    <t>Expense</t>
  </si>
  <si>
    <t>Property</t>
  </si>
  <si>
    <t>Tax</t>
  </si>
  <si>
    <t>(2)-(3)</t>
  </si>
  <si>
    <t>ES Form 2.10</t>
  </si>
  <si>
    <t>Beginning</t>
  </si>
  <si>
    <t>Inventory</t>
  </si>
  <si>
    <t>Purchases</t>
  </si>
  <si>
    <t>Ending</t>
  </si>
  <si>
    <t>Total</t>
  </si>
  <si>
    <t>ES Form 2.20</t>
  </si>
  <si>
    <t>ES FORM 2.50</t>
  </si>
  <si>
    <t>Account</t>
  </si>
  <si>
    <t>Number</t>
  </si>
  <si>
    <t>Unit 2</t>
  </si>
  <si>
    <t>ES FORM 3.00</t>
  </si>
  <si>
    <t>Monthly Average Revenue Computation of R(m) for Residential and Non-Residential Customers</t>
  </si>
  <si>
    <t>Month</t>
  </si>
  <si>
    <t>Residential - Kentucky Jurisdictional Revenues</t>
  </si>
  <si>
    <t>Non-Fuel</t>
  </si>
  <si>
    <t>Base Rate</t>
  </si>
  <si>
    <t>Revenues</t>
  </si>
  <si>
    <t>Fuel</t>
  </si>
  <si>
    <t>Component</t>
  </si>
  <si>
    <t>Clause</t>
  </si>
  <si>
    <t>Average Monthly Residential Revenues, Excluding Environmental Surcharge, for 12 Months Ending Current Expense Month</t>
  </si>
  <si>
    <t>Average Total Kentucky Revenues, Excluding Environmental Surcharge, for 12 Months Ending Current Expense Month</t>
  </si>
  <si>
    <t>Residential Revenues as a Percentage of Total Revenues for 12 Months Ending with the Current Expense Month</t>
  </si>
  <si>
    <t>Non-Residential - Kentucky Jurisdictional Revenues</t>
  </si>
  <si>
    <t>Average Monthly Non-Residential Revenues, Excluding Environmental Surcharge, for 12 Months Ending Current Expense Month</t>
  </si>
  <si>
    <t>Non-Residential Revenues as a Percentage of Total Revenues for 12 Months Ending with the Current Expense Month</t>
  </si>
  <si>
    <t>Residential</t>
  </si>
  <si>
    <t>Non-Residential</t>
  </si>
  <si>
    <t>Environmental Compliance Rate Base (RB)</t>
  </si>
  <si>
    <t>Calculation of Environmental Surcharge Billing Factors</t>
  </si>
  <si>
    <t>ES FORM 2.30</t>
  </si>
  <si>
    <t>Allocations /</t>
  </si>
  <si>
    <t>Quantity</t>
  </si>
  <si>
    <t>Dollars</t>
  </si>
  <si>
    <t>$/Allowance</t>
  </si>
  <si>
    <t>Sold</t>
  </si>
  <si>
    <t>ES Form 2.30</t>
  </si>
  <si>
    <t>(2) x (3)</t>
  </si>
  <si>
    <t>Determination of Environmental Compliance Rate Base (RB)</t>
  </si>
  <si>
    <t>Determination of Environmental Compliance Operating Expenses (OE)</t>
  </si>
  <si>
    <t>Revenue</t>
  </si>
  <si>
    <t>Input:</t>
  </si>
  <si>
    <t>Case No.</t>
  </si>
  <si>
    <t>Adjustment for (Over)/Under Recovery</t>
  </si>
  <si>
    <t>2017-00321</t>
  </si>
  <si>
    <t>Environmental Compliance Rate Base</t>
  </si>
  <si>
    <t>Pretax Rate of Return (ROR)</t>
  </si>
  <si>
    <t>ES Form 2.50</t>
  </si>
  <si>
    <t>(4) + (5) - (6)</t>
  </si>
  <si>
    <t xml:space="preserve"> (7) x (8)</t>
  </si>
  <si>
    <t>Total Emission Allowance Sales</t>
  </si>
  <si>
    <t>Monthly Depreciation Expense</t>
  </si>
  <si>
    <t>Monthly Amortization Expense</t>
  </si>
  <si>
    <t>Amortization Calculation for Coal Ash ARO</t>
  </si>
  <si>
    <t>Cost of Capital</t>
  </si>
  <si>
    <t xml:space="preserve">Weighted </t>
  </si>
  <si>
    <t>Capital Structure</t>
  </si>
  <si>
    <t>Ratio</t>
  </si>
  <si>
    <t>Cost</t>
  </si>
  <si>
    <t>ES FORM 1.20</t>
  </si>
  <si>
    <t>ES Form 1.20</t>
  </si>
  <si>
    <t>Proceeds from Emission Allowance Sales (EAS)</t>
  </si>
  <si>
    <t>Ammonia</t>
  </si>
  <si>
    <t>Environmental Reagent Expenses</t>
  </si>
  <si>
    <t>Period</t>
  </si>
  <si>
    <t>Cash Spend</t>
  </si>
  <si>
    <t>COR Credit</t>
  </si>
  <si>
    <t>Carrying Cost</t>
  </si>
  <si>
    <t>Recovery</t>
  </si>
  <si>
    <t>Ending Balance</t>
  </si>
  <si>
    <t>2015 Total</t>
  </si>
  <si>
    <t>Actual</t>
  </si>
  <si>
    <t>2016 Total</t>
  </si>
  <si>
    <t>Monthly Amortization Amount</t>
  </si>
  <si>
    <t>EB020290 Lined Retention Basin West</t>
  </si>
  <si>
    <t>EB020745 Lined Retention Basin East</t>
  </si>
  <si>
    <t>EB020298 East Bend SW/PW Reroute</t>
  </si>
  <si>
    <t>Total Emission Allowances</t>
  </si>
  <si>
    <t>Short-term Debt</t>
  </si>
  <si>
    <t>Long-term Debt</t>
  </si>
  <si>
    <t xml:space="preserve">  Total</t>
  </si>
  <si>
    <t>Common Equity</t>
  </si>
  <si>
    <t xml:space="preserve">  Sub-Total E(m)</t>
  </si>
  <si>
    <t>(1) ÷ 12</t>
  </si>
  <si>
    <t>RB ÷ 12 months</t>
  </si>
  <si>
    <t>Less: Proceeds from Emission Allowance Sales (EAS)</t>
  </si>
  <si>
    <t>(A)</t>
  </si>
  <si>
    <t>Line</t>
  </si>
  <si>
    <t>Expense Type</t>
  </si>
  <si>
    <t>East Bend</t>
  </si>
  <si>
    <t>NOx Allowances Sales</t>
  </si>
  <si>
    <r>
      <t>SO</t>
    </r>
    <r>
      <rPr>
        <vertAlign val="subscript"/>
        <sz val="10"/>
        <color theme="1"/>
        <rFont val="Arial"/>
        <family val="2"/>
      </rPr>
      <t>2</t>
    </r>
    <r>
      <rPr>
        <sz val="10"/>
        <color theme="1"/>
        <rFont val="Arial"/>
        <family val="2"/>
      </rPr>
      <t xml:space="preserve"> Allowance Sales</t>
    </r>
  </si>
  <si>
    <t>Accumulated Deferred Investment Tax Credits (ITC) on Eligible Environmental Compliance Plant</t>
  </si>
  <si>
    <r>
      <t>Total SO</t>
    </r>
    <r>
      <rPr>
        <b/>
        <vertAlign val="subscript"/>
        <sz val="10"/>
        <color theme="1"/>
        <rFont val="Arial"/>
        <family val="2"/>
      </rPr>
      <t>2</t>
    </r>
    <r>
      <rPr>
        <b/>
        <sz val="10"/>
        <color theme="1"/>
        <rFont val="Arial"/>
        <family val="2"/>
      </rPr>
      <t xml:space="preserve"> and NOx Emission Allowances</t>
    </r>
  </si>
  <si>
    <t>Jurisdictional E(m) Revenue Recovered in Current Expense Month</t>
  </si>
  <si>
    <t>Prior Period Adjustment (if necessary)</t>
  </si>
  <si>
    <t>(B)</t>
  </si>
  <si>
    <t>(9) + (10) + (11)</t>
  </si>
  <si>
    <t>Jan-17</t>
  </si>
  <si>
    <t>Feb-17</t>
  </si>
  <si>
    <t>Jan-18</t>
  </si>
  <si>
    <t>Mar-17</t>
  </si>
  <si>
    <t>Apr-17</t>
  </si>
  <si>
    <t>May-17</t>
  </si>
  <si>
    <t>Jun-17</t>
  </si>
  <si>
    <t>Jul-17</t>
  </si>
  <si>
    <t>Aug-17</t>
  </si>
  <si>
    <t>Sep-17</t>
  </si>
  <si>
    <t>Oct-17</t>
  </si>
  <si>
    <t>Nov-17</t>
  </si>
  <si>
    <t>Dec-17</t>
  </si>
  <si>
    <t>Feb-18</t>
  </si>
  <si>
    <t>Mar-18</t>
  </si>
  <si>
    <t>Apr-18</t>
  </si>
  <si>
    <t>May-18</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</si>
  <si>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</si>
  <si>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</si>
  <si>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</si>
  <si>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</si>
  <si>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</si>
  <si>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</si>
  <si>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</si>
  <si>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</si>
  <si>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</si>
  <si>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</si>
  <si>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</si>
  <si>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</si>
  <si>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</si>
  <si>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</si>
  <si>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</si>
  <si>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</si>
  <si>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</si>
  <si>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</si>
  <si>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</si>
  <si>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</si>
  <si>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</si>
  <si>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</si>
  <si>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</si>
  <si>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</si>
  <si>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</si>
  <si>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</si>
  <si>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</si>
  <si>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</si>
  <si>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</si>
  <si>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</si>
  <si>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</si>
  <si>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</si>
  <si>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</si>
  <si>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</si>
  <si>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</si>
  <si>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</si>
  <si>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</si>
  <si>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</si>
  <si>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</si>
  <si>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</si>
  <si>
    <t>Oct-21</t>
  </si>
  <si>
    <t>Nov-21</t>
  </si>
  <si>
    <t>Dec-21</t>
  </si>
  <si>
    <t>Jan-22</t>
  </si>
  <si>
    <t>Feb-22</t>
  </si>
  <si>
    <t>Mar-22</t>
  </si>
  <si>
    <t>Apr-22</t>
  </si>
  <si>
    <t>May-22</t>
  </si>
  <si>
    <t>Jun-22</t>
  </si>
  <si>
    <t>Jul-22</t>
  </si>
  <si>
    <t>Aug-22</t>
  </si>
  <si>
    <t>Sep-22</t>
  </si>
  <si>
    <t>Oct-22</t>
  </si>
  <si>
    <t>Nov-22</t>
  </si>
  <si>
    <t>Dec-22</t>
  </si>
  <si>
    <t>Jan-23</t>
  </si>
  <si>
    <t>Feb-23</t>
  </si>
  <si>
    <t>Mar-23</t>
  </si>
  <si>
    <t>Apr-23</t>
  </si>
  <si>
    <t>May-23</t>
  </si>
  <si>
    <t>Jun-23</t>
  </si>
  <si>
    <t>Jul-23</t>
  </si>
  <si>
    <t>Aug-23</t>
  </si>
  <si>
    <t>Sep-23</t>
  </si>
  <si>
    <t>Oct-23</t>
  </si>
  <si>
    <t>Nov-23</t>
  </si>
  <si>
    <t>Dec-23</t>
  </si>
  <si>
    <t>Jan-24</t>
  </si>
  <si>
    <t>Feb-24</t>
  </si>
  <si>
    <t>Mar-24</t>
  </si>
  <si>
    <t>Apr-24</t>
  </si>
  <si>
    <t>May-24</t>
  </si>
  <si>
    <t>Jun-24</t>
  </si>
  <si>
    <t>Jul-24</t>
  </si>
  <si>
    <t>Aug-24</t>
  </si>
  <si>
    <t>Sep-24</t>
  </si>
  <si>
    <t>Oct-24</t>
  </si>
  <si>
    <t>Nov-24</t>
  </si>
  <si>
    <t>Dec-24</t>
  </si>
  <si>
    <t>Jan-25</t>
  </si>
  <si>
    <t>Feb-25</t>
  </si>
  <si>
    <t>Mar-25</t>
  </si>
  <si>
    <t>Apr-25</t>
  </si>
  <si>
    <t>May-25</t>
  </si>
  <si>
    <t>Jun-25</t>
  </si>
  <si>
    <t>Jul-25</t>
  </si>
  <si>
    <t>Aug-25</t>
  </si>
  <si>
    <t>Sep-25</t>
  </si>
  <si>
    <t>Oct-25</t>
  </si>
  <si>
    <t>Nov-25</t>
  </si>
  <si>
    <t>Dec-25</t>
  </si>
  <si>
    <t>Jan-26</t>
  </si>
  <si>
    <t>Feb-26</t>
  </si>
  <si>
    <t>Mar-26</t>
  </si>
  <si>
    <t>Apr-26</t>
  </si>
  <si>
    <t>May-26</t>
  </si>
  <si>
    <t>Jun-26</t>
  </si>
  <si>
    <t>Jul-26</t>
  </si>
  <si>
    <t>Aug-26</t>
  </si>
  <si>
    <t>Sep-26</t>
  </si>
  <si>
    <t>Oct-26</t>
  </si>
  <si>
    <t>Nov-26</t>
  </si>
  <si>
    <t>Dec-26</t>
  </si>
  <si>
    <t>Jan-27</t>
  </si>
  <si>
    <t>Feb-27</t>
  </si>
  <si>
    <t>Mar-27</t>
  </si>
  <si>
    <t>Apr-27</t>
  </si>
  <si>
    <t>May-27</t>
  </si>
  <si>
    <t>Jun-27</t>
  </si>
  <si>
    <t>Jul-27</t>
  </si>
  <si>
    <t>Aug-27</t>
  </si>
  <si>
    <t>Sep-27</t>
  </si>
  <si>
    <t>Oct-27</t>
  </si>
  <si>
    <t>Nov-27</t>
  </si>
  <si>
    <t>Dec-27</t>
  </si>
  <si>
    <t>Jan-28</t>
  </si>
  <si>
    <t>Feb-28</t>
  </si>
  <si>
    <t>Mar-28</t>
  </si>
  <si>
    <t>Apr-28</t>
  </si>
  <si>
    <t>May-28</t>
  </si>
  <si>
    <t xml:space="preserve">  E(m) = RORB + OE - EAS + Prior Period Adjustment + (Over)/Under Recovery</t>
  </si>
  <si>
    <t>(Over) / Under Recovery</t>
  </si>
  <si>
    <t>Note: (Over) recovery will be deducted from Jurisdictional E(m)</t>
  </si>
  <si>
    <t xml:space="preserve">        Under recovery will be added to Jurisdictional E(m)</t>
  </si>
  <si>
    <t>Depreciation Expense, Taxes Other Than Income Taxes</t>
  </si>
  <si>
    <t>Plant, Accumulated Depreciation, CWIP, ITC, ADIT</t>
  </si>
  <si>
    <t>Gross up for</t>
  </si>
  <si>
    <t>Tax Rate</t>
  </si>
  <si>
    <t xml:space="preserve">Pre-Tax </t>
  </si>
  <si>
    <t>Rate of Return</t>
  </si>
  <si>
    <t>(A)x(B)</t>
  </si>
  <si>
    <t>Non-Residential = All Other RVCLS</t>
  </si>
  <si>
    <t>Residential (Total Revenue)</t>
  </si>
  <si>
    <t>Jurisdictional E(m)</t>
  </si>
  <si>
    <t>ES Form 1.10, Line 16</t>
  </si>
  <si>
    <t>Environmental Surcharge Billing Factor</t>
  </si>
  <si>
    <t>Non-Residential (Net Revenue)</t>
  </si>
  <si>
    <t xml:space="preserve">R(m) </t>
  </si>
  <si>
    <t>(Total Revenue)</t>
  </si>
  <si>
    <t>(Net Revenue)</t>
  </si>
  <si>
    <t>Residential R(m) = Average Total Revenue (Total Revenue excluding ESM Revenue)</t>
  </si>
  <si>
    <t>Non-Residential R(m) = Average Net Revenue (Total Revenue excluding ESM Revenue, Base Fuel and FAC Revenue)</t>
  </si>
  <si>
    <t>(2) - (5)</t>
  </si>
  <si>
    <t>(6) - (3) - (4)</t>
  </si>
  <si>
    <t>Jurisdictional R(m)</t>
  </si>
  <si>
    <t>ES Form 1.10, Line 15</t>
  </si>
  <si>
    <t>Summary of Jurisdictional E(m), Jurisdictional R(m) and Environmental Surcharge Billing Factors</t>
  </si>
  <si>
    <t>Jurisdictional E(m) / R(m)</t>
  </si>
  <si>
    <r>
      <t xml:space="preserve">  Total </t>
    </r>
    <r>
      <rPr>
        <sz val="10"/>
        <rFont val="Arial"/>
        <family val="2"/>
      </rPr>
      <t>Adjusted</t>
    </r>
    <r>
      <rPr>
        <sz val="10"/>
        <color theme="1"/>
        <rFont val="Arial"/>
        <family val="2"/>
      </rPr>
      <t xml:space="preserve"> Jurisdictional E(m)</t>
    </r>
  </si>
  <si>
    <r>
      <t xml:space="preserve">Revenues as a Percentage of </t>
    </r>
    <r>
      <rPr>
        <sz val="10"/>
        <rFont val="Arial"/>
        <family val="2"/>
      </rPr>
      <t xml:space="preserve">12 Month Average </t>
    </r>
    <r>
      <rPr>
        <sz val="10"/>
        <color theme="1"/>
        <rFont val="Arial"/>
        <family val="2"/>
      </rPr>
      <t xml:space="preserve">Total Revenues </t>
    </r>
  </si>
  <si>
    <r>
      <rPr>
        <sz val="10"/>
        <rFont val="Arial"/>
        <family val="2"/>
      </rPr>
      <t>Adjusted</t>
    </r>
    <r>
      <rPr>
        <sz val="10"/>
        <color theme="1"/>
        <rFont val="Arial"/>
        <family val="2"/>
      </rPr>
      <t xml:space="preserve"> Jurisdictional E(m) - Allocated </t>
    </r>
  </si>
  <si>
    <t>Note:  Capital structure, cost of debt and tax rate gross-up factor as approved in Case No. 2017-00321.</t>
  </si>
  <si>
    <t xml:space="preserve">          These rates are to remain constant until the Commission sets base rates in Duke Kentucky's next</t>
  </si>
  <si>
    <t xml:space="preserve">          base rate case proceeding.</t>
  </si>
  <si>
    <t>Billed</t>
  </si>
  <si>
    <t>DSM</t>
  </si>
  <si>
    <t>Recovery:</t>
  </si>
  <si>
    <t>10-Yr Amort.</t>
  </si>
  <si>
    <t>2-Month Cycle</t>
  </si>
  <si>
    <t>(10) = (5) + (8)</t>
  </si>
  <si>
    <t>Sales for Resale</t>
  </si>
  <si>
    <t>Jurisdictional E(m) to be Recovered in Rider PSM</t>
  </si>
  <si>
    <t>(15) ÷ (16)</t>
  </si>
  <si>
    <t>(12) x (14)</t>
  </si>
  <si>
    <t>Company Records</t>
  </si>
  <si>
    <t>Property Tax Rates</t>
  </si>
  <si>
    <t>ARO Account:</t>
  </si>
  <si>
    <t>Structures &amp; Improvements</t>
  </si>
  <si>
    <t>Lime</t>
  </si>
  <si>
    <t>Hydrated Lime</t>
  </si>
  <si>
    <t>NOx Allowances - Annual</t>
  </si>
  <si>
    <t>NOx Allowances - Seasonal</t>
  </si>
  <si>
    <t>Expense Month</t>
  </si>
  <si>
    <t>Source: MW_RAC_044</t>
  </si>
  <si>
    <t>Bill</t>
  </si>
  <si>
    <t>Class</t>
  </si>
  <si>
    <t>Revcls</t>
  </si>
  <si>
    <t>Unbilled</t>
  </si>
  <si>
    <t>BaseFuel</t>
  </si>
  <si>
    <t>FAC</t>
  </si>
  <si>
    <t>PSM</t>
  </si>
  <si>
    <t>ESM</t>
  </si>
  <si>
    <t>BaseRev</t>
  </si>
  <si>
    <t>TotalBilled</t>
  </si>
  <si>
    <t>Commercial</t>
  </si>
  <si>
    <t>Industrial</t>
  </si>
  <si>
    <t>Lighting</t>
  </si>
  <si>
    <t>OPA</t>
  </si>
  <si>
    <t>Residential = RVCL 0</t>
  </si>
  <si>
    <t>ES Form 1.10, Line 17</t>
  </si>
  <si>
    <t>12 Month</t>
  </si>
  <si>
    <t>Average</t>
  </si>
  <si>
    <t>Calculation of Jurisdictional Allocation Ratio - 12 Month Average</t>
  </si>
  <si>
    <t xml:space="preserve">Retail Revenue  </t>
  </si>
  <si>
    <t xml:space="preserve">Total Revenue  </t>
  </si>
  <si>
    <t>ES FORM 2.20</t>
  </si>
  <si>
    <t>Page 1 of 3</t>
  </si>
  <si>
    <t>Page 2 of 3</t>
  </si>
  <si>
    <t>Page 3 of 3</t>
  </si>
  <si>
    <t>Source: PSM Schedule 2</t>
  </si>
  <si>
    <t>Rates &amp; Regulatory Strategy Manager</t>
  </si>
  <si>
    <t>Theodore H. Czupik Jr.</t>
  </si>
  <si>
    <t>Asset Energy = Non-native portion of DA Asset Energy (PJM BLI 1200, 1210, 1220) and RT Asset Energy (PJM BLI 1205, 1215, 1225, 1400, 1410, 1420)</t>
  </si>
  <si>
    <t>Error Check:</t>
  </si>
  <si>
    <t xml:space="preserve">To make sure that retail  </t>
  </si>
  <si>
    <t xml:space="preserve">and SLSRSL are entered </t>
  </si>
  <si>
    <t>for the current expense month</t>
  </si>
  <si>
    <t>Apr / June</t>
  </si>
  <si>
    <t>May / July</t>
  </si>
  <si>
    <t>June / August</t>
  </si>
  <si>
    <t>July / September</t>
  </si>
  <si>
    <t>August / October</t>
  </si>
  <si>
    <t>September / November</t>
  </si>
  <si>
    <t>October / December</t>
  </si>
  <si>
    <t>November / January</t>
  </si>
  <si>
    <t>December / February</t>
  </si>
  <si>
    <t>January / March</t>
  </si>
  <si>
    <t>February / April</t>
  </si>
  <si>
    <t>March / May</t>
  </si>
  <si>
    <t>Juris. E(m)</t>
  </si>
  <si>
    <t>Exp Month / Billing</t>
  </si>
  <si>
    <t>Jurisdictional E(m) Table</t>
  </si>
  <si>
    <t>Rates</t>
  </si>
  <si>
    <r>
      <t>SO</t>
    </r>
    <r>
      <rPr>
        <b/>
        <u/>
        <vertAlign val="subscript"/>
        <sz val="10"/>
        <color theme="1"/>
        <rFont val="Arial"/>
        <family val="2"/>
      </rPr>
      <t>2</t>
    </r>
    <r>
      <rPr>
        <b/>
        <u/>
        <sz val="10"/>
        <color theme="1"/>
        <rFont val="Arial"/>
        <family val="2"/>
      </rPr>
      <t xml:space="preserve"> Allowances - Acid Rain Program (a)</t>
    </r>
  </si>
  <si>
    <t>(a) Note: The SO2 Allowances exclude the CSSO2G1 Program Allowances as there is no dollar value associated with this program inventory.  Thus, there is no expense booked to the ledger as a result of the program.</t>
  </si>
  <si>
    <t>File:</t>
  </si>
  <si>
    <t>Original &amp; 2 copies</t>
  </si>
  <si>
    <t>Line 18</t>
  </si>
  <si>
    <t>Retail</t>
  </si>
  <si>
    <t>(7) - (9)</t>
  </si>
  <si>
    <t>Utilized</t>
  </si>
  <si>
    <t>Adj. Retail</t>
  </si>
  <si>
    <t>Form 1.10</t>
  </si>
  <si>
    <t>Adj. Jurisdictional E(m)</t>
  </si>
  <si>
    <t>Adjusted Jurisdictional E(m) Authorized for Expense Month two Months Prior</t>
  </si>
  <si>
    <t>Recovered</t>
  </si>
  <si>
    <t>in</t>
  </si>
  <si>
    <t>(Over)/Under</t>
  </si>
  <si>
    <t>Juris. E(m) vs. Revenue Collected</t>
  </si>
  <si>
    <t>vs.</t>
  </si>
  <si>
    <t>Allowed</t>
  </si>
  <si>
    <t>Ln 9 (H30)</t>
  </si>
  <si>
    <t>Ln 13 (H38)</t>
  </si>
  <si>
    <t>Ln 7 (H26)</t>
  </si>
  <si>
    <t>Ln 12 (H36)</t>
  </si>
  <si>
    <t>EB021281 East Bend Landfill Cell 2</t>
  </si>
  <si>
    <t>Res</t>
  </si>
  <si>
    <t>Non-Res</t>
  </si>
  <si>
    <t>ESM Billing Factor</t>
  </si>
  <si>
    <t>Monthly Environmental Reagent Expense</t>
  </si>
  <si>
    <t>S105</t>
  </si>
  <si>
    <t>S14</t>
  </si>
  <si>
    <t>MC</t>
  </si>
  <si>
    <t>Annual</t>
  </si>
  <si>
    <t xml:space="preserve">Note:  (A) Amounts determined by the Commission during six-month and two-year reviews. Additionally, per discussion with the KPSC Staff, the </t>
  </si>
  <si>
    <t>Company is including an adjustment for over-collection of property taxes in the three monthly filings for Expense Months May, June &amp; July of 2019.</t>
  </si>
  <si>
    <t>Ln 10 (H32)</t>
  </si>
  <si>
    <t>Prior</t>
  </si>
  <si>
    <t>Period Adj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</si>
</sst>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yyyy"/>
    <numFmt numFmtId="165" formatCode="[$-409]mmm\-yy;@"/>
    <numFmt numFmtId="166" formatCode="_(&quot;$&quot;* #,##0.00_);_(&quot;$&quot;* \(#,##0.00\);_(&quot;$&quot;* &quot;-&quot;_);_(@_)"/>
    <numFmt numFmtId="167" formatCode="0.000%"/>
    <numFmt numFmtId="168" formatCode="_(&quot;$&quot;* #,##0_);_(&quot;$&quot;* \(#,##0\);_(&quot;$&quot;* &quot;-&quot;??_);_(@_)"/>
    <numFmt numFmtId="169" formatCode="0.000_)"/>
    <numFmt numFmtId="170" formatCode="mm/dd/yy_)"/>
    <numFmt numFmtId="171" formatCode="#,##0.0_);\(#,##0.0\)"/>
    <numFmt numFmtId="172" formatCode="0.0%"/>
    <numFmt numFmtId="173" formatCode="dd\-mmm\-yy_)"/>
    <numFmt numFmtId="174" formatCode="0.00_)"/>
    <numFmt numFmtId="175" formatCode="General_)"/>
    <numFmt numFmtId="176" formatCode="[$-409]mmmm\ d\,\ yyyy;@"/>
    <numFmt numFmtId="177" formatCode="_(* #,##0.00000_);_(* \(#,##0.00000\);_(* &quot;-&quot;??_);_(@_)"/>
    <numFmt numFmtId="178" formatCode="#,##0.00\ ;[Red]\(#,##0.00\)"/>
    <numFmt numFmtId="179" formatCode="&quot;$&quot;#,##0\ ;\(&quot;$&quot;#,##0\)"/>
    <numFmt numFmtId="180" formatCode="0.000000000%"/>
    <numFmt numFmtId="181" formatCode="_(* #,##0.000000_);_(* \(#,##0.000000\);_(* &quot;-&quot;??_);_(@_)"/>
    <numFmt numFmtId="182" formatCode="#,##0.00&quot; $&quot;;\-#,##0.00&quot; $&quot;"/>
    <numFmt numFmtId="183" formatCode="0.000000_)"/>
    <numFmt numFmtId="184" formatCode="#,##0_ ;[Red]\(#,##0\)\ "/>
    <numFmt numFmtId="185" formatCode="0.00000000%"/>
    <numFmt numFmtId="186" formatCode="_-* #,##0_-;\-* #,##0_-;_-* &quot;-&quot;_-;_-@_-"/>
    <numFmt numFmtId="187" formatCode="_-* #,##0.00_-;\-* #,##0.00_-;_-* &quot;-&quot;??_-;_-@_-"/>
    <numFmt numFmtId="188" formatCode="_ * #,##0_ ;_ * \-#,##0_ ;_ * &quot;-&quot;_ ;_ @_ "/>
    <numFmt numFmtId="189" formatCode="#,##0.0\ \ \ _);\(#,##0.0\)"/>
    <numFmt numFmtId="190" formatCode="0.0_);\(0.0\)"/>
    <numFmt numFmtId="191" formatCode="#."/>
    <numFmt numFmtId="192" formatCode="_ [$€-2]\ * #,##0.00_ ;_ [$€-2]\ * \-#,##0.00_ ;_ [$€-2]\ * &quot;-&quot;??_ "/>
    <numFmt numFmtId="193" formatCode="_([$€-2]* #,##0.00_);_([$€-2]* \(#,##0.00\);_([$€-2]* &quot;-&quot;??_)"/>
    <numFmt numFmtId="194" formatCode="_-* #,##0.0_-;\-* #,##0.0_-;_-* &quot;-&quot;??_-;_-@_-"/>
    <numFmt numFmtId="195" formatCode="_-&quot;$&quot;* #,##0.00_-;\-&quot;$&quot;* #,##0.00_-;_-&quot;$&quot;* &quot;-&quot;??_-;_-@_-"/>
    <numFmt numFmtId="196" formatCode="_-#,##0&quot; years&quot;"/>
    <numFmt numFmtId="197" formatCode="_(* #,##0_);_(* \(#,##0\);_(* &quot;-&quot;??_);_(@_)"/>
    <numFmt numFmtId="198" formatCode="[$-409]mmmm\-yy;@"/>
    <numFmt numFmtId="199" formatCode=";;;"/>
    <numFmt numFmtId="200" formatCode="0.00000%"/>
    <numFmt numFmtId="201" formatCode="_(&quot;$&quot;* #,##0.000000_);_(&quot;$&quot;* \(#,##0.000000\);_(&quot;$&quot;* &quot;-&quot;_);_(@_)"/>
  </numFmts>
  <fonts count="140">
    <font>
      <sz val="10"/>
      <color theme="1"/>
      <name val="Arial"/>
      <family val="2"/>
    </font>
    <font>
      <sz val="11"/>
      <color theme="1"/>
      <name val="Calibri"/>
      <family val="2"/>
      <scheme val="minor"/>
    </font>
    <font>
      <sz val="11"/>
      <color theme="1"/>
      <name val="Calibri"/>
      <family val="2"/>
      <scheme val="minor"/>
    </font>
    <font>
      <b/>
      <sz val="10"/>
      <color theme="1"/>
      <name val="Arial"/>
      <family val="2"/>
    </font>
    <font>
      <u/>
      <sz val="10"/>
      <color theme="1"/>
      <name val="Arial"/>
      <family val="2"/>
    </font>
    <font>
      <b/>
      <u/>
      <sz val="10"/>
      <color theme="1"/>
      <name val="Arial"/>
      <family val="2"/>
    </font>
    <font>
      <sz val="10"/>
      <name val="Arial"/>
      <family val="2"/>
    </font>
    <font>
      <b/>
      <sz val="10"/>
      <color rgb="FF0000FF"/>
      <name val="Arial"/>
      <family val="2"/>
    </font>
    <font>
      <sz val="10"/>
      <color rgb="FF0000FF"/>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10"/>
      <name val="Times New Roman"/>
      <family val="1"/>
    </font>
    <font>
      <sz val="12"/>
      <name val="Arial"/>
      <family val="2"/>
    </font>
    <font>
      <sz val="10"/>
      <name val="Courier"/>
      <family val="3"/>
    </font>
    <font>
      <sz val="10"/>
      <name val="MS Sans Serif"/>
      <family val="2"/>
    </font>
    <font>
      <b/>
      <sz val="10"/>
      <color indexed="10"/>
      <name val="Arial"/>
      <family val="2"/>
    </font>
    <font>
      <sz val="12"/>
      <color indexed="8"/>
      <name val="Arial"/>
      <family val="2"/>
    </font>
    <font>
      <b/>
      <sz val="12"/>
      <name val="Arial"/>
      <family val="2"/>
    </font>
    <font>
      <sz val="8"/>
      <name val="Arial"/>
      <family val="2"/>
    </font>
    <font>
      <sz val="10"/>
      <color indexed="12"/>
      <name val="Arial"/>
      <family val="2"/>
    </font>
    <font>
      <sz val="10"/>
      <color indexed="8"/>
      <name val="Arial"/>
      <family val="2"/>
    </font>
    <font>
      <b/>
      <sz val="10"/>
      <name val="MS Sans Serif"/>
      <family val="2"/>
    </font>
    <font>
      <b/>
      <sz val="10"/>
      <name val="Times New Roman"/>
      <family val="1"/>
    </font>
    <font>
      <sz val="9"/>
      <color theme="1"/>
      <name val="Arial"/>
      <family val="2"/>
    </font>
    <font>
      <sz val="10"/>
      <color rgb="FFFF0000"/>
      <name val="Arial"/>
      <family val="2"/>
    </font>
    <font>
      <sz val="10"/>
      <color theme="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1"/>
      <name val="Calibri"/>
      <family val="2"/>
      <scheme val="minor"/>
    </font>
    <font>
      <sz val="11"/>
      <color theme="1"/>
      <name val="Cambria"/>
      <family val="2"/>
    </font>
    <font>
      <sz val="10"/>
      <color indexed="8"/>
      <name val="Book Antiqua"/>
      <family val="1"/>
    </font>
    <font>
      <sz val="11"/>
      <color indexed="8"/>
      <name val="Arial"/>
      <family val="2"/>
    </font>
    <font>
      <b/>
      <sz val="12"/>
      <color indexed="9"/>
      <name val="Times New Roman"/>
      <family val="1"/>
    </font>
    <font>
      <sz val="11"/>
      <name val="Tms Rmn"/>
      <family val="1"/>
    </font>
    <font>
      <sz val="11"/>
      <color theme="1"/>
      <name val="Arial"/>
      <family val="2"/>
    </font>
    <font>
      <sz val="10"/>
      <color indexed="24"/>
      <name val="Times New Roman"/>
      <family val="1"/>
    </font>
    <font>
      <sz val="12"/>
      <color indexed="12"/>
      <name val="SWISS"/>
      <family val="2"/>
    </font>
    <font>
      <b/>
      <u/>
      <sz val="11"/>
      <color indexed="37"/>
      <name val="Arial"/>
      <family val="2"/>
    </font>
    <font>
      <b/>
      <i/>
      <sz val="12"/>
      <color indexed="57"/>
      <name val="Swiss"/>
      <family val="2"/>
    </font>
    <font>
      <sz val="11"/>
      <color rgb="FF3F3F76"/>
      <name val="Cambria"/>
      <family val="2"/>
    </font>
    <font>
      <sz val="11"/>
      <color indexed="32"/>
      <name val="Arial"/>
      <family val="2"/>
    </font>
    <font>
      <b/>
      <sz val="12"/>
      <name val="Swiss"/>
      <family val="2"/>
    </font>
    <font>
      <b/>
      <sz val="11"/>
      <color indexed="18"/>
      <name val="Arial"/>
      <family val="2"/>
    </font>
    <font>
      <sz val="10"/>
      <color indexed="56"/>
      <name val="Courier"/>
      <family val="3"/>
    </font>
    <font>
      <sz val="11"/>
      <color indexed="16"/>
      <name val="Arial"/>
      <family val="2"/>
    </font>
    <font>
      <i/>
      <sz val="12"/>
      <color indexed="38"/>
      <name val="Swiss"/>
      <family val="2"/>
    </font>
    <font>
      <sz val="7"/>
      <name val="Small Fonts"/>
      <family val="2"/>
    </font>
    <font>
      <b/>
      <i/>
      <sz val="16"/>
      <name val="Helv"/>
    </font>
    <font>
      <b/>
      <sz val="11"/>
      <color indexed="16"/>
      <name val="Times New Roman"/>
      <family val="1"/>
    </font>
    <font>
      <b/>
      <sz val="10"/>
      <name val="Book Antiqua"/>
      <family val="1"/>
    </font>
    <font>
      <sz val="10"/>
      <color indexed="18"/>
      <name val="Times New Roman"/>
      <family val="1"/>
    </font>
    <font>
      <b/>
      <i/>
      <sz val="10"/>
      <color indexed="38"/>
      <name val="Arial"/>
      <family val="2"/>
    </font>
    <font>
      <b/>
      <sz val="12"/>
      <color indexed="38"/>
      <name val="Swiss"/>
      <family val="2"/>
    </font>
    <font>
      <i/>
      <sz val="10"/>
      <name val="MS Sans Serif"/>
      <family val="2"/>
    </font>
    <font>
      <b/>
      <sz val="14"/>
      <color indexed="8"/>
      <name val="Helv"/>
    </font>
    <font>
      <b/>
      <sz val="12"/>
      <color indexed="18"/>
      <name val="Arial"/>
      <family val="2"/>
    </font>
    <font>
      <sz val="11"/>
      <name val="Book Antiqua"/>
      <family val="1"/>
    </font>
    <font>
      <i/>
      <sz val="12"/>
      <color indexed="50"/>
      <name val="Arial"/>
      <family val="2"/>
    </font>
    <font>
      <sz val="12"/>
      <color indexed="8"/>
      <name val="Arial MT"/>
    </font>
    <font>
      <sz val="8"/>
      <color indexed="12"/>
      <name val="Arial"/>
      <family val="2"/>
    </font>
    <font>
      <u/>
      <sz val="8.4"/>
      <color indexed="12"/>
      <name val="Arial"/>
      <family val="2"/>
    </font>
    <font>
      <b/>
      <sz val="18"/>
      <name val="Arial"/>
      <family val="2"/>
    </font>
    <font>
      <sz val="10"/>
      <name val="LJ Helvetica"/>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b/>
      <sz val="11"/>
      <color indexed="12"/>
      <name val="Arial"/>
      <family val="2"/>
    </font>
    <font>
      <sz val="1"/>
      <color indexed="16"/>
      <name val="Courier"/>
      <family val="3"/>
    </font>
    <font>
      <sz val="11"/>
      <name val="??"/>
      <family val="3"/>
      <charset val="129"/>
    </font>
    <font>
      <b/>
      <sz val="12"/>
      <name val="Times New Roman"/>
      <family val="1"/>
    </font>
    <font>
      <i/>
      <sz val="11"/>
      <color indexed="23"/>
      <name val="Calibri"/>
      <family val="2"/>
    </font>
    <font>
      <sz val="11"/>
      <color indexed="17"/>
      <name val="Calibri"/>
      <family val="2"/>
    </font>
    <font>
      <b/>
      <sz val="14"/>
      <name val="Times New Roman"/>
      <family val="1"/>
    </font>
    <font>
      <b/>
      <sz val="15"/>
      <color indexed="56"/>
      <name val="Calibri"/>
      <family val="2"/>
    </font>
    <font>
      <b/>
      <sz val="13"/>
      <color indexed="56"/>
      <name val="Calibri"/>
      <family val="2"/>
    </font>
    <font>
      <b/>
      <sz val="11"/>
      <color indexed="56"/>
      <name val="Calibri"/>
      <family val="2"/>
    </font>
    <font>
      <b/>
      <u/>
      <sz val="14"/>
      <name val="Arial Narrow"/>
      <family val="2"/>
    </font>
    <font>
      <sz val="11"/>
      <color indexed="62"/>
      <name val="Calibri"/>
      <family val="2"/>
    </font>
    <font>
      <sz val="12"/>
      <color indexed="37"/>
      <name val="swiss"/>
    </font>
    <font>
      <sz val="12"/>
      <color indexed="37"/>
      <name val="Swiss"/>
      <family val="2"/>
    </font>
    <font>
      <b/>
      <sz val="10"/>
      <color indexed="37"/>
      <name val="Arial MT"/>
    </font>
    <font>
      <sz val="11"/>
      <color indexed="52"/>
      <name val="Calibri"/>
      <family val="2"/>
    </font>
    <font>
      <sz val="11"/>
      <color indexed="60"/>
      <name val="Calibri"/>
      <family val="2"/>
    </font>
    <font>
      <sz val="10"/>
      <color theme="1"/>
      <name val="Times New Roman"/>
      <family val="2"/>
    </font>
    <font>
      <sz val="11"/>
      <color rgb="FF000000"/>
      <name val="Calibri"/>
      <family val="2"/>
      <scheme val="minor"/>
    </font>
    <font>
      <sz val="10"/>
      <name val="Calibri"/>
      <family val="1"/>
      <scheme val="minor"/>
    </font>
    <font>
      <sz val="11"/>
      <color theme="1"/>
      <name val="Times New Roman"/>
      <family val="2"/>
    </font>
    <font>
      <b/>
      <sz val="11"/>
      <color indexed="63"/>
      <name val="Calibri"/>
      <family val="2"/>
    </font>
    <font>
      <sz val="10"/>
      <color indexed="55"/>
      <name val="Arial"/>
      <family val="2"/>
    </font>
    <font>
      <sz val="11"/>
      <name val="Times New Roman"/>
      <family val="1"/>
    </font>
    <font>
      <sz val="14"/>
      <name val="Haettenschweiler"/>
      <family val="2"/>
    </font>
    <font>
      <b/>
      <sz val="9"/>
      <name val="Arial"/>
      <family val="2"/>
    </font>
    <font>
      <sz val="8"/>
      <name val="Arial Narrow"/>
      <family val="2"/>
    </font>
    <font>
      <b/>
      <u/>
      <sz val="12"/>
      <name val="Arial Narrow"/>
      <family val="2"/>
    </font>
    <font>
      <b/>
      <u/>
      <sz val="10"/>
      <name val="Arial Narrow"/>
      <family val="2"/>
    </font>
    <font>
      <b/>
      <sz val="18"/>
      <color indexed="56"/>
      <name val="Cambria"/>
      <family val="2"/>
    </font>
    <font>
      <b/>
      <sz val="11"/>
      <color indexed="8"/>
      <name val="Calibri"/>
      <family val="2"/>
    </font>
    <font>
      <b/>
      <sz val="7"/>
      <color indexed="12"/>
      <name val="Arial"/>
      <family val="2"/>
    </font>
    <font>
      <i/>
      <sz val="12"/>
      <color indexed="8"/>
      <name val="Arial MT"/>
    </font>
    <font>
      <sz val="11"/>
      <color indexed="10"/>
      <name val="Calibri"/>
      <family val="2"/>
    </font>
    <font>
      <b/>
      <sz val="10"/>
      <name val="Arial"/>
      <family val="2"/>
    </font>
    <font>
      <b/>
      <vertAlign val="subscript"/>
      <sz val="10"/>
      <color theme="1"/>
      <name val="Arial"/>
      <family val="2"/>
    </font>
    <font>
      <vertAlign val="subscript"/>
      <sz val="10"/>
      <color theme="1"/>
      <name val="Arial"/>
      <family val="2"/>
    </font>
    <font>
      <i/>
      <sz val="10"/>
      <color theme="1"/>
      <name val="Arial"/>
      <family val="2"/>
    </font>
    <font>
      <sz val="11"/>
      <color rgb="FF1F497D"/>
      <name val="Calibri"/>
      <family val="2"/>
    </font>
    <font>
      <sz val="8"/>
      <color indexed="81"/>
      <name val="Tahoma"/>
      <family val="2"/>
    </font>
    <font>
      <b/>
      <u/>
      <vertAlign val="subscript"/>
      <sz val="10"/>
      <color theme="1"/>
      <name val="Arial"/>
      <family val="2"/>
    </font>
    <font>
      <b/>
      <sz val="10"/>
      <color rgb="FFFF0000"/>
      <name val="Arial"/>
      <family val="2"/>
    </font>
    <font>
      <b/>
      <sz val="10"/>
      <color rgb="FF000000"/>
      <name val="Arial"/>
      <family val="2"/>
    </font>
    <font>
      <sz val="9"/>
      <color indexed="81"/>
      <name val="Tahoma"/>
      <family val="2"/>
    </font>
    <font>
      <b/>
      <u/>
      <sz val="9"/>
      <color indexed="81"/>
      <name val="Tahoma"/>
      <family val="2"/>
    </font>
  </fonts>
  <fills count="80">
    <fill>
      <patternFill patternType="none"/>
    </fill>
    <fill>
      <patternFill patternType="gray125"/>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22"/>
        <bgColor indexed="55"/>
      </patternFill>
    </fill>
    <fill>
      <patternFill patternType="solid">
        <fgColor indexed="56"/>
        <bgColor indexed="64"/>
      </patternFill>
    </fill>
    <fill>
      <patternFill patternType="solid">
        <fgColor indexed="22"/>
      </patternFill>
    </fill>
    <fill>
      <patternFill patternType="solid">
        <fgColor indexed="13"/>
        <bgColor indexed="13"/>
      </patternFill>
    </fill>
    <fill>
      <patternFill patternType="solid">
        <fgColor indexed="14"/>
        <bgColor indexed="14"/>
      </patternFill>
    </fill>
    <fill>
      <patternFill patternType="solid">
        <fgColor indexed="10"/>
        <bgColor indexed="10"/>
      </patternFill>
    </fill>
    <fill>
      <patternFill patternType="solid">
        <fgColor indexed="22"/>
        <bgColor indexed="22"/>
      </patternFill>
    </fill>
    <fill>
      <patternFill patternType="solid">
        <fgColor indexed="26"/>
        <bgColor indexed="64"/>
      </patternFill>
    </fill>
    <fill>
      <patternFill patternType="mediumGray">
        <fgColor indexed="22"/>
      </patternFill>
    </fill>
    <fill>
      <patternFill patternType="solid">
        <fgColor indexed="15"/>
      </patternFill>
    </fill>
    <fill>
      <patternFill patternType="solid">
        <fgColor indexed="15"/>
        <bgColor indexed="1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bgColor indexed="8"/>
      </patternFill>
    </fill>
    <fill>
      <patternFill patternType="gray0625">
        <fgColor indexed="26"/>
        <bgColor indexed="43"/>
      </patternFill>
    </fill>
    <fill>
      <patternFill patternType="solid">
        <fgColor indexed="43"/>
      </patternFill>
    </fill>
    <fill>
      <patternFill patternType="solid">
        <fgColor indexed="26"/>
      </patternFill>
    </fill>
    <fill>
      <patternFill patternType="gray0625"/>
    </fill>
    <fill>
      <patternFill patternType="solid">
        <fgColor indexed="4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59999389629810485"/>
        <bgColor indexed="64"/>
      </patternFill>
    </fill>
    <fill>
      <patternFill patternType="solid">
        <fgColor theme="4" tint="0.59999389629810485"/>
        <bgColor indexed="64"/>
      </patternFill>
    </fill>
  </fills>
  <borders count="1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dotted">
        <color indexed="23"/>
      </left>
      <right style="dotted">
        <color indexed="23"/>
      </right>
      <top style="dotted">
        <color indexed="23"/>
      </top>
      <bottom style="dotted">
        <color indexed="23"/>
      </bottom>
      <diagonal/>
    </border>
    <border>
      <left style="medium">
        <color indexed="8"/>
      </left>
      <right style="medium">
        <color indexed="8"/>
      </right>
      <top style="medium">
        <color indexed="8"/>
      </top>
      <bottom style="medium">
        <color indexed="8"/>
      </bottom>
      <diagonal/>
    </border>
    <border>
      <left/>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dotted">
        <color indexed="10"/>
      </left>
      <right style="dotted">
        <color indexed="10"/>
      </right>
      <top style="dotted">
        <color indexed="10"/>
      </top>
      <bottom style="dotted">
        <color indexed="10"/>
      </bottom>
      <diagonal/>
    </border>
    <border>
      <left style="hair">
        <color indexed="10"/>
      </left>
      <right style="hair">
        <color indexed="10"/>
      </right>
      <top style="hair">
        <color indexed="10"/>
      </top>
      <bottom style="hair">
        <color indexed="10"/>
      </bottom>
      <diagonal/>
    </border>
    <border>
      <left style="thin">
        <color indexed="32"/>
      </left>
      <right style="thin">
        <color indexed="32"/>
      </right>
      <top style="thin">
        <color indexed="32"/>
      </top>
      <bottom style="thin">
        <color indexed="32"/>
      </bottom>
      <diagonal/>
    </border>
    <border>
      <left style="dotted">
        <color indexed="50"/>
      </left>
      <right/>
      <top style="dotted">
        <color indexed="50"/>
      </top>
      <bottom/>
      <diagonal/>
    </border>
    <border>
      <left style="thin">
        <color indexed="56"/>
      </left>
      <right style="thin">
        <color indexed="56"/>
      </right>
      <top style="thin">
        <color indexed="56"/>
      </top>
      <bottom style="thin">
        <color indexed="56"/>
      </bottom>
      <diagonal/>
    </border>
    <border>
      <left style="dotted">
        <color indexed="16"/>
      </left>
      <right style="dotted">
        <color indexed="16"/>
      </right>
      <top style="dotted">
        <color indexed="16"/>
      </top>
      <bottom style="dotted">
        <color indexed="16"/>
      </bottom>
      <diagonal/>
    </border>
    <border>
      <left style="double">
        <color indexed="64"/>
      </left>
      <right style="double">
        <color indexed="64"/>
      </right>
      <top style="double">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8"/>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thin">
        <color indexed="62"/>
      </top>
      <bottom style="double">
        <color indexed="62"/>
      </bottom>
      <diagonal/>
    </border>
    <border>
      <left/>
      <right/>
      <top style="dotted">
        <color auto="1"/>
      </top>
      <bottom/>
      <diagonal/>
    </border>
    <border>
      <left/>
      <right/>
      <top style="thin">
        <color indexed="64"/>
      </top>
      <bottom/>
      <diagonal/>
    </border>
    <border>
      <left/>
      <right/>
      <top style="hair">
        <color auto="1"/>
      </top>
      <bottom/>
      <diagonal/>
    </border>
    <border>
      <left style="thin">
        <color indexed="64"/>
      </left>
      <right style="thin">
        <color indexed="64"/>
      </right>
      <top style="thin">
        <color auto="1"/>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43924">
    <xf numFmtId="0" fontId="0" fillId="0" borderId="0"/>
    <xf numFmtId="0" fontId="10"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30" fillId="0" borderId="0" applyNumberFormat="0" applyFont="0" applyFill="0" applyBorder="0" applyAlignment="0" applyProtection="0">
      <alignment horizontal="left"/>
    </xf>
    <xf numFmtId="4" fontId="30" fillId="0" borderId="0" applyFont="0" applyFill="0" applyBorder="0" applyAlignment="0" applyProtection="0"/>
    <xf numFmtId="0" fontId="37" fillId="0" borderId="27">
      <alignment horizontal="center"/>
    </xf>
    <xf numFmtId="43" fontId="6" fillId="0" borderId="0" applyFont="0" applyFill="0" applyBorder="0" applyAlignment="0" applyProtection="0"/>
    <xf numFmtId="9" fontId="6"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5" fillId="4" borderId="0" applyNumberFormat="0" applyBorder="0" applyAlignment="0" applyProtection="0"/>
    <xf numFmtId="0" fontId="19" fillId="7" borderId="20" applyNumberFormat="0" applyAlignment="0" applyProtection="0"/>
    <xf numFmtId="0" fontId="21" fillId="8" borderId="23" applyNumberFormat="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0" fontId="23" fillId="0" borderId="0" applyNumberFormat="0" applyFill="0" applyBorder="0" applyAlignment="0" applyProtection="0"/>
    <xf numFmtId="0" fontId="14" fillId="3" borderId="0" applyNumberFormat="0" applyBorder="0" applyAlignment="0" applyProtection="0"/>
    <xf numFmtId="0" fontId="11" fillId="0" borderId="17" applyNumberFormat="0" applyFill="0" applyAlignment="0" applyProtection="0"/>
    <xf numFmtId="0" fontId="12" fillId="0" borderId="18" applyNumberFormat="0" applyFill="0" applyAlignment="0" applyProtection="0"/>
    <xf numFmtId="0" fontId="13" fillId="0" borderId="19" applyNumberFormat="0" applyFill="0" applyAlignment="0" applyProtection="0"/>
    <xf numFmtId="0" fontId="13" fillId="0" borderId="0" applyNumberFormat="0" applyFill="0" applyBorder="0" applyAlignment="0" applyProtection="0"/>
    <xf numFmtId="0" fontId="38" fillId="37" borderId="0"/>
    <xf numFmtId="0" fontId="17" fillId="6" borderId="20" applyNumberFormat="0" applyAlignment="0" applyProtection="0"/>
    <xf numFmtId="0" fontId="20" fillId="0" borderId="22" applyNumberFormat="0" applyFill="0" applyAlignment="0" applyProtection="0"/>
    <xf numFmtId="0" fontId="16" fillId="5" borderId="0" applyNumberFormat="0" applyBorder="0" applyAlignment="0" applyProtection="0"/>
    <xf numFmtId="0" fontId="28" fillId="0" borderId="0"/>
    <xf numFmtId="0" fontId="6" fillId="0" borderId="0"/>
    <xf numFmtId="0" fontId="6" fillId="0" borderId="0"/>
    <xf numFmtId="0" fontId="27" fillId="0" borderId="0"/>
    <xf numFmtId="0" fontId="6" fillId="0" borderId="0"/>
    <xf numFmtId="0" fontId="6" fillId="0" borderId="0"/>
    <xf numFmtId="0" fontId="27" fillId="0" borderId="0"/>
    <xf numFmtId="0" fontId="2" fillId="0" borderId="0"/>
    <xf numFmtId="0" fontId="2" fillId="0" borderId="0"/>
    <xf numFmtId="0" fontId="2"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6" fillId="0" borderId="0"/>
    <xf numFmtId="0" fontId="39"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24" applyNumberFormat="0" applyFont="0" applyAlignment="0" applyProtection="0"/>
    <xf numFmtId="0" fontId="18" fillId="7" borderId="2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0" fontId="24" fillId="0" borderId="25" applyNumberFormat="0" applyFill="0" applyAlignment="0" applyProtection="0"/>
    <xf numFmtId="0" fontId="22" fillId="0" borderId="0" applyNumberForma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42" fillId="0" borderId="17"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5" borderId="0" applyNumberFormat="0" applyBorder="0" applyAlignment="0" applyProtection="0"/>
    <xf numFmtId="0" fontId="48" fillId="6" borderId="20" applyNumberFormat="0" applyAlignment="0" applyProtection="0"/>
    <xf numFmtId="0" fontId="49" fillId="7" borderId="21" applyNumberFormat="0" applyAlignment="0" applyProtection="0"/>
    <xf numFmtId="0" fontId="50" fillId="7" borderId="20" applyNumberFormat="0" applyAlignment="0" applyProtection="0"/>
    <xf numFmtId="0" fontId="51" fillId="0" borderId="22" applyNumberFormat="0" applyFill="0" applyAlignment="0" applyProtection="0"/>
    <xf numFmtId="0" fontId="52" fillId="8" borderId="23" applyNumberFormat="0" applyAlignment="0" applyProtection="0"/>
    <xf numFmtId="0" fontId="40" fillId="0" borderId="0" applyNumberFormat="0" applyFill="0" applyBorder="0" applyAlignment="0" applyProtection="0"/>
    <xf numFmtId="0" fontId="53" fillId="0" borderId="0" applyNumberFormat="0" applyFill="0" applyBorder="0" applyAlignment="0" applyProtection="0"/>
    <xf numFmtId="0" fontId="3" fillId="0" borderId="25" applyNumberFormat="0" applyFill="0" applyAlignment="0" applyProtection="0"/>
    <xf numFmtId="0" fontId="41"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41" fillId="33" borderId="0" applyNumberFormat="0" applyBorder="0" applyAlignment="0" applyProtection="0"/>
    <xf numFmtId="0" fontId="9" fillId="0" borderId="0"/>
    <xf numFmtId="0" fontId="9" fillId="9" borderId="24"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9" borderId="24" applyNumberFormat="0" applyFont="0" applyAlignment="0" applyProtection="0"/>
    <xf numFmtId="37"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9" borderId="24"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9" borderId="24" applyNumberFormat="0" applyFont="0" applyAlignment="0" applyProtection="0"/>
    <xf numFmtId="0" fontId="9" fillId="0" borderId="0"/>
    <xf numFmtId="0" fontId="9" fillId="0" borderId="0"/>
    <xf numFmtId="43" fontId="9" fillId="0" borderId="0" applyFont="0" applyFill="0" applyBorder="0" applyAlignment="0" applyProtection="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24" applyNumberFormat="0" applyFont="0" applyAlignment="0" applyProtection="0"/>
    <xf numFmtId="0" fontId="2"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5" fillId="11" borderId="0" applyNumberFormat="0" applyBorder="0" applyAlignment="0" applyProtection="0"/>
    <xf numFmtId="0" fontId="2"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5" fillId="15" borderId="0" applyNumberFormat="0" applyBorder="0" applyAlignment="0" applyProtection="0"/>
    <xf numFmtId="0" fontId="2"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55" fillId="19" borderId="0" applyNumberFormat="0" applyBorder="0" applyAlignment="0" applyProtection="0"/>
    <xf numFmtId="0" fontId="2"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55" fillId="23" borderId="0" applyNumberFormat="0" applyBorder="0" applyAlignment="0" applyProtection="0"/>
    <xf numFmtId="0" fontId="2"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55" fillId="27" borderId="0" applyNumberFormat="0" applyBorder="0" applyAlignment="0" applyProtection="0"/>
    <xf numFmtId="0" fontId="2"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55" fillId="31" borderId="0" applyNumberFormat="0" applyBorder="0" applyAlignment="0" applyProtection="0"/>
    <xf numFmtId="0" fontId="2"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5" fillId="12" borderId="0" applyNumberFormat="0" applyBorder="0" applyAlignment="0" applyProtection="0"/>
    <xf numFmtId="0" fontId="2"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5" fillId="16" borderId="0" applyNumberFormat="0" applyBorder="0" applyAlignment="0" applyProtection="0"/>
    <xf numFmtId="0" fontId="2"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5" fillId="20" borderId="0" applyNumberFormat="0" applyBorder="0" applyAlignment="0" applyProtection="0"/>
    <xf numFmtId="0" fontId="2"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5" fillId="24" borderId="0" applyNumberFormat="0" applyBorder="0" applyAlignment="0" applyProtection="0"/>
    <xf numFmtId="0" fontId="2"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5" fillId="28" borderId="0" applyNumberFormat="0" applyBorder="0" applyAlignment="0" applyProtection="0"/>
    <xf numFmtId="0" fontId="2"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5" fillId="32" borderId="0" applyNumberFormat="0" applyBorder="0" applyAlignment="0" applyProtection="0"/>
    <xf numFmtId="0" fontId="2"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2" fontId="6" fillId="0" borderId="31" applyNumberFormat="0" applyFont="0" applyFill="0" applyAlignment="0"/>
    <xf numFmtId="0" fontId="56" fillId="0" borderId="31"/>
    <xf numFmtId="178" fontId="6" fillId="35" borderId="32">
      <alignment horizontal="center" vertical="center"/>
    </xf>
    <xf numFmtId="167" fontId="57" fillId="38" borderId="33" applyNumberFormat="0"/>
    <xf numFmtId="37" fontId="57" fillId="0" borderId="34">
      <protection locked="0"/>
    </xf>
    <xf numFmtId="0" fontId="58" fillId="39" borderId="35" applyNumberFormat="0" applyFont="0" applyFill="0" applyAlignment="0"/>
    <xf numFmtId="0" fontId="29" fillId="0" borderId="36"/>
    <xf numFmtId="0" fontId="37" fillId="0" borderId="0" applyNumberFormat="0" applyFill="0" applyBorder="0" applyAlignment="0" applyProtection="0"/>
    <xf numFmtId="0" fontId="34" fillId="0" borderId="0" applyBorder="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 fillId="0" borderId="0" applyFont="0" applyFill="0" applyBorder="0" applyAlignment="0" applyProtection="0"/>
    <xf numFmtId="3" fontId="61" fillId="0" borderId="0" applyFont="0" applyFill="0" applyBorder="0" applyAlignment="0" applyProtection="0"/>
    <xf numFmtId="37" fontId="57" fillId="40" borderId="29"/>
    <xf numFmtId="179" fontId="61" fillId="0" borderId="0" applyFont="0" applyFill="0" applyBorder="0" applyAlignment="0" applyProtection="0"/>
    <xf numFmtId="43" fontId="6" fillId="0" borderId="0" applyBorder="0"/>
    <xf numFmtId="0" fontId="61"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0" fontId="31" fillId="37" borderId="0">
      <alignment horizontal="left"/>
    </xf>
    <xf numFmtId="37" fontId="57" fillId="0" borderId="0"/>
    <xf numFmtId="168" fontId="6" fillId="0" borderId="0"/>
    <xf numFmtId="168" fontId="6" fillId="0" borderId="0"/>
    <xf numFmtId="3" fontId="29" fillId="37" borderId="37">
      <protection locked="0"/>
    </xf>
    <xf numFmtId="2" fontId="61" fillId="0" borderId="0" applyFont="0" applyFill="0" applyBorder="0" applyAlignment="0" applyProtection="0"/>
    <xf numFmtId="0" fontId="62" fillId="41" borderId="36"/>
    <xf numFmtId="38" fontId="34" fillId="37" borderId="0" applyNumberFormat="0" applyBorder="0" applyAlignment="0" applyProtection="0"/>
    <xf numFmtId="0" fontId="63" fillId="0" borderId="0" applyNumberFormat="0" applyFill="0" applyBorder="0" applyAlignment="0" applyProtection="0"/>
    <xf numFmtId="0" fontId="33" fillId="0" borderId="28" applyNumberFormat="0" applyAlignment="0" applyProtection="0">
      <alignment horizontal="left" vertical="center"/>
    </xf>
    <xf numFmtId="0" fontId="33" fillId="0" borderId="31">
      <alignment horizontal="left" vertical="center"/>
    </xf>
    <xf numFmtId="182" fontId="6" fillId="0" borderId="0">
      <protection locked="0"/>
    </xf>
    <xf numFmtId="182" fontId="6" fillId="0" borderId="0">
      <protection locked="0"/>
    </xf>
    <xf numFmtId="0" fontId="29" fillId="42" borderId="34"/>
    <xf numFmtId="0" fontId="29" fillId="43" borderId="36"/>
    <xf numFmtId="0" fontId="29" fillId="41" borderId="36"/>
    <xf numFmtId="0" fontId="32" fillId="34" borderId="0"/>
    <xf numFmtId="183" fontId="64" fillId="44" borderId="38" applyAlignment="0"/>
    <xf numFmtId="10" fontId="34" fillId="45" borderId="30" applyNumberFormat="0" applyBorder="0" applyAlignment="0" applyProtection="0"/>
    <xf numFmtId="0" fontId="65" fillId="6" borderId="20" applyNumberFormat="0" applyAlignment="0" applyProtection="0"/>
    <xf numFmtId="0" fontId="65" fillId="6" borderId="20" applyNumberFormat="0" applyAlignment="0" applyProtection="0"/>
    <xf numFmtId="0" fontId="65" fillId="6" borderId="20" applyNumberFormat="0" applyAlignment="0" applyProtection="0"/>
    <xf numFmtId="0" fontId="65" fillId="6" borderId="20" applyNumberFormat="0" applyAlignment="0" applyProtection="0"/>
    <xf numFmtId="10" fontId="66" fillId="0" borderId="39" applyFont="0" applyAlignment="0">
      <protection locked="0"/>
    </xf>
    <xf numFmtId="38" fontId="67" fillId="44" borderId="40" applyNumberFormat="0" applyFont="0" applyBorder="0" applyAlignment="0" applyProtection="0"/>
    <xf numFmtId="0" fontId="34" fillId="37" borderId="0"/>
    <xf numFmtId="170" fontId="68" fillId="37" borderId="34" applyNumberFormat="0"/>
    <xf numFmtId="0" fontId="69" fillId="35" borderId="41"/>
    <xf numFmtId="0" fontId="67" fillId="0" borderId="36"/>
    <xf numFmtId="0" fontId="29" fillId="44" borderId="38"/>
    <xf numFmtId="37" fontId="70" fillId="0" borderId="42"/>
    <xf numFmtId="38" fontId="71" fillId="0" borderId="0"/>
    <xf numFmtId="37" fontId="72" fillId="0" borderId="0"/>
    <xf numFmtId="174"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8"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30"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0"/>
    <xf numFmtId="0" fontId="61" fillId="0" borderId="0"/>
    <xf numFmtId="0" fontId="6" fillId="0" borderId="0"/>
    <xf numFmtId="0" fontId="2" fillId="0" borderId="0"/>
    <xf numFmtId="0" fontId="2" fillId="0" borderId="0"/>
    <xf numFmtId="0" fontId="2" fillId="0" borderId="0"/>
    <xf numFmtId="0" fontId="2" fillId="0" borderId="0"/>
    <xf numFmtId="0" fontId="6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55" fillId="0" borderId="0"/>
    <xf numFmtId="0" fontId="6" fillId="0" borderId="0"/>
    <xf numFmtId="0" fontId="55" fillId="0" borderId="0"/>
    <xf numFmtId="0" fontId="6" fillId="0" borderId="0"/>
    <xf numFmtId="0" fontId="55" fillId="0" borderId="0"/>
    <xf numFmtId="0" fontId="6" fillId="0" borderId="0"/>
    <xf numFmtId="0" fontId="55"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55"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55" fillId="9" borderId="24" applyNumberFormat="0" applyFont="0" applyAlignment="0" applyProtection="0"/>
    <xf numFmtId="0" fontId="2" fillId="9" borderId="24" applyNumberFormat="0" applyFont="0" applyAlignment="0" applyProtection="0"/>
    <xf numFmtId="0" fontId="55" fillId="9" borderId="24" applyNumberFormat="0" applyFont="0" applyAlignment="0" applyProtection="0"/>
    <xf numFmtId="0" fontId="55" fillId="9" borderId="24" applyNumberFormat="0" applyFont="0" applyAlignment="0" applyProtection="0"/>
    <xf numFmtId="0" fontId="55" fillId="9" borderId="24" applyNumberFormat="0" applyFont="0" applyAlignment="0" applyProtection="0"/>
    <xf numFmtId="0" fontId="74" fillId="0" borderId="0" applyBorder="0">
      <alignment horizontal="centerContinuous"/>
    </xf>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5" fillId="45" borderId="0" applyNumberFormat="0" applyBorder="0" applyAlignment="0" applyProtection="0"/>
    <xf numFmtId="15" fontId="30" fillId="0" borderId="0" applyFont="0" applyFill="0" applyBorder="0" applyAlignment="0" applyProtection="0"/>
    <xf numFmtId="184" fontId="76" fillId="0" borderId="14"/>
    <xf numFmtId="3" fontId="30" fillId="0" borderId="0" applyFont="0" applyFill="0" applyBorder="0" applyAlignment="0" applyProtection="0"/>
    <xf numFmtId="0" fontId="30" fillId="46" borderId="0" applyNumberFormat="0" applyFont="0" applyBorder="0" applyAlignment="0" applyProtection="0"/>
    <xf numFmtId="3" fontId="77" fillId="0" borderId="0" applyNumberFormat="0"/>
    <xf numFmtId="3" fontId="78" fillId="0" borderId="0" applyNumberFormat="0" applyFill="0" applyBorder="0" applyAlignment="0"/>
    <xf numFmtId="0" fontId="62" fillId="0" borderId="0"/>
    <xf numFmtId="0" fontId="79" fillId="0" borderId="0" applyNumberFormat="0" applyFill="0" applyBorder="0" applyAlignment="0" applyProtection="0"/>
    <xf numFmtId="37" fontId="80" fillId="0" borderId="0"/>
    <xf numFmtId="37" fontId="80" fillId="47" borderId="34"/>
    <xf numFmtId="0" fontId="81" fillId="37" borderId="34">
      <alignment horizontal="center"/>
    </xf>
    <xf numFmtId="0" fontId="82" fillId="0" borderId="0"/>
    <xf numFmtId="9" fontId="6" fillId="0" borderId="0" applyFont="0" applyFill="0" applyBorder="0" applyAlignment="0" applyProtection="0"/>
    <xf numFmtId="0" fontId="62" fillId="0" borderId="0"/>
    <xf numFmtId="37" fontId="83" fillId="0" borderId="0" applyNumberFormat="0"/>
    <xf numFmtId="175" fontId="84" fillId="0" borderId="0"/>
    <xf numFmtId="37" fontId="34" fillId="36" borderId="0" applyNumberFormat="0" applyBorder="0" applyAlignment="0" applyProtection="0"/>
    <xf numFmtId="37" fontId="34" fillId="0" borderId="0"/>
    <xf numFmtId="3" fontId="85" fillId="0" borderId="43" applyProtection="0"/>
    <xf numFmtId="0" fontId="29" fillId="48" borderId="36"/>
    <xf numFmtId="185" fontId="6" fillId="0" borderId="0" applyFont="0" applyFill="0" applyBorder="0" applyAlignment="0" applyProtection="0"/>
    <xf numFmtId="177" fontId="6" fillId="0" borderId="0" applyFont="0" applyFill="0" applyBorder="0" applyAlignment="0" applyProtection="0"/>
    <xf numFmtId="186" fontId="6" fillId="0" borderId="0" applyFont="0" applyFill="0" applyBorder="0" applyAlignment="0" applyProtection="0"/>
    <xf numFmtId="187" fontId="6" fillId="0" borderId="0" applyFont="0" applyFill="0" applyBorder="0" applyAlignment="0" applyProtection="0"/>
    <xf numFmtId="0" fontId="86" fillId="0" borderId="0" applyNumberFormat="0" applyFill="0" applyBorder="0" applyAlignment="0" applyProtection="0">
      <alignment vertical="top"/>
      <protection locked="0"/>
    </xf>
    <xf numFmtId="0" fontId="2" fillId="0" borderId="0"/>
    <xf numFmtId="0" fontId="2" fillId="0" borderId="0"/>
    <xf numFmtId="0" fontId="6" fillId="0" borderId="0"/>
    <xf numFmtId="2" fontId="6" fillId="0" borderId="73" applyNumberFormat="0" applyFont="0" applyFill="0" applyAlignment="0"/>
    <xf numFmtId="0" fontId="69" fillId="35" borderId="76"/>
    <xf numFmtId="10" fontId="34" fillId="45" borderId="60" applyNumberFormat="0" applyBorder="0" applyAlignment="0" applyProtection="0"/>
    <xf numFmtId="10" fontId="34" fillId="45" borderId="66" applyNumberFormat="0" applyBorder="0" applyAlignment="0" applyProtection="0"/>
    <xf numFmtId="0" fontId="69" fillId="35" borderId="82"/>
    <xf numFmtId="37" fontId="57" fillId="40" borderId="59"/>
    <xf numFmtId="0" fontId="29" fillId="0" borderId="74"/>
    <xf numFmtId="0" fontId="67" fillId="0" borderId="86"/>
    <xf numFmtId="37" fontId="57" fillId="40" borderId="65"/>
    <xf numFmtId="10" fontId="66" fillId="0" borderId="63" applyFont="0" applyAlignment="0">
      <protection locked="0"/>
    </xf>
    <xf numFmtId="0" fontId="29" fillId="41" borderId="74"/>
    <xf numFmtId="0" fontId="33" fillId="0" borderId="73">
      <alignment horizontal="left" vertical="center"/>
    </xf>
    <xf numFmtId="37" fontId="57" fillId="40" borderId="77"/>
    <xf numFmtId="10" fontId="66" fillId="0" borderId="75" applyFont="0" applyAlignment="0">
      <protection locked="0"/>
    </xf>
    <xf numFmtId="0" fontId="33" fillId="0" borderId="85">
      <alignment horizontal="left" vertical="center"/>
    </xf>
    <xf numFmtId="10" fontId="34" fillId="45" borderId="84"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66" fillId="0" borderId="81" applyFont="0" applyAlignment="0">
      <protection locked="0"/>
    </xf>
    <xf numFmtId="0" fontId="69" fillId="35" borderId="88"/>
    <xf numFmtId="0" fontId="33" fillId="0" borderId="79">
      <alignment horizontal="left" vertical="center"/>
    </xf>
    <xf numFmtId="0" fontId="29" fillId="41" borderId="80"/>
    <xf numFmtId="0" fontId="29" fillId="43" borderId="80"/>
    <xf numFmtId="0" fontId="33" fillId="0" borderId="67">
      <alignment horizontal="left" vertical="center"/>
    </xf>
    <xf numFmtId="0" fontId="67" fillId="0" borderId="74"/>
    <xf numFmtId="0" fontId="29" fillId="41" borderId="68"/>
    <xf numFmtId="0" fontId="62" fillId="41" borderId="68"/>
    <xf numFmtId="0" fontId="69" fillId="35" borderId="70"/>
    <xf numFmtId="0" fontId="29" fillId="0" borderId="86"/>
    <xf numFmtId="0" fontId="56" fillId="0" borderId="79"/>
    <xf numFmtId="2" fontId="6" fillId="0" borderId="85" applyNumberFormat="0" applyFont="0" applyFill="0" applyAlignment="0"/>
    <xf numFmtId="2" fontId="6" fillId="0" borderId="55" applyNumberFormat="0" applyFont="0" applyFill="0" applyAlignment="0"/>
    <xf numFmtId="0" fontId="56" fillId="0" borderId="55"/>
    <xf numFmtId="0" fontId="29" fillId="0" borderId="56"/>
    <xf numFmtId="37" fontId="57" fillId="40" borderId="53"/>
    <xf numFmtId="0" fontId="62" fillId="41" borderId="56"/>
    <xf numFmtId="0" fontId="33" fillId="0" borderId="55">
      <alignment horizontal="left" vertical="center"/>
    </xf>
    <xf numFmtId="0" fontId="29" fillId="43" borderId="56"/>
    <xf numFmtId="0" fontId="29" fillId="41" borderId="56"/>
    <xf numFmtId="10" fontId="34" fillId="45" borderId="54" applyNumberFormat="0" applyBorder="0" applyAlignment="0" applyProtection="0"/>
    <xf numFmtId="10" fontId="66" fillId="0" borderId="57" applyFont="0" applyAlignment="0">
      <protection locked="0"/>
    </xf>
    <xf numFmtId="0" fontId="69" fillId="35" borderId="58"/>
    <xf numFmtId="0" fontId="67" fillId="0" borderId="56"/>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9" borderId="24"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9" borderId="24"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9" borderId="24"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9" borderId="24"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24"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9" fillId="0" borderId="68"/>
    <xf numFmtId="0" fontId="29" fillId="43" borderId="62"/>
    <xf numFmtId="10" fontId="34" fillId="45" borderId="72" applyNumberFormat="0" applyBorder="0" applyAlignment="0" applyProtection="0"/>
    <xf numFmtId="2" fontId="6" fillId="0" borderId="31" applyNumberFormat="0" applyFont="0" applyFill="0" applyAlignment="0"/>
    <xf numFmtId="0" fontId="56" fillId="0" borderId="31"/>
    <xf numFmtId="0" fontId="29" fillId="0" borderId="44"/>
    <xf numFmtId="0" fontId="29" fillId="41" borderId="86"/>
    <xf numFmtId="37" fontId="57" fillId="40" borderId="29"/>
    <xf numFmtId="0" fontId="62" fillId="41" borderId="44"/>
    <xf numFmtId="0" fontId="33" fillId="0" borderId="31">
      <alignment horizontal="left" vertical="center"/>
    </xf>
    <xf numFmtId="0" fontId="29" fillId="43" borderId="44"/>
    <xf numFmtId="0" fontId="29" fillId="41" borderId="44"/>
    <xf numFmtId="10" fontId="34" fillId="45" borderId="30" applyNumberFormat="0" applyBorder="0" applyAlignment="0" applyProtection="0"/>
    <xf numFmtId="10" fontId="66" fillId="0" borderId="45" applyFont="0" applyAlignment="0">
      <protection locked="0"/>
    </xf>
    <xf numFmtId="0" fontId="69" fillId="35" borderId="46"/>
    <xf numFmtId="0" fontId="67" fillId="0" borderId="44"/>
    <xf numFmtId="0" fontId="62" fillId="41" borderId="86"/>
    <xf numFmtId="10" fontId="66" fillId="0" borderId="69" applyFont="0" applyAlignment="0">
      <protection locked="0"/>
    </xf>
    <xf numFmtId="37" fontId="57" fillId="40" borderId="71"/>
    <xf numFmtId="0" fontId="56" fillId="0" borderId="67"/>
    <xf numFmtId="0" fontId="29" fillId="48" borderId="44"/>
    <xf numFmtId="0" fontId="6" fillId="0" borderId="0"/>
    <xf numFmtId="2" fontId="6" fillId="0" borderId="61" applyNumberFormat="0" applyFont="0" applyFill="0" applyAlignment="0"/>
    <xf numFmtId="0" fontId="29" fillId="43" borderId="68"/>
    <xf numFmtId="0" fontId="62" fillId="41" borderId="74"/>
    <xf numFmtId="0" fontId="62" fillId="41" borderId="80"/>
    <xf numFmtId="0" fontId="29" fillId="0" borderId="62"/>
    <xf numFmtId="10" fontId="34" fillId="45" borderId="78" applyNumberFormat="0" applyBorder="0" applyAlignment="0" applyProtection="0"/>
    <xf numFmtId="0" fontId="67" fillId="0" borderId="62"/>
    <xf numFmtId="0" fontId="29" fillId="43" borderId="74"/>
    <xf numFmtId="0" fontId="33" fillId="0" borderId="61">
      <alignment horizontal="left" vertical="center"/>
    </xf>
    <xf numFmtId="0" fontId="29" fillId="0" borderId="80"/>
    <xf numFmtId="0" fontId="67" fillId="0" borderId="68"/>
    <xf numFmtId="0" fontId="29" fillId="41" borderId="62"/>
    <xf numFmtId="37" fontId="57" fillId="40" borderId="83"/>
    <xf numFmtId="0" fontId="62" fillId="41" borderId="62"/>
    <xf numFmtId="0" fontId="69" fillId="35" borderId="64"/>
    <xf numFmtId="0" fontId="56" fillId="0" borderId="61"/>
    <xf numFmtId="0" fontId="29" fillId="43" borderId="86"/>
    <xf numFmtId="2" fontId="6" fillId="0" borderId="67" applyNumberFormat="0" applyFont="0" applyFill="0" applyAlignment="0"/>
    <xf numFmtId="0" fontId="56" fillId="0" borderId="73"/>
    <xf numFmtId="2" fontId="6" fillId="0" borderId="79" applyNumberFormat="0" applyFont="0" applyFill="0" applyAlignment="0"/>
    <xf numFmtId="10" fontId="66" fillId="0" borderId="87" applyFont="0" applyAlignment="0">
      <protection locked="0"/>
    </xf>
    <xf numFmtId="2" fontId="6" fillId="0" borderId="49" applyNumberFormat="0" applyFont="0" applyFill="0" applyAlignment="0"/>
    <xf numFmtId="0" fontId="56" fillId="0" borderId="49"/>
    <xf numFmtId="0" fontId="29" fillId="0" borderId="50"/>
    <xf numFmtId="0" fontId="56" fillId="0" borderId="85"/>
    <xf numFmtId="37" fontId="57" fillId="40" borderId="47"/>
    <xf numFmtId="0" fontId="62" fillId="41" borderId="50"/>
    <xf numFmtId="0" fontId="33" fillId="0" borderId="49">
      <alignment horizontal="left" vertical="center"/>
    </xf>
    <xf numFmtId="0" fontId="29" fillId="43" borderId="50"/>
    <xf numFmtId="0" fontId="29" fillId="41" borderId="50"/>
    <xf numFmtId="10" fontId="34" fillId="45" borderId="48" applyNumberFormat="0" applyBorder="0" applyAlignment="0" applyProtection="0"/>
    <xf numFmtId="10" fontId="66" fillId="0" borderId="51" applyFont="0" applyAlignment="0">
      <protection locked="0"/>
    </xf>
    <xf numFmtId="0" fontId="69" fillId="35" borderId="52"/>
    <xf numFmtId="0" fontId="67" fillId="0" borderId="50"/>
    <xf numFmtId="0" fontId="67" fillId="0" borderId="80"/>
    <xf numFmtId="0" fontId="29" fillId="48" borderId="50"/>
    <xf numFmtId="0" fontId="6" fillId="0" borderId="0"/>
    <xf numFmtId="0" fontId="29" fillId="48" borderId="56"/>
    <xf numFmtId="0" fontId="6" fillId="0" borderId="0"/>
    <xf numFmtId="0" fontId="29" fillId="48" borderId="62"/>
    <xf numFmtId="0" fontId="6" fillId="0" borderId="0"/>
    <xf numFmtId="0" fontId="29" fillId="48" borderId="68"/>
    <xf numFmtId="0" fontId="6" fillId="0" borderId="0"/>
    <xf numFmtId="0" fontId="29" fillId="48" borderId="74"/>
    <xf numFmtId="0" fontId="6" fillId="0" borderId="0"/>
    <xf numFmtId="0" fontId="29" fillId="48" borderId="80"/>
    <xf numFmtId="0" fontId="6" fillId="0" borderId="0"/>
    <xf numFmtId="0" fontId="29" fillId="48" borderId="86"/>
    <xf numFmtId="0" fontId="6" fillId="0" borderId="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37" fontId="57" fillId="40" borderId="29"/>
    <xf numFmtId="10" fontId="34" fillId="45" borderId="3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24" applyNumberFormat="0" applyFont="0" applyAlignment="0" applyProtection="0"/>
    <xf numFmtId="0" fontId="9" fillId="9" borderId="24" applyNumberFormat="0" applyFont="0" applyAlignment="0" applyProtection="0"/>
    <xf numFmtId="0" fontId="9" fillId="9" borderId="24" applyNumberFormat="0" applyFont="0" applyAlignment="0" applyProtection="0"/>
    <xf numFmtId="0" fontId="9" fillId="9" borderId="24" applyNumberFormat="0" applyFont="0" applyAlignment="0" applyProtection="0"/>
    <xf numFmtId="0" fontId="9" fillId="9" borderId="24"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7" fillId="6" borderId="20" applyNumberFormat="0" applyAlignment="0" applyProtection="0"/>
    <xf numFmtId="0" fontId="54" fillId="0" borderId="0"/>
    <xf numFmtId="44" fontId="6" fillId="0" borderId="0" applyFont="0" applyFill="0" applyBorder="0" applyAlignment="0" applyProtection="0"/>
    <xf numFmtId="0" fontId="6" fillId="0" borderId="0"/>
    <xf numFmtId="0" fontId="2" fillId="0" borderId="0"/>
    <xf numFmtId="0" fontId="6" fillId="0" borderId="0"/>
    <xf numFmtId="0" fontId="54" fillId="0" borderId="0"/>
    <xf numFmtId="175" fontId="29" fillId="0" borderId="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6" fillId="0" borderId="0"/>
    <xf numFmtId="0" fontId="6"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3" fontId="6" fillId="0" borderId="0" applyFont="0" applyFill="0" applyBorder="0" applyAlignment="0" applyProtection="0"/>
    <xf numFmtId="0" fontId="2" fillId="9" borderId="24" applyNumberFormat="0" applyFont="0" applyAlignment="0" applyProtection="0"/>
    <xf numFmtId="0" fontId="6"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2" fillId="0" borderId="0"/>
    <xf numFmtId="9" fontId="2" fillId="0" borderId="0" applyFont="0" applyFill="0" applyBorder="0" applyAlignment="0" applyProtection="0"/>
    <xf numFmtId="43" fontId="60" fillId="0" borderId="0" applyFont="0" applyFill="0" applyBorder="0" applyAlignment="0" applyProtection="0"/>
    <xf numFmtId="9" fontId="6" fillId="0" borderId="0" applyFont="0" applyFill="0" applyBorder="0" applyAlignment="0" applyProtection="0"/>
    <xf numFmtId="0" fontId="36" fillId="0" borderId="0">
      <alignment vertical="top"/>
    </xf>
    <xf numFmtId="43" fontId="36" fillId="0" borderId="0" applyFont="0" applyFill="0" applyBorder="0" applyAlignment="0" applyProtection="0">
      <alignment vertical="top"/>
    </xf>
    <xf numFmtId="0" fontId="6" fillId="0" borderId="1">
      <alignment horizontal="center" wrapText="1"/>
    </xf>
    <xf numFmtId="43" fontId="35" fillId="0" borderId="0"/>
    <xf numFmtId="0" fontId="35" fillId="0" borderId="0"/>
    <xf numFmtId="43" fontId="6" fillId="0" borderId="26"/>
    <xf numFmtId="43" fontId="6" fillId="0" borderId="0"/>
    <xf numFmtId="0" fontId="6" fillId="0" borderId="0"/>
    <xf numFmtId="0" fontId="33" fillId="0" borderId="0"/>
    <xf numFmtId="0" fontId="87" fillId="0" borderId="0"/>
    <xf numFmtId="37" fontId="88" fillId="0" borderId="0"/>
    <xf numFmtId="171" fontId="88" fillId="0" borderId="0"/>
    <xf numFmtId="39" fontId="88"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89" fillId="57" borderId="0" applyNumberFormat="0" applyBorder="0" applyAlignment="0" applyProtection="0"/>
    <xf numFmtId="0" fontId="89"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89" fillId="58" borderId="0" applyNumberFormat="0" applyBorder="0" applyAlignment="0" applyProtection="0"/>
    <xf numFmtId="0" fontId="89" fillId="5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188" fontId="6" fillId="35" borderId="32">
      <alignment horizontal="center" vertical="center"/>
    </xf>
    <xf numFmtId="189" fontId="91" fillId="0" borderId="0"/>
    <xf numFmtId="0" fontId="92" fillId="50" borderId="0" applyNumberFormat="0" applyBorder="0" applyAlignment="0" applyProtection="0"/>
    <xf numFmtId="0" fontId="92" fillId="50" borderId="0" applyNumberFormat="0" applyBorder="0" applyAlignment="0" applyProtection="0"/>
    <xf numFmtId="0" fontId="93" fillId="40" borderId="89" applyNumberFormat="0" applyAlignment="0" applyProtection="0"/>
    <xf numFmtId="0" fontId="93" fillId="40" borderId="89" applyNumberFormat="0" applyAlignment="0" applyProtection="0"/>
    <xf numFmtId="0" fontId="94" fillId="67" borderId="90" applyNumberFormat="0" applyAlignment="0" applyProtection="0"/>
    <xf numFmtId="0" fontId="94" fillId="67" borderId="90" applyNumberFormat="0" applyAlignment="0" applyProtection="0"/>
    <xf numFmtId="0" fontId="34" fillId="0" borderId="0" applyBorder="0"/>
    <xf numFmtId="0" fontId="34" fillId="0" borderId="0" applyBorder="0"/>
    <xf numFmtId="0" fontId="34" fillId="0" borderId="0" applyBorder="0"/>
    <xf numFmtId="0" fontId="34" fillId="0" borderId="0" applyBorder="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40" fontId="6" fillId="0" borderId="0" applyBorder="0" applyProtection="0"/>
    <xf numFmtId="40" fontId="6" fillId="0" borderId="0" applyBorder="0" applyProtection="0"/>
    <xf numFmtId="40" fontId="6" fillId="0" borderId="0" applyBorder="0" applyProtection="0"/>
    <xf numFmtId="40" fontId="6" fillId="0" borderId="0" applyBorder="0" applyProtection="0"/>
    <xf numFmtId="40" fontId="6" fillId="0" borderId="0" applyBorder="0" applyProtection="0"/>
    <xf numFmtId="37" fontId="36" fillId="0" borderId="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6" fillId="0" borderId="0" applyFont="0" applyFill="0" applyBorder="0" applyAlignment="0" applyProtection="0">
      <alignment wrapText="1"/>
    </xf>
    <xf numFmtId="43" fontId="6" fillId="0" borderId="0" applyFont="0" applyFill="0" applyBorder="0" applyAlignment="0" applyProtection="0">
      <alignment wrapText="1"/>
    </xf>
    <xf numFmtId="43" fontId="6" fillId="0" borderId="0" applyFont="0" applyFill="0" applyBorder="0" applyAlignment="0" applyProtection="0"/>
    <xf numFmtId="43" fontId="6" fillId="0" borderId="0" applyFont="0" applyFill="0" applyBorder="0" applyAlignment="0" applyProtection="0">
      <alignment wrapText="1"/>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6"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wrapText="1"/>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6" fillId="0" borderId="0" applyFont="0" applyFill="0" applyBorder="0" applyAlignment="0" applyProtection="0"/>
    <xf numFmtId="43" fontId="36" fillId="0" borderId="0" applyFont="0" applyFill="0" applyBorder="0" applyAlignment="0" applyProtection="0">
      <alignment vertical="top"/>
    </xf>
    <xf numFmtId="43" fontId="6"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6" fillId="0" borderId="0" applyFont="0" applyFill="0" applyBorder="0" applyAlignment="0" applyProtection="0">
      <alignment wrapText="1"/>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alignment vertical="top"/>
    </xf>
    <xf numFmtId="3" fontId="61" fillId="0" borderId="0" applyFont="0" applyFill="0" applyBorder="0" applyAlignment="0" applyProtection="0"/>
    <xf numFmtId="190" fontId="6" fillId="0" borderId="0"/>
    <xf numFmtId="0" fontId="95" fillId="0" borderId="0">
      <alignment horizontal="left" vertical="center" indent="1"/>
    </xf>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1" fontId="6" fillId="0" borderId="0"/>
    <xf numFmtId="41" fontId="6" fillId="0" borderId="0"/>
    <xf numFmtId="41" fontId="6" fillId="0" borderId="0"/>
    <xf numFmtId="41" fontId="6" fillId="0" borderId="0"/>
    <xf numFmtId="41" fontId="6" fillId="0" borderId="0"/>
    <xf numFmtId="191" fontId="96" fillId="0" borderId="0">
      <protection locked="0"/>
    </xf>
    <xf numFmtId="6" fontId="97" fillId="0" borderId="0">
      <protection locked="0"/>
    </xf>
    <xf numFmtId="164" fontId="98" fillId="0" borderId="0">
      <alignment horizontal="left"/>
    </xf>
    <xf numFmtId="192" fontId="6" fillId="0" borderId="0" applyFont="0" applyFill="0" applyBorder="0" applyAlignment="0" applyProtection="0"/>
    <xf numFmtId="193" fontId="6"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91" fontId="96" fillId="0" borderId="0">
      <protection locked="0"/>
    </xf>
    <xf numFmtId="194" fontId="6" fillId="0" borderId="0">
      <protection locked="0"/>
    </xf>
    <xf numFmtId="0" fontId="100" fillId="51" borderId="0" applyNumberFormat="0" applyBorder="0" applyAlignment="0" applyProtection="0"/>
    <xf numFmtId="0" fontId="100" fillId="51" borderId="0" applyNumberFormat="0" applyBorder="0" applyAlignment="0" applyProtection="0"/>
    <xf numFmtId="38" fontId="34" fillId="37" borderId="0" applyNumberFormat="0" applyBorder="0" applyAlignment="0" applyProtection="0"/>
    <xf numFmtId="38" fontId="34" fillId="37" borderId="0" applyNumberFormat="0" applyBorder="0" applyAlignment="0" applyProtection="0"/>
    <xf numFmtId="38" fontId="34" fillId="37" borderId="0" applyNumberFormat="0" applyBorder="0" applyAlignment="0" applyProtection="0"/>
    <xf numFmtId="38" fontId="34" fillId="37" borderId="0" applyNumberFormat="0" applyBorder="0" applyAlignment="0" applyProtection="0"/>
    <xf numFmtId="0" fontId="101" fillId="0" borderId="0">
      <alignment horizontal="centerContinuous"/>
    </xf>
    <xf numFmtId="191" fontId="96" fillId="0" borderId="0">
      <protection locked="0"/>
    </xf>
    <xf numFmtId="0" fontId="102" fillId="0" borderId="91" applyNumberFormat="0" applyFill="0" applyAlignment="0" applyProtection="0"/>
    <xf numFmtId="191" fontId="96" fillId="0" borderId="0">
      <protection locked="0"/>
    </xf>
    <xf numFmtId="0" fontId="102" fillId="0" borderId="91" applyNumberFormat="0" applyFill="0" applyAlignment="0" applyProtection="0"/>
    <xf numFmtId="191" fontId="96" fillId="0" borderId="0">
      <protection locked="0"/>
    </xf>
    <xf numFmtId="0" fontId="103" fillId="0" borderId="92" applyNumberFormat="0" applyFill="0" applyAlignment="0" applyProtection="0"/>
    <xf numFmtId="191" fontId="96" fillId="0" borderId="0">
      <protection locked="0"/>
    </xf>
    <xf numFmtId="0" fontId="103" fillId="0" borderId="92" applyNumberFormat="0" applyFill="0" applyAlignment="0" applyProtection="0"/>
    <xf numFmtId="0" fontId="104" fillId="0" borderId="93" applyNumberFormat="0" applyFill="0" applyAlignment="0" applyProtection="0"/>
    <xf numFmtId="0" fontId="104" fillId="0" borderId="93"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xf numFmtId="0" fontId="35" fillId="0" borderId="43" applyNumberFormat="0" applyFill="0" applyAlignment="0" applyProtection="0"/>
    <xf numFmtId="10" fontId="34" fillId="45" borderId="54" applyNumberFormat="0" applyBorder="0" applyAlignment="0" applyProtection="0"/>
    <xf numFmtId="10" fontId="34" fillId="45" borderId="54" applyNumberFormat="0" applyBorder="0" applyAlignment="0" applyProtection="0"/>
    <xf numFmtId="10" fontId="34" fillId="45" borderId="54" applyNumberFormat="0" applyBorder="0" applyAlignment="0" applyProtection="0"/>
    <xf numFmtId="10" fontId="34" fillId="45" borderId="54" applyNumberFormat="0" applyBorder="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06" fillId="54" borderId="89" applyNumberFormat="0" applyAlignment="0" applyProtection="0"/>
    <xf numFmtId="0" fontId="17" fillId="6" borderId="20" applyNumberFormat="0" applyAlignment="0" applyProtection="0"/>
    <xf numFmtId="0" fontId="17" fillId="6" borderId="20" applyNumberFormat="0" applyAlignment="0" applyProtection="0"/>
    <xf numFmtId="0" fontId="106" fillId="54" borderId="89"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173" fontId="107" fillId="68" borderId="94" applyNumberFormat="0" applyBorder="0" applyAlignment="0" applyProtection="0"/>
    <xf numFmtId="173" fontId="107" fillId="68" borderId="94" applyNumberFormat="0" applyBorder="0" applyAlignment="0" applyProtection="0"/>
    <xf numFmtId="173" fontId="108" fillId="68" borderId="94" applyNumberFormat="0" applyBorder="0" applyAlignment="0" applyProtection="0"/>
    <xf numFmtId="0" fontId="109" fillId="69" borderId="0" applyNumberFormat="0"/>
    <xf numFmtId="0" fontId="110" fillId="0" borderId="95" applyNumberFormat="0" applyFill="0" applyAlignment="0" applyProtection="0"/>
    <xf numFmtId="0" fontId="110" fillId="0" borderId="95" applyNumberFormat="0" applyFill="0" applyAlignment="0" applyProtection="0"/>
    <xf numFmtId="187" fontId="6" fillId="0" borderId="0" applyFont="0" applyFill="0" applyBorder="0" applyAlignment="0" applyProtection="0"/>
    <xf numFmtId="42" fontId="6" fillId="0" borderId="0" applyFont="0" applyFill="0" applyBorder="0" applyAlignment="0" applyProtection="0"/>
    <xf numFmtId="195" fontId="6" fillId="0" borderId="0" applyFont="0" applyFill="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11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36" fillId="0" borderId="0">
      <alignment vertical="top"/>
    </xf>
    <xf numFmtId="0" fontId="28" fillId="0" borderId="0"/>
    <xf numFmtId="0" fontId="28" fillId="0" borderId="0"/>
    <xf numFmtId="0" fontId="36" fillId="0" borderId="0">
      <alignment vertical="top"/>
    </xf>
    <xf numFmtId="0" fontId="6" fillId="0" borderId="0"/>
    <xf numFmtId="0" fontId="36" fillId="0" borderId="0">
      <alignment vertical="top"/>
    </xf>
    <xf numFmtId="0" fontId="36" fillId="0" borderId="0">
      <alignment vertical="top"/>
    </xf>
    <xf numFmtId="0" fontId="3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6"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6" fillId="0" borderId="0"/>
    <xf numFmtId="0" fontId="36" fillId="0" borderId="0">
      <alignment vertical="top"/>
    </xf>
    <xf numFmtId="0" fontId="6" fillId="0" borderId="0">
      <alignment wrapText="1"/>
    </xf>
    <xf numFmtId="0" fontId="2" fillId="0" borderId="0"/>
    <xf numFmtId="0" fontId="2" fillId="0" borderId="0"/>
    <xf numFmtId="0" fontId="6" fillId="0" borderId="0">
      <alignment wrapText="1"/>
    </xf>
    <xf numFmtId="0" fontId="2" fillId="0" borderId="0"/>
    <xf numFmtId="0" fontId="6" fillId="0" borderId="0">
      <alignment wrapText="1"/>
    </xf>
    <xf numFmtId="0" fontId="6" fillId="0" borderId="0">
      <alignment wrapText="1"/>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13" fillId="0" borderId="0"/>
    <xf numFmtId="0" fontId="36" fillId="0" borderId="0">
      <alignment vertical="top"/>
    </xf>
    <xf numFmtId="0" fontId="113" fillId="0" borderId="0"/>
    <xf numFmtId="0" fontId="36" fillId="0" borderId="0">
      <alignment vertical="top"/>
    </xf>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6" fillId="0" borderId="0">
      <alignment vertical="top"/>
    </xf>
    <xf numFmtId="0" fontId="36" fillId="0" borderId="0">
      <alignment vertical="top"/>
    </xf>
    <xf numFmtId="0"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6" fillId="71" borderId="96" applyNumberFormat="0" applyFont="0" applyAlignment="0" applyProtection="0"/>
    <xf numFmtId="0" fontId="6" fillId="71" borderId="96" applyNumberFormat="0" applyFont="0" applyAlignment="0" applyProtection="0"/>
    <xf numFmtId="0" fontId="6" fillId="71" borderId="96"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116" fillId="40" borderId="97" applyNumberFormat="0" applyAlignment="0" applyProtection="0"/>
    <xf numFmtId="0" fontId="116" fillId="40" borderId="97" applyNumberFormat="0" applyAlignment="0" applyProtection="0"/>
    <xf numFmtId="172" fontId="117" fillId="0" borderId="0"/>
    <xf numFmtId="9" fontId="36" fillId="0" borderId="0" applyFont="0" applyFill="0" applyBorder="0" applyAlignment="0" applyProtection="0">
      <alignment vertical="top"/>
    </xf>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alignment vertical="top"/>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alignment wrapText="1"/>
    </xf>
    <xf numFmtId="0" fontId="119" fillId="0" borderId="0"/>
    <xf numFmtId="43" fontId="120" fillId="0" borderId="1" applyFill="0" applyBorder="0">
      <alignment horizontal="right"/>
    </xf>
    <xf numFmtId="0" fontId="62" fillId="0" borderId="0"/>
    <xf numFmtId="0" fontId="62" fillId="0" borderId="0"/>
    <xf numFmtId="38" fontId="6" fillId="72" borderId="0" applyNumberFormat="0" applyFont="0" applyBorder="0" applyAlignment="0" applyProtection="0"/>
    <xf numFmtId="0" fontId="121" fillId="73" borderId="0" applyNumberFormat="0" applyFont="0" applyBorder="0" applyAlignment="0" applyProtection="0">
      <alignment horizontal="center"/>
    </xf>
    <xf numFmtId="0" fontId="122" fillId="0" borderId="0"/>
    <xf numFmtId="0" fontId="123" fillId="0" borderId="0"/>
    <xf numFmtId="0" fontId="98" fillId="0" borderId="0">
      <alignment horizontal="left"/>
    </xf>
    <xf numFmtId="0" fontId="62" fillId="0" borderId="0"/>
    <xf numFmtId="0" fontId="62" fillId="0" borderId="0"/>
    <xf numFmtId="0" fontId="124" fillId="0" borderId="0" applyNumberFormat="0" applyFill="0" applyBorder="0" applyAlignment="0" applyProtection="0"/>
    <xf numFmtId="0" fontId="124" fillId="0" borderId="0" applyNumberFormat="0" applyFill="0" applyBorder="0" applyAlignment="0" applyProtection="0"/>
    <xf numFmtId="191" fontId="96" fillId="0" borderId="98">
      <protection locked="0"/>
    </xf>
    <xf numFmtId="182" fontId="6" fillId="0" borderId="26">
      <protection locked="0"/>
    </xf>
    <xf numFmtId="182" fontId="6" fillId="0" borderId="26">
      <protection locked="0"/>
    </xf>
    <xf numFmtId="182" fontId="6" fillId="0" borderId="26">
      <protection locked="0"/>
    </xf>
    <xf numFmtId="182" fontId="6" fillId="0" borderId="26">
      <protection locked="0"/>
    </xf>
    <xf numFmtId="191" fontId="96" fillId="0" borderId="98">
      <protection locked="0"/>
    </xf>
    <xf numFmtId="0" fontId="125" fillId="0" borderId="99" applyNumberFormat="0" applyFill="0" applyAlignment="0" applyProtection="0"/>
    <xf numFmtId="182" fontId="6" fillId="0" borderId="26">
      <protection locked="0"/>
    </xf>
    <xf numFmtId="0" fontId="24" fillId="0" borderId="25" applyNumberFormat="0" applyFill="0" applyAlignment="0" applyProtection="0"/>
    <xf numFmtId="175" fontId="126" fillId="0" borderId="0">
      <alignment horizontal="left"/>
      <protection locked="0"/>
    </xf>
    <xf numFmtId="0" fontId="127" fillId="0" borderId="0" applyNumberFormat="0" applyFont="0" applyFill="0"/>
    <xf numFmtId="37" fontId="34" fillId="36" borderId="0" applyNumberFormat="0" applyBorder="0" applyAlignment="0" applyProtection="0"/>
    <xf numFmtId="37" fontId="34" fillId="36" borderId="0" applyNumberFormat="0" applyBorder="0" applyAlignment="0" applyProtection="0"/>
    <xf numFmtId="37" fontId="34" fillId="36" borderId="0" applyNumberFormat="0" applyBorder="0" applyAlignment="0" applyProtection="0"/>
    <xf numFmtId="37" fontId="34" fillId="36" borderId="0" applyNumberFormat="0" applyBorder="0" applyAlignment="0" applyProtection="0"/>
    <xf numFmtId="37" fontId="34" fillId="0" borderId="0"/>
    <xf numFmtId="37" fontId="34" fillId="0" borderId="0"/>
    <xf numFmtId="37" fontId="34" fillId="0" borderId="0"/>
    <xf numFmtId="37" fontId="34" fillId="0" borderId="0"/>
    <xf numFmtId="37" fontId="34" fillId="36" borderId="0" applyNumberFormat="0" applyBorder="0" applyAlignment="0" applyProtection="0"/>
    <xf numFmtId="14" fontId="121" fillId="0" borderId="0" applyNumberFormat="0" applyFont="0" applyBorder="0" applyAlignment="0" applyProtection="0">
      <alignment horizontal="center"/>
    </xf>
    <xf numFmtId="0" fontId="128" fillId="0" borderId="0" applyNumberFormat="0" applyFill="0" applyBorder="0" applyAlignment="0" applyProtection="0"/>
    <xf numFmtId="0" fontId="128" fillId="0" borderId="0" applyNumberFormat="0" applyFill="0" applyBorder="0" applyAlignment="0" applyProtection="0"/>
    <xf numFmtId="196" fontId="34" fillId="0" borderId="0" applyFill="0" applyProtection="0"/>
    <xf numFmtId="0" fontId="2" fillId="0" borderId="0"/>
    <xf numFmtId="43" fontId="2" fillId="0" borderId="0" applyFont="0" applyFill="0" applyBorder="0" applyAlignment="0" applyProtection="0"/>
    <xf numFmtId="44" fontId="6"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1" fillId="0" borderId="0"/>
  </cellStyleXfs>
  <cellXfs count="396">
    <xf numFmtId="0" fontId="0" fillId="0" borderId="0" xfId="0"/>
    <xf numFmtId="0" fontId="3" fillId="0" borderId="0" xfId="0" applyFont="1"/>
    <xf numFmtId="0" fontId="0" fillId="0" borderId="0" xfId="0" applyAlignment="1">
      <alignment horizontal="right"/>
    </xf>
    <xf numFmtId="0" fontId="3" fillId="0" borderId="0" xfId="0" applyFont="1" applyAlignment="1">
      <alignment horizontal="centerContinuous"/>
    </xf>
    <xf numFmtId="0" fontId="0" fillId="0" borderId="0" xfId="0" applyAlignment="1">
      <alignment horizontal="centerContinuous"/>
    </xf>
    <xf numFmtId="0" fontId="0" fillId="0" borderId="0" xfId="0" applyAlignment="1">
      <alignment horizontal="center"/>
    </xf>
    <xf numFmtId="0" fontId="0" fillId="0" borderId="1" xfId="0" applyBorder="1"/>
    <xf numFmtId="0" fontId="3" fillId="0" borderId="0" xfId="0" applyFont="1" applyAlignment="1">
      <alignment horizontal="right"/>
    </xf>
    <xf numFmtId="0" fontId="0" fillId="0" borderId="1" xfId="0" applyBorder="1" applyAlignment="1">
      <alignment horizontal="centerContinuous"/>
    </xf>
    <xf numFmtId="0" fontId="0" fillId="0" borderId="3" xfId="0" applyBorder="1"/>
    <xf numFmtId="0" fontId="0" fillId="0" borderId="4" xfId="0" applyBorder="1"/>
    <xf numFmtId="0" fontId="0" fillId="0" borderId="6" xfId="0" applyBorder="1"/>
    <xf numFmtId="0" fontId="0" fillId="0" borderId="0" xfId="0" applyBorder="1"/>
    <xf numFmtId="0" fontId="4" fillId="0" borderId="7" xfId="0" applyFont="1" applyBorder="1" applyAlignment="1">
      <alignment horizontal="center"/>
    </xf>
    <xf numFmtId="0" fontId="0" fillId="0" borderId="6" xfId="0" quotePrefix="1" applyBorder="1" applyAlignment="1">
      <alignment horizontal="center"/>
    </xf>
    <xf numFmtId="0" fontId="0" fillId="0" borderId="0" xfId="0" quotePrefix="1" applyBorder="1" applyAlignment="1">
      <alignment horizontal="center"/>
    </xf>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0" fontId="0" fillId="0" borderId="0" xfId="0" applyBorder="1" applyAlignment="1">
      <alignment horizontal="center"/>
    </xf>
    <xf numFmtId="0" fontId="5" fillId="0" borderId="0" xfId="0" applyFont="1" applyAlignment="1">
      <alignment horizontal="center"/>
    </xf>
    <xf numFmtId="0" fontId="0" fillId="0" borderId="0" xfId="0" applyAlignment="1">
      <alignment horizontal="left"/>
    </xf>
    <xf numFmtId="0" fontId="0" fillId="0" borderId="0" xfId="0" applyBorder="1" applyAlignment="1">
      <alignment horizontal="left" indent="1"/>
    </xf>
    <xf numFmtId="0" fontId="0" fillId="0" borderId="11" xfId="0" applyBorder="1" applyAlignment="1">
      <alignment horizontal="centerContinuous"/>
    </xf>
    <xf numFmtId="0" fontId="0" fillId="0" borderId="0" xfId="0" applyFill="1" applyBorder="1"/>
    <xf numFmtId="0" fontId="0" fillId="0" borderId="0" xfId="0" applyFill="1" applyBorder="1" applyAlignment="1">
      <alignment horizontal="center"/>
    </xf>
    <xf numFmtId="0" fontId="4" fillId="0" borderId="0" xfId="0" applyFont="1" applyBorder="1" applyAlignment="1">
      <alignment horizontal="center"/>
    </xf>
    <xf numFmtId="0" fontId="0" fillId="0" borderId="0" xfId="0" applyFont="1" applyBorder="1" applyAlignment="1">
      <alignment horizontal="right"/>
    </xf>
    <xf numFmtId="0" fontId="0" fillId="0" borderId="0" xfId="0" applyFont="1" applyBorder="1"/>
    <xf numFmtId="0" fontId="5" fillId="0" borderId="0" xfId="0" applyFont="1"/>
    <xf numFmtId="0" fontId="0" fillId="0" borderId="2" xfId="0" applyBorder="1" applyAlignment="1">
      <alignment horizontal="center"/>
    </xf>
    <xf numFmtId="0" fontId="0" fillId="0" borderId="2" xfId="0" quotePrefix="1"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3" xfId="0" quotePrefix="1" applyBorder="1" applyAlignment="1">
      <alignment horizontal="center"/>
    </xf>
    <xf numFmtId="0" fontId="0" fillId="0" borderId="14" xfId="0" applyBorder="1"/>
    <xf numFmtId="0" fontId="0" fillId="0" borderId="15" xfId="0" applyBorder="1"/>
    <xf numFmtId="42" fontId="0" fillId="0" borderId="15" xfId="0" applyNumberFormat="1" applyBorder="1"/>
    <xf numFmtId="42" fontId="0" fillId="0" borderId="2" xfId="0" quotePrefix="1" applyNumberFormat="1" applyBorder="1" applyAlignment="1">
      <alignment horizontal="center"/>
    </xf>
    <xf numFmtId="42" fontId="8" fillId="0" borderId="14" xfId="0" applyNumberFormat="1" applyFont="1" applyBorder="1"/>
    <xf numFmtId="42" fontId="8" fillId="0" borderId="15" xfId="0" applyNumberFormat="1" applyFont="1" applyBorder="1"/>
    <xf numFmtId="42" fontId="6" fillId="0" borderId="14" xfId="0" applyNumberFormat="1" applyFont="1" applyBorder="1"/>
    <xf numFmtId="42" fontId="6" fillId="0" borderId="2" xfId="0" applyNumberFormat="1" applyFont="1" applyBorder="1"/>
    <xf numFmtId="42" fontId="8" fillId="0" borderId="7" xfId="0" applyNumberFormat="1" applyFont="1" applyBorder="1"/>
    <xf numFmtId="0" fontId="0" fillId="0" borderId="16" xfId="0" quotePrefix="1" applyBorder="1" applyAlignment="1">
      <alignment horizontal="centerContinuous"/>
    </xf>
    <xf numFmtId="0" fontId="0" fillId="0" borderId="11" xfId="0" quotePrefix="1" applyBorder="1" applyAlignment="1">
      <alignment horizontal="centerContinuous"/>
    </xf>
    <xf numFmtId="165" fontId="0" fillId="0" borderId="14" xfId="0" applyNumberFormat="1" applyBorder="1" applyAlignment="1">
      <alignment horizontal="center"/>
    </xf>
    <xf numFmtId="42" fontId="8" fillId="0" borderId="0" xfId="0" applyNumberFormat="1" applyFont="1" applyBorder="1"/>
    <xf numFmtId="42" fontId="6" fillId="0" borderId="0" xfId="0" applyNumberFormat="1" applyFont="1" applyBorder="1"/>
    <xf numFmtId="42" fontId="8" fillId="0" borderId="4" xfId="0" applyNumberFormat="1" applyFont="1" applyBorder="1"/>
    <xf numFmtId="42" fontId="8" fillId="0" borderId="5" xfId="0" applyNumberFormat="1" applyFont="1" applyBorder="1"/>
    <xf numFmtId="0" fontId="3" fillId="0" borderId="10" xfId="0" quotePrefix="1" applyFont="1" applyBorder="1" applyAlignment="1">
      <alignment horizontal="centerContinuous"/>
    </xf>
    <xf numFmtId="10" fontId="6" fillId="0" borderId="2" xfId="0" applyNumberFormat="1" applyFont="1" applyBorder="1"/>
    <xf numFmtId="0" fontId="3" fillId="0" borderId="0" xfId="0" applyFont="1" applyBorder="1"/>
    <xf numFmtId="10" fontId="0" fillId="0" borderId="0" xfId="0" applyNumberFormat="1" applyFont="1" applyBorder="1" applyAlignment="1">
      <alignment horizontal="right"/>
    </xf>
    <xf numFmtId="0" fontId="4" fillId="0" borderId="4" xfId="0" applyFont="1" applyBorder="1" applyAlignment="1">
      <alignment horizontal="center"/>
    </xf>
    <xf numFmtId="0" fontId="4" fillId="0" borderId="5" xfId="0" applyFont="1" applyBorder="1" applyAlignment="1">
      <alignment horizontal="center"/>
    </xf>
    <xf numFmtId="10" fontId="0" fillId="0" borderId="7" xfId="0" applyNumberFormat="1" applyFont="1" applyBorder="1" applyAlignment="1">
      <alignment horizontal="right"/>
    </xf>
    <xf numFmtId="0" fontId="3" fillId="0" borderId="0" xfId="0" applyFont="1" applyBorder="1" applyAlignment="1">
      <alignment horizontal="left"/>
    </xf>
    <xf numFmtId="0" fontId="5" fillId="0" borderId="0" xfId="0" applyFont="1" applyBorder="1" applyAlignment="1">
      <alignment horizontal="center"/>
    </xf>
    <xf numFmtId="166" fontId="0" fillId="0" borderId="0" xfId="0" applyNumberFormat="1" applyBorder="1"/>
    <xf numFmtId="0" fontId="0" fillId="0" borderId="0" xfId="0" quotePrefix="1" applyFill="1" applyBorder="1" applyAlignment="1">
      <alignment horizontal="center"/>
    </xf>
    <xf numFmtId="0" fontId="0" fillId="0" borderId="15" xfId="0" quotePrefix="1" applyBorder="1" applyAlignment="1">
      <alignment horizontal="center"/>
    </xf>
    <xf numFmtId="164" fontId="8" fillId="2" borderId="0" xfId="0" applyNumberFormat="1" applyFont="1" applyFill="1"/>
    <xf numFmtId="0" fontId="8" fillId="2" borderId="0" xfId="0" quotePrefix="1" applyFont="1" applyFill="1" applyAlignment="1">
      <alignment horizontal="right"/>
    </xf>
    <xf numFmtId="0" fontId="5" fillId="0" borderId="0" xfId="0" applyFont="1" applyFill="1"/>
    <xf numFmtId="0" fontId="0" fillId="0" borderId="0" xfId="0" applyFill="1" applyAlignment="1">
      <alignment horizontal="center"/>
    </xf>
    <xf numFmtId="0" fontId="0" fillId="0" borderId="0" xfId="0" applyFill="1"/>
    <xf numFmtId="0" fontId="3" fillId="0" borderId="0" xfId="0" applyFont="1" applyFill="1" applyAlignment="1">
      <alignment horizontal="right"/>
    </xf>
    <xf numFmtId="0" fontId="24" fillId="0" borderId="0" xfId="0" applyFont="1" applyAlignment="1">
      <alignment horizontal="center"/>
    </xf>
    <xf numFmtId="0" fontId="26" fillId="0" borderId="0" xfId="0" applyFont="1" applyAlignment="1">
      <alignment horizontal="center"/>
    </xf>
    <xf numFmtId="0" fontId="3" fillId="0" borderId="0" xfId="0" applyFont="1" applyAlignment="1">
      <alignment horizontal="center"/>
    </xf>
    <xf numFmtId="0" fontId="0" fillId="0" borderId="0" xfId="0" quotePrefix="1" applyAlignment="1">
      <alignment horizontal="left"/>
    </xf>
    <xf numFmtId="0" fontId="0" fillId="0" borderId="0" xfId="0" applyAlignment="1">
      <alignment horizontal="center"/>
    </xf>
    <xf numFmtId="0" fontId="0" fillId="0" borderId="0" xfId="0" applyAlignment="1">
      <alignment horizontal="center"/>
    </xf>
    <xf numFmtId="0" fontId="0" fillId="0" borderId="101" xfId="0" applyBorder="1" applyAlignment="1">
      <alignment horizontal="center"/>
    </xf>
    <xf numFmtId="0" fontId="3" fillId="0" borderId="1" xfId="0" applyFont="1" applyFill="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129" fillId="0" borderId="1" xfId="0" quotePrefix="1" applyFont="1" applyFill="1" applyBorder="1" applyAlignment="1">
      <alignment horizontal="left"/>
    </xf>
    <xf numFmtId="0" fontId="0" fillId="0" borderId="0" xfId="0" quotePrefix="1" applyBorder="1" applyAlignment="1">
      <alignment horizontal="left"/>
    </xf>
    <xf numFmtId="0" fontId="3" fillId="0" borderId="1" xfId="0" applyFont="1" applyBorder="1"/>
    <xf numFmtId="0" fontId="4" fillId="0" borderId="0" xfId="0" applyFont="1" applyBorder="1"/>
    <xf numFmtId="0" fontId="4" fillId="0" borderId="0" xfId="0" applyFont="1" applyBorder="1" applyAlignment="1">
      <alignment horizontal="left"/>
    </xf>
    <xf numFmtId="0" fontId="3" fillId="0" borderId="0" xfId="0" applyFont="1" applyAlignment="1"/>
    <xf numFmtId="0" fontId="5" fillId="0" borderId="7" xfId="0" applyFont="1" applyBorder="1" applyAlignment="1">
      <alignment horizontal="center"/>
    </xf>
    <xf numFmtId="0" fontId="0" fillId="0" borderId="0" xfId="0" applyAlignment="1"/>
    <xf numFmtId="0" fontId="0" fillId="0" borderId="0" xfId="0" quotePrefix="1" applyFont="1" applyFill="1" applyBorder="1" applyAlignment="1">
      <alignment horizontal="left"/>
    </xf>
    <xf numFmtId="0" fontId="3" fillId="0" borderId="0" xfId="0" applyFont="1" applyFill="1" applyAlignment="1">
      <alignment horizontal="center"/>
    </xf>
    <xf numFmtId="0" fontId="24" fillId="0" borderId="0" xfId="0" applyFont="1" applyFill="1" applyAlignment="1">
      <alignment horizontal="center"/>
    </xf>
    <xf numFmtId="0" fontId="3" fillId="0" borderId="15" xfId="0" quotePrefix="1"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129" fillId="0" borderId="1" xfId="0" quotePrefix="1" applyFont="1" applyFill="1" applyBorder="1" applyAlignment="1">
      <alignment horizontal="center"/>
    </xf>
    <xf numFmtId="0" fontId="0" fillId="0" borderId="0" xfId="0" applyFont="1"/>
    <xf numFmtId="0" fontId="0" fillId="0" borderId="0" xfId="0" applyFont="1" applyAlignment="1">
      <alignment horizontal="left"/>
    </xf>
    <xf numFmtId="0" fontId="0" fillId="0" borderId="0" xfId="0" applyFont="1" applyAlignment="1">
      <alignment horizontal="centerContinuous"/>
    </xf>
    <xf numFmtId="0" fontId="0" fillId="0" borderId="13" xfId="0" applyFont="1" applyBorder="1" applyAlignment="1">
      <alignment horizontal="center"/>
    </xf>
    <xf numFmtId="17" fontId="0" fillId="0" borderId="6" xfId="0" quotePrefix="1" applyNumberFormat="1" applyFont="1" applyFill="1" applyBorder="1" applyAlignment="1">
      <alignment horizontal="left" indent="1"/>
    </xf>
    <xf numFmtId="0" fontId="0" fillId="0" borderId="14" xfId="0" applyFont="1" applyBorder="1" applyAlignment="1">
      <alignment horizontal="center"/>
    </xf>
    <xf numFmtId="17" fontId="0" fillId="0" borderId="6" xfId="0" applyNumberFormat="1" applyFont="1" applyFill="1" applyBorder="1" applyAlignment="1">
      <alignment horizontal="left" indent="1"/>
    </xf>
    <xf numFmtId="0" fontId="0" fillId="0" borderId="0" xfId="0" applyFont="1" applyFill="1"/>
    <xf numFmtId="0" fontId="0" fillId="0" borderId="15" xfId="0" applyFont="1" applyBorder="1" applyAlignment="1">
      <alignment horizontal="center"/>
    </xf>
    <xf numFmtId="17" fontId="0" fillId="0" borderId="8" xfId="0" applyNumberFormat="1" applyFont="1" applyFill="1" applyBorder="1" applyAlignment="1">
      <alignment horizontal="left" indent="1"/>
    </xf>
    <xf numFmtId="0" fontId="0" fillId="0" borderId="0" xfId="0" quotePrefix="1" applyFont="1" applyAlignment="1">
      <alignment horizontal="left"/>
    </xf>
    <xf numFmtId="0" fontId="3" fillId="0" borderId="13" xfId="0" quotePrefix="1" applyFont="1" applyFill="1" applyBorder="1" applyAlignment="1">
      <alignment horizontal="center"/>
    </xf>
    <xf numFmtId="197" fontId="3" fillId="0" borderId="13" xfId="0" quotePrefix="1" applyNumberFormat="1" applyFont="1" applyFill="1" applyBorder="1" applyAlignment="1">
      <alignment horizontal="center"/>
    </xf>
    <xf numFmtId="41" fontId="0" fillId="0" borderId="7" xfId="0" applyNumberFormat="1" applyBorder="1"/>
    <xf numFmtId="198" fontId="0" fillId="0" borderId="15" xfId="0" applyNumberFormat="1" applyBorder="1" applyAlignment="1">
      <alignment horizontal="center"/>
    </xf>
    <xf numFmtId="0" fontId="40" fillId="74" borderId="0" xfId="0" applyFont="1" applyFill="1"/>
    <xf numFmtId="0" fontId="0" fillId="0" borderId="6" xfId="0" quotePrefix="1" applyBorder="1" applyAlignment="1">
      <alignment horizontal="center" vertical="center"/>
    </xf>
    <xf numFmtId="0" fontId="0" fillId="0" borderId="0" xfId="0" applyFont="1" applyBorder="1" applyAlignment="1">
      <alignment horizontal="center"/>
    </xf>
    <xf numFmtId="0" fontId="0" fillId="0" borderId="7" xfId="0" applyFont="1" applyBorder="1" applyAlignment="1">
      <alignment horizontal="center"/>
    </xf>
    <xf numFmtId="42" fontId="6" fillId="0" borderId="2" xfId="0" applyNumberFormat="1" applyFont="1" applyFill="1" applyBorder="1"/>
    <xf numFmtId="0" fontId="0" fillId="0" borderId="4" xfId="0" quotePrefix="1" applyBorder="1" applyAlignment="1">
      <alignment horizontal="centerContinuous"/>
    </xf>
    <xf numFmtId="0" fontId="0" fillId="74" borderId="2" xfId="0" quotePrefix="1" applyFill="1" applyBorder="1" applyAlignment="1">
      <alignment horizontal="center"/>
    </xf>
    <xf numFmtId="0" fontId="0" fillId="74" borderId="13" xfId="0" applyFill="1" applyBorder="1" applyAlignment="1">
      <alignment horizontal="center"/>
    </xf>
    <xf numFmtId="0" fontId="0" fillId="74" borderId="14" xfId="0" applyFill="1" applyBorder="1" applyAlignment="1">
      <alignment horizontal="center"/>
    </xf>
    <xf numFmtId="0" fontId="0" fillId="74" borderId="15" xfId="0" applyFill="1" applyBorder="1" applyAlignment="1">
      <alignment horizontal="center"/>
    </xf>
    <xf numFmtId="0" fontId="0" fillId="74" borderId="13" xfId="0" quotePrefix="1" applyFill="1" applyBorder="1" applyAlignment="1">
      <alignment horizontal="center"/>
    </xf>
    <xf numFmtId="42" fontId="6" fillId="74" borderId="14" xfId="0" applyNumberFormat="1" applyFont="1" applyFill="1" applyBorder="1"/>
    <xf numFmtId="37" fontId="0" fillId="0" borderId="0" xfId="0" applyNumberFormat="1"/>
    <xf numFmtId="0" fontId="8" fillId="0" borderId="1" xfId="0" applyFont="1" applyBorder="1"/>
    <xf numFmtId="0" fontId="0" fillId="0" borderId="0" xfId="0" quotePrefix="1" applyFill="1" applyAlignment="1">
      <alignment horizontal="center"/>
    </xf>
    <xf numFmtId="10" fontId="0" fillId="0" borderId="0" xfId="0" applyNumberFormat="1" applyFill="1"/>
    <xf numFmtId="0" fontId="5" fillId="0" borderId="0" xfId="0" applyFont="1" applyFill="1" applyBorder="1" applyAlignment="1">
      <alignment horizontal="left"/>
    </xf>
    <xf numFmtId="0" fontId="5" fillId="0" borderId="0" xfId="0" applyFont="1" applyFill="1" applyBorder="1"/>
    <xf numFmtId="0" fontId="0" fillId="0" borderId="0" xfId="0" applyFill="1" applyBorder="1" applyAlignment="1">
      <alignment vertical="top" wrapText="1"/>
    </xf>
    <xf numFmtId="0" fontId="0" fillId="0" borderId="0" xfId="0" applyFill="1" applyBorder="1" applyAlignment="1">
      <alignment vertical="top"/>
    </xf>
    <xf numFmtId="0" fontId="0" fillId="0" borderId="0" xfId="0" applyFill="1" applyBorder="1" applyAlignment="1">
      <alignment horizontal="center" vertical="top" wrapText="1"/>
    </xf>
    <xf numFmtId="0" fontId="0" fillId="0" borderId="0" xfId="0" quotePrefix="1" applyFill="1" applyBorder="1" applyAlignment="1">
      <alignment horizontal="center" vertical="top"/>
    </xf>
    <xf numFmtId="0" fontId="0" fillId="0" borderId="0" xfId="0" applyFont="1" applyFill="1" applyBorder="1"/>
    <xf numFmtId="0" fontId="0" fillId="0" borderId="7" xfId="0" applyFill="1" applyBorder="1"/>
    <xf numFmtId="10" fontId="0" fillId="0" borderId="0" xfId="0" applyNumberFormat="1" applyFont="1" applyFill="1" applyBorder="1"/>
    <xf numFmtId="10" fontId="0" fillId="0" borderId="7" xfId="0" applyNumberFormat="1" applyFont="1" applyFill="1" applyBorder="1" applyAlignment="1">
      <alignment horizontal="right"/>
    </xf>
    <xf numFmtId="197" fontId="0" fillId="0" borderId="0" xfId="43922" applyNumberFormat="1" applyFont="1"/>
    <xf numFmtId="197" fontId="24" fillId="0" borderId="0" xfId="0" applyNumberFormat="1" applyFont="1" applyFill="1"/>
    <xf numFmtId="0" fontId="3" fillId="0" borderId="0" xfId="0" quotePrefix="1" applyFont="1" applyAlignment="1">
      <alignment horizontal="left"/>
    </xf>
    <xf numFmtId="0" fontId="0" fillId="0" borderId="15" xfId="0" quotePrefix="1" applyFont="1" applyFill="1" applyBorder="1" applyAlignment="1">
      <alignment horizontal="center" vertical="top"/>
    </xf>
    <xf numFmtId="0" fontId="3" fillId="0" borderId="14" xfId="0" quotePrefix="1" applyFont="1" applyFill="1" applyBorder="1" applyAlignment="1">
      <alignment horizontal="center"/>
    </xf>
    <xf numFmtId="0" fontId="3" fillId="0" borderId="6" xfId="0" quotePrefix="1" applyFont="1" applyFill="1" applyBorder="1" applyAlignment="1">
      <alignment horizontal="centerContinuous"/>
    </xf>
    <xf numFmtId="0" fontId="3" fillId="0" borderId="7" xfId="0" quotePrefix="1" applyFont="1" applyFill="1" applyBorder="1" applyAlignment="1">
      <alignment horizontal="centerContinuous"/>
    </xf>
    <xf numFmtId="0" fontId="133" fillId="0" borderId="0" xfId="0" applyFont="1"/>
    <xf numFmtId="0" fontId="0" fillId="0" borderId="0" xfId="0" applyFont="1" applyAlignment="1">
      <alignment horizontal="center"/>
    </xf>
    <xf numFmtId="0" fontId="3" fillId="0" borderId="0" xfId="0" applyFont="1" applyAlignment="1">
      <alignment horizontal="center"/>
    </xf>
    <xf numFmtId="41" fontId="8" fillId="2" borderId="0" xfId="0" applyNumberFormat="1" applyFont="1" applyFill="1" applyBorder="1"/>
    <xf numFmtId="0" fontId="0" fillId="0" borderId="0" xfId="0" applyAlignment="1">
      <alignment wrapText="1"/>
    </xf>
    <xf numFmtId="166" fontId="0" fillId="0" borderId="0" xfId="0" applyNumberFormat="1" applyFill="1"/>
    <xf numFmtId="166" fontId="0" fillId="0" borderId="0" xfId="0" applyNumberFormat="1" applyFont="1" applyBorder="1"/>
    <xf numFmtId="166" fontId="7" fillId="0" borderId="101" xfId="0" applyNumberFormat="1" applyFont="1" applyFill="1" applyBorder="1"/>
    <xf numFmtId="167" fontId="0" fillId="0" borderId="0" xfId="0" applyNumberFormat="1" applyFont="1" applyAlignment="1">
      <alignment horizontal="right" indent="1"/>
    </xf>
    <xf numFmtId="0" fontId="0" fillId="0" borderId="0" xfId="0" applyFont="1" applyAlignment="1">
      <alignment horizontal="right" indent="1"/>
    </xf>
    <xf numFmtId="0" fontId="0" fillId="0" borderId="100" xfId="0" applyFont="1" applyBorder="1"/>
    <xf numFmtId="0" fontId="0" fillId="0" borderId="0" xfId="0" quotePrefix="1" applyFont="1" applyFill="1" applyAlignment="1">
      <alignment horizontal="left"/>
    </xf>
    <xf numFmtId="0" fontId="0" fillId="0" borderId="1" xfId="0" applyFont="1" applyBorder="1" applyAlignment="1">
      <alignment horizontal="center"/>
    </xf>
    <xf numFmtId="167" fontId="8" fillId="0" borderId="0" xfId="43921" applyNumberFormat="1" applyFont="1" applyFill="1" applyAlignment="1">
      <alignment horizontal="right" indent="1"/>
    </xf>
    <xf numFmtId="167" fontId="6" fillId="0" borderId="0" xfId="43921" applyNumberFormat="1" applyFont="1" applyFill="1" applyAlignment="1">
      <alignment horizontal="right" indent="1"/>
    </xf>
    <xf numFmtId="167" fontId="8" fillId="0" borderId="1" xfId="43921" applyNumberFormat="1" applyFont="1" applyFill="1" applyBorder="1" applyAlignment="1">
      <alignment horizontal="right" indent="1"/>
    </xf>
    <xf numFmtId="167" fontId="8" fillId="0" borderId="0" xfId="43921" applyNumberFormat="1" applyFont="1" applyFill="1" applyBorder="1" applyAlignment="1">
      <alignment horizontal="right" indent="1"/>
    </xf>
    <xf numFmtId="167" fontId="6" fillId="0" borderId="1" xfId="43921" applyNumberFormat="1" applyFont="1" applyFill="1" applyBorder="1" applyAlignment="1">
      <alignment horizontal="right" indent="1"/>
    </xf>
    <xf numFmtId="167" fontId="6" fillId="0" borderId="0" xfId="0" applyNumberFormat="1" applyFont="1" applyFill="1" applyBorder="1"/>
    <xf numFmtId="0" fontId="7" fillId="0" borderId="0" xfId="0" applyFont="1"/>
    <xf numFmtId="0" fontId="8" fillId="0" borderId="0" xfId="0" applyFont="1"/>
    <xf numFmtId="0" fontId="0" fillId="0" borderId="0" xfId="0" quotePrefix="1" applyAlignment="1">
      <alignment horizontal="center"/>
    </xf>
    <xf numFmtId="14" fontId="8" fillId="0" borderId="0" xfId="0" applyNumberFormat="1" applyFont="1"/>
    <xf numFmtId="37" fontId="8" fillId="0" borderId="0" xfId="0" applyNumberFormat="1" applyFont="1"/>
    <xf numFmtId="41" fontId="6" fillId="0" borderId="14" xfId="0" applyNumberFormat="1" applyFont="1" applyBorder="1"/>
    <xf numFmtId="39" fontId="8" fillId="0" borderId="0" xfId="0" applyNumberFormat="1" applyFont="1"/>
    <xf numFmtId="42" fontId="0" fillId="0" borderId="0" xfId="0" applyNumberFormat="1" applyFill="1"/>
    <xf numFmtId="16" fontId="0" fillId="0" borderId="0" xfId="0" applyNumberFormat="1" applyFill="1"/>
    <xf numFmtId="42" fontId="8" fillId="0" borderId="0" xfId="0" applyNumberFormat="1" applyFont="1" applyFill="1"/>
    <xf numFmtId="0" fontId="0" fillId="0" borderId="0" xfId="0" applyFill="1" applyAlignment="1">
      <alignment horizontal="right"/>
    </xf>
    <xf numFmtId="41" fontId="6" fillId="74" borderId="14" xfId="0" applyNumberFormat="1" applyFont="1" applyFill="1" applyBorder="1"/>
    <xf numFmtId="0" fontId="0" fillId="0" borderId="15" xfId="0" quotePrefix="1" applyFont="1" applyFill="1" applyBorder="1" applyAlignment="1">
      <alignment horizontal="center" vertical="top"/>
    </xf>
    <xf numFmtId="39" fontId="0" fillId="0" borderId="0" xfId="0" applyNumberFormat="1"/>
    <xf numFmtId="0" fontId="0" fillId="0" borderId="15" xfId="0" quotePrefix="1" applyFont="1" applyFill="1" applyBorder="1" applyAlignment="1">
      <alignment horizontal="center" vertical="top"/>
    </xf>
    <xf numFmtId="0" fontId="0" fillId="0" borderId="6" xfId="0" applyFont="1" applyBorder="1" applyAlignment="1">
      <alignment horizontal="center"/>
    </xf>
    <xf numFmtId="17" fontId="0" fillId="0" borderId="0" xfId="0" applyNumberFormat="1" applyFont="1" applyFill="1" applyBorder="1" applyAlignment="1">
      <alignment horizontal="left" indent="1"/>
    </xf>
    <xf numFmtId="17" fontId="132" fillId="0" borderId="0" xfId="0" applyNumberFormat="1" applyFont="1" applyFill="1" applyBorder="1" applyAlignment="1">
      <alignment horizontal="left"/>
    </xf>
    <xf numFmtId="43" fontId="8" fillId="0" borderId="0" xfId="43922" applyNumberFormat="1" applyFont="1" applyBorder="1"/>
    <xf numFmtId="43" fontId="0" fillId="0" borderId="0" xfId="43922" applyNumberFormat="1" applyFont="1" applyBorder="1"/>
    <xf numFmtId="43" fontId="8" fillId="0" borderId="0" xfId="0" applyNumberFormat="1" applyFont="1" applyFill="1" applyBorder="1"/>
    <xf numFmtId="43" fontId="6" fillId="0" borderId="0" xfId="0" applyNumberFormat="1" applyFont="1" applyFill="1" applyBorder="1"/>
    <xf numFmtId="43" fontId="0" fillId="0" borderId="0" xfId="0" applyNumberFormat="1" applyFont="1" applyFill="1" applyBorder="1"/>
    <xf numFmtId="199" fontId="0" fillId="0" borderId="0" xfId="0" applyNumberFormat="1" applyFont="1" applyFill="1" applyBorder="1"/>
    <xf numFmtId="17" fontId="0" fillId="0" borderId="107" xfId="0" applyNumberFormat="1" applyFont="1" applyFill="1" applyBorder="1" applyAlignment="1">
      <alignment horizontal="left" indent="1"/>
    </xf>
    <xf numFmtId="17" fontId="132" fillId="0" borderId="107" xfId="0" applyNumberFormat="1" applyFont="1" applyFill="1" applyBorder="1" applyAlignment="1">
      <alignment horizontal="left"/>
    </xf>
    <xf numFmtId="43" fontId="8" fillId="0" borderId="107" xfId="43922" applyNumberFormat="1" applyFont="1" applyBorder="1"/>
    <xf numFmtId="43" fontId="0" fillId="0" borderId="107" xfId="43922" applyNumberFormat="1" applyFont="1" applyBorder="1"/>
    <xf numFmtId="43" fontId="8" fillId="0" borderId="107" xfId="0" applyNumberFormat="1" applyFont="1" applyFill="1" applyBorder="1"/>
    <xf numFmtId="43" fontId="6" fillId="0" borderId="107" xfId="0" applyNumberFormat="1" applyFont="1" applyFill="1" applyBorder="1"/>
    <xf numFmtId="43" fontId="0" fillId="0" borderId="107" xfId="0" applyNumberFormat="1" applyFont="1" applyFill="1" applyBorder="1"/>
    <xf numFmtId="17" fontId="132" fillId="0" borderId="7" xfId="0" applyNumberFormat="1" applyFont="1" applyFill="1" applyBorder="1" applyAlignment="1">
      <alignment horizontal="center"/>
    </xf>
    <xf numFmtId="17" fontId="132" fillId="0" borderId="9" xfId="0" applyNumberFormat="1" applyFont="1" applyFill="1" applyBorder="1" applyAlignment="1">
      <alignment horizontal="center"/>
    </xf>
    <xf numFmtId="0" fontId="0" fillId="0" borderId="107" xfId="0" applyFont="1" applyBorder="1" applyAlignment="1">
      <alignment horizontal="center"/>
    </xf>
    <xf numFmtId="0" fontId="8" fillId="76" borderId="0" xfId="0" applyFont="1" applyFill="1"/>
    <xf numFmtId="0" fontId="0" fillId="76" borderId="0" xfId="0" quotePrefix="1" applyFill="1" applyAlignment="1">
      <alignment horizontal="center"/>
    </xf>
    <xf numFmtId="14" fontId="8" fillId="76" borderId="0" xfId="0" applyNumberFormat="1" applyFont="1" applyFill="1"/>
    <xf numFmtId="37" fontId="8" fillId="76" borderId="0" xfId="0" applyNumberFormat="1" applyFont="1" applyFill="1"/>
    <xf numFmtId="37" fontId="0" fillId="76" borderId="0" xfId="0" applyNumberFormat="1" applyFill="1"/>
    <xf numFmtId="41" fontId="8" fillId="2" borderId="0" xfId="0" applyNumberFormat="1" applyFont="1" applyFill="1"/>
    <xf numFmtId="41" fontId="0" fillId="0" borderId="0" xfId="0" applyNumberFormat="1"/>
    <xf numFmtId="41" fontId="8" fillId="2" borderId="1" xfId="0" applyNumberFormat="1" applyFont="1" applyFill="1" applyBorder="1"/>
    <xf numFmtId="41" fontId="0" fillId="0" borderId="1" xfId="0" applyNumberFormat="1" applyBorder="1"/>
    <xf numFmtId="42" fontId="8" fillId="2" borderId="0" xfId="0" applyNumberFormat="1" applyFont="1" applyFill="1"/>
    <xf numFmtId="42" fontId="0" fillId="0" borderId="0" xfId="0" applyNumberFormat="1"/>
    <xf numFmtId="42" fontId="0" fillId="0" borderId="12" xfId="0" applyNumberFormat="1" applyBorder="1"/>
    <xf numFmtId="42" fontId="0" fillId="75" borderId="12" xfId="0" applyNumberFormat="1" applyFill="1" applyBorder="1"/>
    <xf numFmtId="0" fontId="5" fillId="0" borderId="6" xfId="0" quotePrefix="1" applyFont="1" applyFill="1" applyBorder="1" applyAlignment="1">
      <alignment horizontal="left"/>
    </xf>
    <xf numFmtId="0" fontId="0" fillId="0" borderId="6" xfId="0" applyFill="1" applyBorder="1"/>
    <xf numFmtId="41" fontId="0" fillId="0" borderId="7" xfId="0" applyNumberFormat="1" applyFill="1" applyBorder="1"/>
    <xf numFmtId="0" fontId="5" fillId="0" borderId="6" xfId="0" applyFont="1" applyFill="1" applyBorder="1"/>
    <xf numFmtId="41" fontId="6" fillId="0" borderId="0" xfId="0" applyNumberFormat="1" applyFont="1" applyFill="1" applyBorder="1"/>
    <xf numFmtId="41" fontId="6" fillId="0" borderId="7" xfId="0" applyNumberFormat="1" applyFont="1" applyFill="1" applyBorder="1"/>
    <xf numFmtId="0" fontId="0" fillId="0" borderId="8" xfId="0" applyFill="1" applyBorder="1"/>
    <xf numFmtId="42" fontId="8" fillId="2" borderId="14" xfId="0" applyNumberFormat="1" applyFont="1" applyFill="1" applyBorder="1"/>
    <xf numFmtId="42" fontId="6" fillId="0" borderId="14" xfId="0" applyNumberFormat="1" applyFont="1" applyFill="1" applyBorder="1"/>
    <xf numFmtId="42" fontId="0" fillId="75" borderId="2" xfId="0" quotePrefix="1" applyNumberFormat="1" applyFill="1" applyBorder="1" applyAlignment="1">
      <alignment horizontal="center"/>
    </xf>
    <xf numFmtId="42" fontId="0" fillId="0" borderId="0" xfId="0" applyNumberFormat="1" applyFont="1" applyBorder="1"/>
    <xf numFmtId="42" fontId="0" fillId="0" borderId="0" xfId="0" applyNumberFormat="1" applyFont="1" applyFill="1" applyBorder="1"/>
    <xf numFmtId="42" fontId="3" fillId="0" borderId="0" xfId="0" applyNumberFormat="1" applyFont="1" applyBorder="1"/>
    <xf numFmtId="42" fontId="0" fillId="0" borderId="1" xfId="0" applyNumberFormat="1" applyFont="1" applyFill="1" applyBorder="1"/>
    <xf numFmtId="42" fontId="0" fillId="0" borderId="12" xfId="0" applyNumberFormat="1" applyFont="1" applyBorder="1"/>
    <xf numFmtId="42" fontId="0" fillId="0" borderId="7" xfId="0" applyNumberFormat="1" applyFont="1" applyBorder="1"/>
    <xf numFmtId="42" fontId="4" fillId="0" borderId="0" xfId="0" applyNumberFormat="1" applyFont="1" applyBorder="1" applyAlignment="1">
      <alignment horizontal="center"/>
    </xf>
    <xf numFmtId="42" fontId="4" fillId="0" borderId="7" xfId="0" applyNumberFormat="1" applyFont="1" applyBorder="1" applyAlignment="1">
      <alignment horizontal="center"/>
    </xf>
    <xf numFmtId="42" fontId="4" fillId="0" borderId="0" xfId="0" applyNumberFormat="1" applyFont="1" applyFill="1" applyBorder="1" applyAlignment="1">
      <alignment horizontal="center"/>
    </xf>
    <xf numFmtId="42" fontId="4" fillId="0" borderId="7" xfId="0" applyNumberFormat="1" applyFont="1" applyFill="1" applyBorder="1" applyAlignment="1">
      <alignment horizontal="center"/>
    </xf>
    <xf numFmtId="42" fontId="0" fillId="0" borderId="0" xfId="0" applyNumberFormat="1" applyFont="1" applyFill="1" applyBorder="1" applyAlignment="1">
      <alignment vertical="top"/>
    </xf>
    <xf numFmtId="42" fontId="0" fillId="0" borderId="7" xfId="0" applyNumberFormat="1" applyFont="1" applyFill="1" applyBorder="1" applyAlignment="1">
      <alignment vertical="top"/>
    </xf>
    <xf numFmtId="168" fontId="0" fillId="0" borderId="0" xfId="0" applyNumberFormat="1" applyFill="1"/>
    <xf numFmtId="0" fontId="3" fillId="0" borderId="0" xfId="0" applyFont="1" applyFill="1" applyBorder="1" applyAlignment="1">
      <alignment horizontal="left"/>
    </xf>
    <xf numFmtId="0" fontId="3" fillId="0" borderId="104" xfId="0" applyFont="1" applyFill="1" applyBorder="1" applyAlignment="1">
      <alignment horizontal="left"/>
    </xf>
    <xf numFmtId="0" fontId="0" fillId="0" borderId="105" xfId="0" applyFill="1" applyBorder="1"/>
    <xf numFmtId="0" fontId="0" fillId="0" borderId="106" xfId="0" applyFill="1" applyBorder="1"/>
    <xf numFmtId="0" fontId="0" fillId="0" borderId="6" xfId="0" applyFill="1" applyBorder="1" applyAlignment="1">
      <alignment horizontal="center"/>
    </xf>
    <xf numFmtId="42" fontId="6" fillId="0" borderId="0" xfId="0" applyNumberFormat="1" applyFont="1" applyFill="1" applyBorder="1"/>
    <xf numFmtId="42" fontId="8" fillId="0" borderId="0" xfId="0" applyNumberFormat="1" applyFont="1" applyFill="1" applyBorder="1"/>
    <xf numFmtId="10" fontId="0" fillId="0" borderId="7" xfId="0" applyNumberFormat="1" applyFill="1" applyBorder="1"/>
    <xf numFmtId="0" fontId="0" fillId="0" borderId="8" xfId="0" applyFill="1" applyBorder="1" applyAlignment="1">
      <alignment horizontal="center"/>
    </xf>
    <xf numFmtId="0" fontId="0" fillId="0" borderId="1" xfId="0" applyFill="1" applyBorder="1"/>
    <xf numFmtId="0" fontId="0" fillId="0" borderId="9" xfId="0" applyFill="1" applyBorder="1"/>
    <xf numFmtId="0" fontId="0" fillId="0" borderId="102" xfId="0" applyFill="1" applyBorder="1"/>
    <xf numFmtId="0" fontId="0" fillId="0" borderId="102" xfId="0" quotePrefix="1" applyFill="1" applyBorder="1" applyAlignment="1">
      <alignment horizontal="left"/>
    </xf>
    <xf numFmtId="0" fontId="0" fillId="0" borderId="0" xfId="0" applyFont="1" applyFill="1" applyBorder="1" applyAlignment="1">
      <alignment horizontal="center" vertical="top"/>
    </xf>
    <xf numFmtId="0" fontId="0" fillId="0" borderId="4" xfId="0" applyFill="1" applyBorder="1"/>
    <xf numFmtId="10" fontId="6" fillId="0" borderId="0" xfId="0" applyNumberFormat="1" applyFont="1" applyFill="1" applyBorder="1"/>
    <xf numFmtId="0" fontId="0" fillId="0" borderId="0" xfId="0" applyFont="1" applyFill="1" applyAlignment="1">
      <alignment horizontal="right"/>
    </xf>
    <xf numFmtId="0" fontId="0" fillId="0" borderId="0" xfId="0" applyFont="1" applyFill="1" applyAlignment="1">
      <alignment horizontal="centerContinuous"/>
    </xf>
    <xf numFmtId="0" fontId="0" fillId="0" borderId="0" xfId="0" quotePrefix="1" applyFont="1" applyFill="1" applyBorder="1" applyAlignment="1">
      <alignment horizontal="center"/>
    </xf>
    <xf numFmtId="0" fontId="0" fillId="0" borderId="103" xfId="0" applyFont="1" applyFill="1" applyBorder="1"/>
    <xf numFmtId="197" fontId="3" fillId="0" borderId="103" xfId="0" quotePrefix="1" applyNumberFormat="1" applyFont="1" applyFill="1" applyBorder="1" applyAlignment="1">
      <alignment horizontal="center"/>
    </xf>
    <xf numFmtId="197" fontId="3" fillId="0" borderId="14" xfId="0" quotePrefix="1" applyNumberFormat="1" applyFont="1" applyFill="1" applyBorder="1" applyAlignment="1">
      <alignment horizontal="center"/>
    </xf>
    <xf numFmtId="199" fontId="0" fillId="0" borderId="0" xfId="0" applyNumberFormat="1" applyFont="1" applyFill="1"/>
    <xf numFmtId="43" fontId="8" fillId="0" borderId="0" xfId="43922" applyNumberFormat="1" applyFont="1" applyFill="1" applyBorder="1"/>
    <xf numFmtId="43" fontId="0" fillId="0" borderId="0" xfId="43922" applyNumberFormat="1" applyFont="1" applyFill="1" applyBorder="1"/>
    <xf numFmtId="43" fontId="8" fillId="0" borderId="107" xfId="43922" applyNumberFormat="1" applyFont="1" applyFill="1" applyBorder="1"/>
    <xf numFmtId="43" fontId="0" fillId="0" borderId="107" xfId="43922" applyNumberFormat="1" applyFont="1" applyFill="1" applyBorder="1"/>
    <xf numFmtId="166" fontId="0" fillId="0" borderId="0" xfId="0" applyNumberFormat="1" applyFont="1" applyFill="1"/>
    <xf numFmtId="166" fontId="0" fillId="0" borderId="104" xfId="0" applyNumberFormat="1" applyFont="1" applyFill="1" applyBorder="1"/>
    <xf numFmtId="197" fontId="0" fillId="0" borderId="0" xfId="0" applyNumberFormat="1" applyFont="1" applyFill="1"/>
    <xf numFmtId="0" fontId="8" fillId="0" borderId="1" xfId="0" applyFont="1" applyBorder="1" applyAlignment="1">
      <alignment horizontal="centerContinuous"/>
    </xf>
    <xf numFmtId="176" fontId="8" fillId="2" borderId="0" xfId="0" applyNumberFormat="1" applyFont="1" applyFill="1" applyBorder="1" applyAlignment="1">
      <alignment horizontal="centerContinuous"/>
    </xf>
    <xf numFmtId="176" fontId="6" fillId="0" borderId="1" xfId="0" applyNumberFormat="1" applyFont="1" applyFill="1" applyBorder="1" applyAlignment="1">
      <alignment horizontal="centerContinuous"/>
    </xf>
    <xf numFmtId="0" fontId="0" fillId="0" borderId="1" xfId="0" applyFill="1" applyBorder="1" applyAlignment="1">
      <alignment horizontal="centerContinuous"/>
    </xf>
    <xf numFmtId="0" fontId="6" fillId="0" borderId="1" xfId="0" applyFont="1" applyFill="1" applyBorder="1" applyAlignment="1">
      <alignment horizontal="centerContinuous"/>
    </xf>
    <xf numFmtId="201" fontId="0" fillId="0" borderId="0" xfId="0" applyNumberFormat="1" applyBorder="1"/>
    <xf numFmtId="201" fontId="0" fillId="0" borderId="7" xfId="0" applyNumberFormat="1" applyBorder="1"/>
    <xf numFmtId="201" fontId="0" fillId="0" borderId="0" xfId="0" applyNumberFormat="1" applyFill="1" applyBorder="1"/>
    <xf numFmtId="201" fontId="0" fillId="0" borderId="7" xfId="0" applyNumberFormat="1" applyFill="1" applyBorder="1"/>
    <xf numFmtId="0" fontId="3" fillId="0" borderId="0" xfId="0" applyFont="1" applyFill="1"/>
    <xf numFmtId="41" fontId="6" fillId="77" borderId="0" xfId="0" applyNumberFormat="1" applyFont="1" applyFill="1" applyBorder="1" applyAlignment="1">
      <alignment horizontal="center"/>
    </xf>
    <xf numFmtId="42" fontId="8" fillId="0" borderId="14" xfId="43922" applyNumberFormat="1" applyFont="1" applyBorder="1"/>
    <xf numFmtId="42" fontId="8" fillId="0" borderId="14" xfId="43922" applyNumberFormat="1" applyFont="1" applyFill="1" applyBorder="1"/>
    <xf numFmtId="42" fontId="0" fillId="0" borderId="13" xfId="43922" applyNumberFormat="1" applyFont="1" applyFill="1" applyBorder="1"/>
    <xf numFmtId="42" fontId="6" fillId="0" borderId="14" xfId="43922" applyNumberFormat="1" applyFont="1" applyFill="1" applyBorder="1"/>
    <xf numFmtId="42" fontId="0" fillId="0" borderId="14" xfId="43922" applyNumberFormat="1" applyFont="1" applyFill="1" applyBorder="1"/>
    <xf numFmtId="42" fontId="8" fillId="0" borderId="14" xfId="0" applyNumberFormat="1" applyFont="1" applyFill="1" applyBorder="1"/>
    <xf numFmtId="42" fontId="0" fillId="0" borderId="14" xfId="0" applyNumberFormat="1" applyFont="1" applyFill="1" applyBorder="1"/>
    <xf numFmtId="42" fontId="0" fillId="0" borderId="14" xfId="43922" applyNumberFormat="1" applyFont="1" applyBorder="1"/>
    <xf numFmtId="42" fontId="8" fillId="0" borderId="15" xfId="43922" applyNumberFormat="1" applyFont="1" applyBorder="1"/>
    <xf numFmtId="42" fontId="0" fillId="0" borderId="15" xfId="43922" applyNumberFormat="1" applyFont="1" applyBorder="1"/>
    <xf numFmtId="42" fontId="8" fillId="0" borderId="15" xfId="43922" applyNumberFormat="1" applyFont="1" applyFill="1" applyBorder="1"/>
    <xf numFmtId="42" fontId="0" fillId="0" borderId="15" xfId="43922" applyNumberFormat="1" applyFont="1" applyFill="1" applyBorder="1"/>
    <xf numFmtId="42" fontId="8" fillId="0" borderId="15" xfId="0" applyNumberFormat="1" applyFont="1" applyFill="1" applyBorder="1"/>
    <xf numFmtId="42" fontId="6" fillId="0" borderId="15" xfId="0" applyNumberFormat="1" applyFont="1" applyFill="1" applyBorder="1"/>
    <xf numFmtId="42" fontId="0" fillId="0" borderId="15" xfId="0" applyNumberFormat="1" applyFont="1" applyFill="1" applyBorder="1"/>
    <xf numFmtId="197" fontId="8" fillId="0" borderId="14" xfId="43922" applyNumberFormat="1" applyFont="1" applyBorder="1"/>
    <xf numFmtId="197" fontId="0" fillId="0" borderId="14" xfId="43922" applyNumberFormat="1" applyFont="1" applyBorder="1"/>
    <xf numFmtId="197" fontId="8" fillId="0" borderId="14" xfId="43922" applyNumberFormat="1" applyFont="1" applyFill="1" applyBorder="1"/>
    <xf numFmtId="197" fontId="0" fillId="0" borderId="14" xfId="43922" applyNumberFormat="1" applyFont="1" applyFill="1" applyBorder="1"/>
    <xf numFmtId="197" fontId="8" fillId="0" borderId="14" xfId="0" applyNumberFormat="1" applyFont="1" applyFill="1" applyBorder="1"/>
    <xf numFmtId="197" fontId="6" fillId="0" borderId="14" xfId="0" applyNumberFormat="1" applyFont="1" applyFill="1" applyBorder="1"/>
    <xf numFmtId="197" fontId="0" fillId="0" borderId="14" xfId="0" applyNumberFormat="1" applyFont="1" applyFill="1" applyBorder="1"/>
    <xf numFmtId="197" fontId="8" fillId="0" borderId="15" xfId="43922" applyNumberFormat="1" applyFont="1" applyBorder="1"/>
    <xf numFmtId="197" fontId="0" fillId="0" borderId="15" xfId="43922" applyNumberFormat="1" applyFont="1" applyBorder="1"/>
    <xf numFmtId="197" fontId="8" fillId="0" borderId="15" xfId="43922" applyNumberFormat="1" applyFont="1" applyFill="1" applyBorder="1"/>
    <xf numFmtId="197" fontId="0" fillId="0" borderId="15" xfId="43922" applyNumberFormat="1" applyFont="1" applyFill="1" applyBorder="1"/>
    <xf numFmtId="197" fontId="0" fillId="0" borderId="2" xfId="0" applyNumberFormat="1" applyFont="1" applyFill="1" applyBorder="1"/>
    <xf numFmtId="42" fontId="0" fillId="0" borderId="10" xfId="0" applyNumberFormat="1" applyFont="1" applyBorder="1"/>
    <xf numFmtId="42" fontId="0" fillId="0" borderId="2" xfId="0" applyNumberFormat="1" applyFont="1" applyBorder="1"/>
    <xf numFmtId="42" fontId="0" fillId="0" borderId="11" xfId="0" applyNumberFormat="1" applyFont="1" applyFill="1" applyBorder="1"/>
    <xf numFmtId="42" fontId="0" fillId="0" borderId="2" xfId="0" applyNumberFormat="1" applyFont="1" applyFill="1" applyBorder="1"/>
    <xf numFmtId="197" fontId="6" fillId="75" borderId="12" xfId="43922" applyNumberFormat="1" applyFont="1" applyFill="1" applyBorder="1"/>
    <xf numFmtId="42" fontId="8" fillId="2" borderId="0" xfId="0" applyNumberFormat="1" applyFont="1" applyFill="1" applyBorder="1"/>
    <xf numFmtId="42" fontId="6" fillId="0" borderId="1" xfId="0" applyNumberFormat="1" applyFont="1" applyFill="1" applyBorder="1"/>
    <xf numFmtId="44" fontId="6" fillId="2" borderId="0" xfId="0" applyNumberFormat="1" applyFont="1" applyFill="1"/>
    <xf numFmtId="200" fontId="8" fillId="2" borderId="0" xfId="0" applyNumberFormat="1" applyFont="1" applyFill="1"/>
    <xf numFmtId="0" fontId="0" fillId="0" borderId="0" xfId="0" applyFill="1" applyAlignment="1">
      <alignment horizontal="left" vertical="top" wrapText="1"/>
    </xf>
    <xf numFmtId="0" fontId="0" fillId="2" borderId="0" xfId="0" applyFont="1" applyFill="1"/>
    <xf numFmtId="0" fontId="0" fillId="77" borderId="0" xfId="0" applyFont="1" applyFill="1" applyAlignment="1">
      <alignment horizontal="center"/>
    </xf>
    <xf numFmtId="0" fontId="3" fillId="75" borderId="112" xfId="0" applyFont="1" applyFill="1" applyBorder="1" applyAlignment="1">
      <alignment horizontal="center"/>
    </xf>
    <xf numFmtId="0" fontId="5" fillId="75" borderId="113" xfId="0" applyFont="1" applyFill="1" applyBorder="1" applyAlignment="1">
      <alignment horizontal="center"/>
    </xf>
    <xf numFmtId="0" fontId="5" fillId="75" borderId="0" xfId="0" applyFont="1" applyFill="1" applyBorder="1" applyAlignment="1">
      <alignment horizontal="center"/>
    </xf>
    <xf numFmtId="0" fontId="5" fillId="75" borderId="114" xfId="0" applyFont="1" applyFill="1" applyBorder="1" applyAlignment="1">
      <alignment horizontal="center"/>
    </xf>
    <xf numFmtId="165" fontId="0" fillId="75" borderId="113" xfId="0" applyNumberFormat="1" applyFont="1" applyFill="1" applyBorder="1" applyAlignment="1">
      <alignment horizontal="left"/>
    </xf>
    <xf numFmtId="42" fontId="8" fillId="75" borderId="0" xfId="0" applyNumberFormat="1" applyFont="1" applyFill="1" applyBorder="1"/>
    <xf numFmtId="0" fontId="0" fillId="75" borderId="114" xfId="0" applyFont="1" applyFill="1" applyBorder="1"/>
    <xf numFmtId="165" fontId="0" fillId="75" borderId="115" xfId="0" applyNumberFormat="1" applyFont="1" applyFill="1" applyBorder="1" applyAlignment="1">
      <alignment horizontal="left"/>
    </xf>
    <xf numFmtId="42" fontId="8" fillId="75" borderId="27" xfId="0" applyNumberFormat="1" applyFont="1" applyFill="1" applyBorder="1"/>
    <xf numFmtId="0" fontId="0" fillId="75" borderId="109" xfId="0" applyFont="1" applyFill="1" applyBorder="1"/>
    <xf numFmtId="0" fontId="3" fillId="75" borderId="116" xfId="0" applyFont="1" applyFill="1" applyBorder="1" applyAlignment="1">
      <alignment horizontal="centerContinuous"/>
    </xf>
    <xf numFmtId="0" fontId="3" fillId="75" borderId="28" xfId="0" applyFont="1" applyFill="1" applyBorder="1" applyAlignment="1">
      <alignment horizontal="centerContinuous"/>
    </xf>
    <xf numFmtId="0" fontId="3" fillId="75" borderId="108" xfId="0" applyFont="1" applyFill="1" applyBorder="1" applyAlignment="1">
      <alignment horizontal="centerContinuous"/>
    </xf>
    <xf numFmtId="166" fontId="8" fillId="2" borderId="0" xfId="0" applyNumberFormat="1" applyFont="1" applyFill="1" applyBorder="1"/>
    <xf numFmtId="166" fontId="0" fillId="0" borderId="7" xfId="0" applyNumberFormat="1" applyBorder="1"/>
    <xf numFmtId="166" fontId="0" fillId="0" borderId="7" xfId="0" applyNumberFormat="1" applyFill="1" applyBorder="1"/>
    <xf numFmtId="166" fontId="6" fillId="0" borderId="1" xfId="0" applyNumberFormat="1" applyFont="1" applyFill="1" applyBorder="1"/>
    <xf numFmtId="166" fontId="6" fillId="75" borderId="9" xfId="0" applyNumberFormat="1" applyFont="1" applyFill="1" applyBorder="1"/>
    <xf numFmtId="0" fontId="5" fillId="0" borderId="6" xfId="0" quotePrefix="1" applyFont="1" applyFill="1" applyBorder="1" applyAlignment="1">
      <alignment horizontal="left" vertical="center"/>
    </xf>
    <xf numFmtId="42" fontId="0" fillId="0" borderId="0" xfId="0" applyNumberFormat="1" applyBorder="1"/>
    <xf numFmtId="39" fontId="8" fillId="0" borderId="0" xfId="0" applyNumberFormat="1" applyFont="1" applyFill="1"/>
    <xf numFmtId="0" fontId="136" fillId="0" borderId="0" xfId="0" applyFont="1"/>
    <xf numFmtId="0" fontId="0" fillId="75" borderId="0" xfId="0" applyFont="1" applyFill="1"/>
    <xf numFmtId="42" fontId="6" fillId="75" borderId="0" xfId="0" applyNumberFormat="1" applyFont="1" applyFill="1" applyBorder="1"/>
    <xf numFmtId="42" fontId="6" fillId="75" borderId="27" xfId="0" applyNumberFormat="1" applyFont="1" applyFill="1" applyBorder="1"/>
    <xf numFmtId="0" fontId="3" fillId="75" borderId="0" xfId="0" applyFont="1" applyFill="1" applyAlignment="1">
      <alignment horizontal="center"/>
    </xf>
    <xf numFmtId="0" fontId="136" fillId="75" borderId="0" xfId="0" applyFont="1" applyFill="1" applyAlignment="1">
      <alignment horizontal="center"/>
    </xf>
    <xf numFmtId="0" fontId="3" fillId="75" borderId="113" xfId="0" applyFont="1" applyFill="1" applyBorder="1" applyAlignment="1">
      <alignment horizontal="center"/>
    </xf>
    <xf numFmtId="0" fontId="136" fillId="75" borderId="110" xfId="0" applyFont="1" applyFill="1" applyBorder="1"/>
    <xf numFmtId="0" fontId="3" fillId="75" borderId="111" xfId="0" applyFont="1" applyFill="1" applyBorder="1" applyAlignment="1">
      <alignment horizontal="centerContinuous"/>
    </xf>
    <xf numFmtId="0" fontId="3" fillId="78" borderId="28" xfId="0" applyFont="1" applyFill="1" applyBorder="1" applyAlignment="1">
      <alignment horizontal="centerContinuous"/>
    </xf>
    <xf numFmtId="0" fontId="3" fillId="78" borderId="108" xfId="0" applyFont="1" applyFill="1" applyBorder="1" applyAlignment="1">
      <alignment horizontal="centerContinuous"/>
    </xf>
    <xf numFmtId="0" fontId="0" fillId="79" borderId="116" xfId="0" applyFont="1" applyFill="1" applyBorder="1" applyAlignment="1">
      <alignment horizontal="centerContinuous"/>
    </xf>
    <xf numFmtId="0" fontId="3" fillId="79" borderId="28" xfId="0" applyFont="1" applyFill="1" applyBorder="1" applyAlignment="1">
      <alignment horizontal="centerContinuous"/>
    </xf>
    <xf numFmtId="0" fontId="3" fillId="79" borderId="108" xfId="0" applyFont="1" applyFill="1" applyBorder="1" applyAlignment="1">
      <alignment horizontal="centerContinuous"/>
    </xf>
    <xf numFmtId="0" fontId="136" fillId="78" borderId="0" xfId="0" applyFont="1" applyFill="1" applyAlignment="1">
      <alignment horizontal="center"/>
    </xf>
    <xf numFmtId="0" fontId="129" fillId="78" borderId="0" xfId="0" applyFont="1" applyFill="1" applyAlignment="1">
      <alignment horizontal="center"/>
    </xf>
    <xf numFmtId="0" fontId="3" fillId="78" borderId="0" xfId="0" applyFont="1" applyFill="1" applyAlignment="1">
      <alignment horizontal="center"/>
    </xf>
    <xf numFmtId="0" fontId="5" fillId="78" borderId="0" xfId="0" applyFont="1" applyFill="1" applyBorder="1" applyAlignment="1">
      <alignment horizontal="center"/>
    </xf>
    <xf numFmtId="42" fontId="8" fillId="78" borderId="0" xfId="0" applyNumberFormat="1" applyFont="1" applyFill="1" applyBorder="1"/>
    <xf numFmtId="42" fontId="6" fillId="78" borderId="0" xfId="0" applyNumberFormat="1" applyFont="1" applyFill="1" applyBorder="1"/>
    <xf numFmtId="42" fontId="6" fillId="78" borderId="27" xfId="0" applyNumberFormat="1" applyFont="1" applyFill="1" applyBorder="1"/>
    <xf numFmtId="0" fontId="129" fillId="78" borderId="116" xfId="0" applyFont="1" applyFill="1" applyBorder="1" applyAlignment="1">
      <alignment horizontal="centerContinuous"/>
    </xf>
    <xf numFmtId="42" fontId="0" fillId="0" borderId="0" xfId="0" applyNumberFormat="1" applyFill="1" applyAlignment="1"/>
    <xf numFmtId="42" fontId="0" fillId="0" borderId="1" xfId="0" applyNumberFormat="1" applyFill="1" applyBorder="1" applyAlignment="1"/>
    <xf numFmtId="42" fontId="0" fillId="0" borderId="0" xfId="0" applyNumberFormat="1" applyFont="1" applyBorder="1" applyAlignment="1"/>
    <xf numFmtId="41" fontId="0" fillId="0" borderId="1" xfId="0" applyNumberFormat="1" applyFill="1" applyBorder="1" applyAlignment="1"/>
    <xf numFmtId="168" fontId="0" fillId="0" borderId="0" xfId="0" applyNumberFormat="1" applyBorder="1" applyAlignment="1"/>
    <xf numFmtId="41" fontId="0" fillId="0" borderId="0" xfId="0" applyNumberFormat="1" applyFont="1" applyBorder="1" applyAlignment="1"/>
    <xf numFmtId="41" fontId="0" fillId="0" borderId="1" xfId="0" applyNumberFormat="1" applyFont="1" applyBorder="1" applyAlignment="1"/>
    <xf numFmtId="168" fontId="0" fillId="0" borderId="0" xfId="0" applyNumberFormat="1" applyFill="1" applyAlignment="1"/>
    <xf numFmtId="168" fontId="0" fillId="0" borderId="0" xfId="0" applyNumberFormat="1" applyAlignment="1"/>
    <xf numFmtId="42" fontId="8" fillId="2" borderId="0" xfId="0" applyNumberFormat="1" applyFont="1" applyFill="1" applyAlignment="1"/>
    <xf numFmtId="41" fontId="8" fillId="2" borderId="1" xfId="0" applyNumberFormat="1" applyFont="1" applyFill="1" applyBorder="1" applyAlignment="1"/>
    <xf numFmtId="42" fontId="0" fillId="0" borderId="12" xfId="0" applyNumberFormat="1" applyFill="1" applyBorder="1" applyAlignment="1"/>
    <xf numFmtId="37" fontId="8" fillId="0" borderId="0" xfId="0" applyNumberFormat="1" applyFont="1" applyFill="1"/>
    <xf numFmtId="0" fontId="3" fillId="2" borderId="0" xfId="0" applyFont="1" applyFill="1"/>
    <xf numFmtId="10" fontId="8" fillId="78" borderId="0" xfId="0" applyNumberFormat="1" applyFont="1" applyFill="1" applyBorder="1"/>
    <xf numFmtId="0" fontId="3" fillId="78" borderId="110" xfId="0" applyFont="1" applyFill="1" applyBorder="1" applyAlignment="1">
      <alignment horizontal="center"/>
    </xf>
    <xf numFmtId="0" fontId="3" fillId="78" borderId="111" xfId="0" applyFont="1" applyFill="1" applyBorder="1" applyAlignment="1">
      <alignment horizontal="center"/>
    </xf>
    <xf numFmtId="166" fontId="6" fillId="75" borderId="1" xfId="0" applyNumberFormat="1" applyFont="1" applyFill="1" applyBorder="1"/>
    <xf numFmtId="14" fontId="8" fillId="0" borderId="0" xfId="0" applyNumberFormat="1" applyFont="1" applyFill="1"/>
    <xf numFmtId="37" fontId="0" fillId="0" borderId="0" xfId="0" applyNumberFormat="1" applyFill="1"/>
    <xf numFmtId="0" fontId="8" fillId="0" borderId="0" xfId="0" applyFont="1" applyAlignment="1">
      <alignment horizontal="center"/>
    </xf>
    <xf numFmtId="200" fontId="6" fillId="2" borderId="0" xfId="0" applyNumberFormat="1" applyFont="1" applyFill="1"/>
    <xf numFmtId="0" fontId="129" fillId="0" borderId="0" xfId="0" applyFont="1" applyAlignment="1">
      <alignment horizontal="center"/>
    </xf>
    <xf numFmtId="0" fontId="5" fillId="0" borderId="0" xfId="0" applyFont="1" applyFill="1" applyAlignment="1">
      <alignment horizontal="center"/>
    </xf>
    <xf numFmtId="0" fontId="8" fillId="0" borderId="0" xfId="0" applyFont="1" applyFill="1"/>
    <xf numFmtId="0" fontId="0" fillId="0" borderId="15" xfId="0" quotePrefix="1" applyFont="1" applyFill="1" applyBorder="1" applyAlignment="1">
      <alignment horizontal="center" vertical="top"/>
    </xf>
    <xf numFmtId="0" fontId="3" fillId="0" borderId="3" xfId="0" quotePrefix="1" applyFont="1" applyFill="1" applyBorder="1" applyAlignment="1">
      <alignment horizontal="center"/>
    </xf>
    <xf numFmtId="0" fontId="3" fillId="0" borderId="5" xfId="0" quotePrefix="1" applyFont="1" applyFill="1" applyBorder="1" applyAlignment="1">
      <alignment horizontal="center"/>
    </xf>
    <xf numFmtId="0" fontId="3" fillId="0" borderId="10" xfId="0" quotePrefix="1" applyFont="1" applyFill="1" applyBorder="1" applyAlignment="1">
      <alignment horizontal="center"/>
    </xf>
    <xf numFmtId="0" fontId="3" fillId="0" borderId="16" xfId="0" applyFont="1" applyFill="1" applyBorder="1" applyAlignment="1">
      <alignment horizontal="center"/>
    </xf>
    <xf numFmtId="0" fontId="3" fillId="0" borderId="11" xfId="0" applyFont="1" applyFill="1" applyBorder="1" applyAlignment="1">
      <alignment horizontal="center"/>
    </xf>
    <xf numFmtId="0" fontId="0" fillId="0" borderId="0" xfId="0" applyFill="1" applyAlignment="1">
      <alignment horizontal="left" vertical="top" wrapText="1"/>
    </xf>
    <xf numFmtId="0" fontId="0" fillId="0" borderId="10" xfId="0" applyBorder="1" applyAlignment="1">
      <alignment vertical="top" wrapText="1"/>
    </xf>
    <xf numFmtId="0" fontId="0" fillId="0" borderId="16" xfId="0" applyBorder="1" applyAlignment="1">
      <alignment vertical="top" wrapText="1"/>
    </xf>
    <xf numFmtId="0" fontId="0" fillId="0" borderId="11" xfId="0" applyBorder="1" applyAlignment="1">
      <alignment vertical="top" wrapText="1"/>
    </xf>
  </cellXfs>
  <cellStyles count="43924">
    <cellStyle name="_ColumnHeaderUL" xfId="17641"/>
    <cellStyle name="_EditableNumber" xfId="17642"/>
    <cellStyle name="_EditableRowText" xfId="17643"/>
    <cellStyle name="_GrandTotal" xfId="17644"/>
    <cellStyle name="_Number" xfId="17645"/>
    <cellStyle name="_RowText" xfId="17646"/>
    <cellStyle name="_Subtitle" xfId="17647"/>
    <cellStyle name="_Title" xfId="17648"/>
    <cellStyle name="0 Decimals" xfId="17649"/>
    <cellStyle name="1 Decimal" xfId="17650"/>
    <cellStyle name="2 Decimals" xfId="17651"/>
    <cellStyle name="20% - Accent1 10" xfId="17652"/>
    <cellStyle name="20% - Accent1 11" xfId="17653"/>
    <cellStyle name="20% - Accent1 12" xfId="17654"/>
    <cellStyle name="20% - Accent1 13" xfId="17655"/>
    <cellStyle name="20% - Accent1 14" xfId="9207"/>
    <cellStyle name="20% - Accent1 2" xfId="15"/>
    <cellStyle name="20% - Accent1 2 2" xfId="11338"/>
    <cellStyle name="20% - Accent1 2 2 2" xfId="11339"/>
    <cellStyle name="20% - Accent1 2 3" xfId="11340"/>
    <cellStyle name="20% - Accent1 2 4" xfId="11341"/>
    <cellStyle name="20% - Accent1 2 5" xfId="17656"/>
    <cellStyle name="20% - Accent1 3" xfId="9232"/>
    <cellStyle name="20% - Accent1 3 2" xfId="10289"/>
    <cellStyle name="20% - Accent1 3 2 2" xfId="11344"/>
    <cellStyle name="20% - Accent1 3 2 3" xfId="11343"/>
    <cellStyle name="20% - Accent1 3 2 4" xfId="13883"/>
    <cellStyle name="20% - Accent1 3 2 5" xfId="14998"/>
    <cellStyle name="20% - Accent1 3 3" xfId="11345"/>
    <cellStyle name="20% - Accent1 3 4" xfId="11346"/>
    <cellStyle name="20% - Accent1 3 5" xfId="11342"/>
    <cellStyle name="20% - Accent1 3 6" xfId="12830"/>
    <cellStyle name="20% - Accent1 3 6 2" xfId="17657"/>
    <cellStyle name="20% - Accent1 3 7" xfId="14997"/>
    <cellStyle name="20% - Accent1 4" xfId="10275"/>
    <cellStyle name="20% - Accent1 4 2" xfId="11348"/>
    <cellStyle name="20% - Accent1 4 2 2" xfId="17659"/>
    <cellStyle name="20% - Accent1 4 3" xfId="11349"/>
    <cellStyle name="20% - Accent1 4 4" xfId="11347"/>
    <cellStyle name="20% - Accent1 4 5" xfId="13869"/>
    <cellStyle name="20% - Accent1 4 5 2" xfId="17658"/>
    <cellStyle name="20% - Accent1 4 6" xfId="14999"/>
    <cellStyle name="20% - Accent1 5" xfId="11350"/>
    <cellStyle name="20% - Accent1 5 2" xfId="17661"/>
    <cellStyle name="20% - Accent1 5 3" xfId="17660"/>
    <cellStyle name="20% - Accent1 6" xfId="11351"/>
    <cellStyle name="20% - Accent1 6 2" xfId="17662"/>
    <cellStyle name="20% - Accent1 7" xfId="11352"/>
    <cellStyle name="20% - Accent1 7 2" xfId="17663"/>
    <cellStyle name="20% - Accent1 8" xfId="11353"/>
    <cellStyle name="20% - Accent1 8 2" xfId="17664"/>
    <cellStyle name="20% - Accent1 9" xfId="12816"/>
    <cellStyle name="20% - Accent1 9 2" xfId="17665"/>
    <cellStyle name="20% - Accent2 10" xfId="17666"/>
    <cellStyle name="20% - Accent2 11" xfId="17667"/>
    <cellStyle name="20% - Accent2 12" xfId="17668"/>
    <cellStyle name="20% - Accent2 13" xfId="17669"/>
    <cellStyle name="20% - Accent2 14" xfId="9211"/>
    <cellStyle name="20% - Accent2 2" xfId="16"/>
    <cellStyle name="20% - Accent2 2 2" xfId="11354"/>
    <cellStyle name="20% - Accent2 2 2 2" xfId="11355"/>
    <cellStyle name="20% - Accent2 2 3" xfId="11356"/>
    <cellStyle name="20% - Accent2 2 4" xfId="11357"/>
    <cellStyle name="20% - Accent2 2 5" xfId="17670"/>
    <cellStyle name="20% - Accent2 3" xfId="9234"/>
    <cellStyle name="20% - Accent2 3 2" xfId="10291"/>
    <cellStyle name="20% - Accent2 3 2 2" xfId="11360"/>
    <cellStyle name="20% - Accent2 3 2 3" xfId="11359"/>
    <cellStyle name="20% - Accent2 3 2 4" xfId="13885"/>
    <cellStyle name="20% - Accent2 3 2 5" xfId="15001"/>
    <cellStyle name="20% - Accent2 3 3" xfId="11361"/>
    <cellStyle name="20% - Accent2 3 4" xfId="11362"/>
    <cellStyle name="20% - Accent2 3 5" xfId="11358"/>
    <cellStyle name="20% - Accent2 3 6" xfId="12832"/>
    <cellStyle name="20% - Accent2 3 6 2" xfId="17671"/>
    <cellStyle name="20% - Accent2 3 7" xfId="15000"/>
    <cellStyle name="20% - Accent2 4" xfId="10277"/>
    <cellStyle name="20% - Accent2 4 2" xfId="11364"/>
    <cellStyle name="20% - Accent2 4 2 2" xfId="17673"/>
    <cellStyle name="20% - Accent2 4 3" xfId="11365"/>
    <cellStyle name="20% - Accent2 4 4" xfId="11363"/>
    <cellStyle name="20% - Accent2 4 5" xfId="13871"/>
    <cellStyle name="20% - Accent2 4 5 2" xfId="17672"/>
    <cellStyle name="20% - Accent2 4 6" xfId="15002"/>
    <cellStyle name="20% - Accent2 5" xfId="11366"/>
    <cellStyle name="20% - Accent2 5 2" xfId="17675"/>
    <cellStyle name="20% - Accent2 5 3" xfId="17674"/>
    <cellStyle name="20% - Accent2 6" xfId="11367"/>
    <cellStyle name="20% - Accent2 6 2" xfId="17676"/>
    <cellStyle name="20% - Accent2 7" xfId="11368"/>
    <cellStyle name="20% - Accent2 7 2" xfId="17677"/>
    <cellStyle name="20% - Accent2 8" xfId="11369"/>
    <cellStyle name="20% - Accent2 8 2" xfId="17678"/>
    <cellStyle name="20% - Accent2 9" xfId="12818"/>
    <cellStyle name="20% - Accent2 9 2" xfId="17679"/>
    <cellStyle name="20% - Accent3 10" xfId="17680"/>
    <cellStyle name="20% - Accent3 11" xfId="17681"/>
    <cellStyle name="20% - Accent3 12" xfId="17682"/>
    <cellStyle name="20% - Accent3 13" xfId="17683"/>
    <cellStyle name="20% - Accent3 14" xfId="9215"/>
    <cellStyle name="20% - Accent3 2" xfId="17"/>
    <cellStyle name="20% - Accent3 2 2" xfId="11370"/>
    <cellStyle name="20% - Accent3 2 2 2" xfId="11371"/>
    <cellStyle name="20% - Accent3 2 3" xfId="11372"/>
    <cellStyle name="20% - Accent3 2 4" xfId="11373"/>
    <cellStyle name="20% - Accent3 2 5" xfId="17684"/>
    <cellStyle name="20% - Accent3 3" xfId="9236"/>
    <cellStyle name="20% - Accent3 3 2" xfId="10293"/>
    <cellStyle name="20% - Accent3 3 2 2" xfId="11376"/>
    <cellStyle name="20% - Accent3 3 2 3" xfId="11375"/>
    <cellStyle name="20% - Accent3 3 2 4" xfId="13887"/>
    <cellStyle name="20% - Accent3 3 2 5" xfId="15004"/>
    <cellStyle name="20% - Accent3 3 3" xfId="11377"/>
    <cellStyle name="20% - Accent3 3 4" xfId="11378"/>
    <cellStyle name="20% - Accent3 3 5" xfId="11374"/>
    <cellStyle name="20% - Accent3 3 6" xfId="12834"/>
    <cellStyle name="20% - Accent3 3 6 2" xfId="17685"/>
    <cellStyle name="20% - Accent3 3 7" xfId="15003"/>
    <cellStyle name="20% - Accent3 4" xfId="10279"/>
    <cellStyle name="20% - Accent3 4 2" xfId="11380"/>
    <cellStyle name="20% - Accent3 4 2 2" xfId="17687"/>
    <cellStyle name="20% - Accent3 4 3" xfId="11381"/>
    <cellStyle name="20% - Accent3 4 4" xfId="11379"/>
    <cellStyle name="20% - Accent3 4 5" xfId="13873"/>
    <cellStyle name="20% - Accent3 4 5 2" xfId="17686"/>
    <cellStyle name="20% - Accent3 4 6" xfId="15005"/>
    <cellStyle name="20% - Accent3 5" xfId="11382"/>
    <cellStyle name="20% - Accent3 5 2" xfId="17689"/>
    <cellStyle name="20% - Accent3 5 3" xfId="17688"/>
    <cellStyle name="20% - Accent3 6" xfId="11383"/>
    <cellStyle name="20% - Accent3 6 2" xfId="17690"/>
    <cellStyle name="20% - Accent3 7" xfId="11384"/>
    <cellStyle name="20% - Accent3 7 2" xfId="17691"/>
    <cellStyle name="20% - Accent3 8" xfId="11385"/>
    <cellStyle name="20% - Accent3 8 2" xfId="17692"/>
    <cellStyle name="20% - Accent3 9" xfId="12820"/>
    <cellStyle name="20% - Accent3 9 2" xfId="17693"/>
    <cellStyle name="20% - Accent4 10" xfId="17694"/>
    <cellStyle name="20% - Accent4 11" xfId="17695"/>
    <cellStyle name="20% - Accent4 12" xfId="17696"/>
    <cellStyle name="20% - Accent4 13" xfId="17697"/>
    <cellStyle name="20% - Accent4 14" xfId="9219"/>
    <cellStyle name="20% - Accent4 2" xfId="18"/>
    <cellStyle name="20% - Accent4 2 2" xfId="11386"/>
    <cellStyle name="20% - Accent4 2 2 2" xfId="11387"/>
    <cellStyle name="20% - Accent4 2 3" xfId="11388"/>
    <cellStyle name="20% - Accent4 2 4" xfId="11389"/>
    <cellStyle name="20% - Accent4 2 5" xfId="17698"/>
    <cellStyle name="20% - Accent4 3" xfId="9238"/>
    <cellStyle name="20% - Accent4 3 2" xfId="10295"/>
    <cellStyle name="20% - Accent4 3 2 2" xfId="11392"/>
    <cellStyle name="20% - Accent4 3 2 3" xfId="11391"/>
    <cellStyle name="20% - Accent4 3 2 4" xfId="13889"/>
    <cellStyle name="20% - Accent4 3 2 5" xfId="15007"/>
    <cellStyle name="20% - Accent4 3 3" xfId="11393"/>
    <cellStyle name="20% - Accent4 3 4" xfId="11394"/>
    <cellStyle name="20% - Accent4 3 5" xfId="11390"/>
    <cellStyle name="20% - Accent4 3 6" xfId="12836"/>
    <cellStyle name="20% - Accent4 3 6 2" xfId="17699"/>
    <cellStyle name="20% - Accent4 3 7" xfId="15006"/>
    <cellStyle name="20% - Accent4 4" xfId="10281"/>
    <cellStyle name="20% - Accent4 4 2" xfId="11396"/>
    <cellStyle name="20% - Accent4 4 2 2" xfId="17701"/>
    <cellStyle name="20% - Accent4 4 3" xfId="11397"/>
    <cellStyle name="20% - Accent4 4 4" xfId="11395"/>
    <cellStyle name="20% - Accent4 4 5" xfId="13875"/>
    <cellStyle name="20% - Accent4 4 5 2" xfId="17700"/>
    <cellStyle name="20% - Accent4 4 6" xfId="15008"/>
    <cellStyle name="20% - Accent4 5" xfId="11398"/>
    <cellStyle name="20% - Accent4 5 2" xfId="17703"/>
    <cellStyle name="20% - Accent4 5 3" xfId="17702"/>
    <cellStyle name="20% - Accent4 6" xfId="11399"/>
    <cellStyle name="20% - Accent4 6 2" xfId="17704"/>
    <cellStyle name="20% - Accent4 7" xfId="11400"/>
    <cellStyle name="20% - Accent4 7 2" xfId="17705"/>
    <cellStyle name="20% - Accent4 8" xfId="11401"/>
    <cellStyle name="20% - Accent4 8 2" xfId="17706"/>
    <cellStyle name="20% - Accent4 9" xfId="12822"/>
    <cellStyle name="20% - Accent4 9 2" xfId="17707"/>
    <cellStyle name="20% - Accent5 10" xfId="17708"/>
    <cellStyle name="20% - Accent5 11" xfId="17709"/>
    <cellStyle name="20% - Accent5 12" xfId="17710"/>
    <cellStyle name="20% - Accent5 13" xfId="17711"/>
    <cellStyle name="20% - Accent5 14" xfId="9223"/>
    <cellStyle name="20% - Accent5 2" xfId="19"/>
    <cellStyle name="20% - Accent5 2 2" xfId="11402"/>
    <cellStyle name="20% - Accent5 2 2 2" xfId="11403"/>
    <cellStyle name="20% - Accent5 2 3" xfId="11404"/>
    <cellStyle name="20% - Accent5 2 4" xfId="11405"/>
    <cellStyle name="20% - Accent5 2 5" xfId="17712"/>
    <cellStyle name="20% - Accent5 3" xfId="9240"/>
    <cellStyle name="20% - Accent5 3 2" xfId="10297"/>
    <cellStyle name="20% - Accent5 3 2 2" xfId="11408"/>
    <cellStyle name="20% - Accent5 3 2 3" xfId="11407"/>
    <cellStyle name="20% - Accent5 3 2 4" xfId="13891"/>
    <cellStyle name="20% - Accent5 3 2 5" xfId="15010"/>
    <cellStyle name="20% - Accent5 3 3" xfId="11409"/>
    <cellStyle name="20% - Accent5 3 4" xfId="11410"/>
    <cellStyle name="20% - Accent5 3 5" xfId="11406"/>
    <cellStyle name="20% - Accent5 3 6" xfId="12838"/>
    <cellStyle name="20% - Accent5 3 6 2" xfId="17713"/>
    <cellStyle name="20% - Accent5 3 7" xfId="15009"/>
    <cellStyle name="20% - Accent5 4" xfId="10283"/>
    <cellStyle name="20% - Accent5 4 2" xfId="11412"/>
    <cellStyle name="20% - Accent5 4 2 2" xfId="17715"/>
    <cellStyle name="20% - Accent5 4 3" xfId="11413"/>
    <cellStyle name="20% - Accent5 4 4" xfId="11411"/>
    <cellStyle name="20% - Accent5 4 5" xfId="13877"/>
    <cellStyle name="20% - Accent5 4 5 2" xfId="17714"/>
    <cellStyle name="20% - Accent5 4 6" xfId="15011"/>
    <cellStyle name="20% - Accent5 5" xfId="11414"/>
    <cellStyle name="20% - Accent5 5 2" xfId="17717"/>
    <cellStyle name="20% - Accent5 5 3" xfId="17716"/>
    <cellStyle name="20% - Accent5 6" xfId="11415"/>
    <cellStyle name="20% - Accent5 6 2" xfId="17718"/>
    <cellStyle name="20% - Accent5 7" xfId="11416"/>
    <cellStyle name="20% - Accent5 7 2" xfId="17719"/>
    <cellStyle name="20% - Accent5 8" xfId="11417"/>
    <cellStyle name="20% - Accent5 8 2" xfId="17720"/>
    <cellStyle name="20% - Accent5 9" xfId="12824"/>
    <cellStyle name="20% - Accent5 9 2" xfId="17721"/>
    <cellStyle name="20% - Accent6 10" xfId="17722"/>
    <cellStyle name="20% - Accent6 11" xfId="17723"/>
    <cellStyle name="20% - Accent6 12" xfId="17724"/>
    <cellStyle name="20% - Accent6 13" xfId="17725"/>
    <cellStyle name="20% - Accent6 14" xfId="9227"/>
    <cellStyle name="20% - Accent6 2" xfId="20"/>
    <cellStyle name="20% - Accent6 2 2" xfId="11418"/>
    <cellStyle name="20% - Accent6 2 2 2" xfId="11419"/>
    <cellStyle name="20% - Accent6 2 3" xfId="11420"/>
    <cellStyle name="20% - Accent6 2 4" xfId="11421"/>
    <cellStyle name="20% - Accent6 2 5" xfId="17726"/>
    <cellStyle name="20% - Accent6 3" xfId="9242"/>
    <cellStyle name="20% - Accent6 3 2" xfId="10299"/>
    <cellStyle name="20% - Accent6 3 2 2" xfId="11424"/>
    <cellStyle name="20% - Accent6 3 2 3" xfId="11423"/>
    <cellStyle name="20% - Accent6 3 2 4" xfId="13893"/>
    <cellStyle name="20% - Accent6 3 2 5" xfId="15013"/>
    <cellStyle name="20% - Accent6 3 3" xfId="11425"/>
    <cellStyle name="20% - Accent6 3 4" xfId="11426"/>
    <cellStyle name="20% - Accent6 3 5" xfId="11422"/>
    <cellStyle name="20% - Accent6 3 6" xfId="12840"/>
    <cellStyle name="20% - Accent6 3 6 2" xfId="17727"/>
    <cellStyle name="20% - Accent6 3 7" xfId="15012"/>
    <cellStyle name="20% - Accent6 4" xfId="10285"/>
    <cellStyle name="20% - Accent6 4 2" xfId="11428"/>
    <cellStyle name="20% - Accent6 4 2 2" xfId="17729"/>
    <cellStyle name="20% - Accent6 4 3" xfId="11429"/>
    <cellStyle name="20% - Accent6 4 4" xfId="11427"/>
    <cellStyle name="20% - Accent6 4 5" xfId="13879"/>
    <cellStyle name="20% - Accent6 4 5 2" xfId="17728"/>
    <cellStyle name="20% - Accent6 4 6" xfId="15014"/>
    <cellStyle name="20% - Accent6 5" xfId="11430"/>
    <cellStyle name="20% - Accent6 5 2" xfId="17731"/>
    <cellStyle name="20% - Accent6 5 3" xfId="17730"/>
    <cellStyle name="20% - Accent6 6" xfId="11431"/>
    <cellStyle name="20% - Accent6 6 2" xfId="17732"/>
    <cellStyle name="20% - Accent6 7" xfId="11432"/>
    <cellStyle name="20% - Accent6 7 2" xfId="17733"/>
    <cellStyle name="20% - Accent6 8" xfId="11433"/>
    <cellStyle name="20% - Accent6 8 2" xfId="17734"/>
    <cellStyle name="20% - Accent6 9" xfId="12826"/>
    <cellStyle name="20% - Accent6 9 2" xfId="17735"/>
    <cellStyle name="40% - Accent1 10" xfId="17736"/>
    <cellStyle name="40% - Accent1 11" xfId="17737"/>
    <cellStyle name="40% - Accent1 12" xfId="17738"/>
    <cellStyle name="40% - Accent1 13" xfId="17739"/>
    <cellStyle name="40% - Accent1 14" xfId="9208"/>
    <cellStyle name="40% - Accent1 2" xfId="21"/>
    <cellStyle name="40% - Accent1 2 2" xfId="11434"/>
    <cellStyle name="40% - Accent1 2 2 2" xfId="11435"/>
    <cellStyle name="40% - Accent1 2 3" xfId="11436"/>
    <cellStyle name="40% - Accent1 2 4" xfId="11437"/>
    <cellStyle name="40% - Accent1 2 5" xfId="17740"/>
    <cellStyle name="40% - Accent1 3" xfId="9233"/>
    <cellStyle name="40% - Accent1 3 2" xfId="10290"/>
    <cellStyle name="40% - Accent1 3 2 2" xfId="11440"/>
    <cellStyle name="40% - Accent1 3 2 3" xfId="11439"/>
    <cellStyle name="40% - Accent1 3 2 4" xfId="13884"/>
    <cellStyle name="40% - Accent1 3 2 5" xfId="15016"/>
    <cellStyle name="40% - Accent1 3 3" xfId="11441"/>
    <cellStyle name="40% - Accent1 3 4" xfId="11442"/>
    <cellStyle name="40% - Accent1 3 5" xfId="11438"/>
    <cellStyle name="40% - Accent1 3 6" xfId="12831"/>
    <cellStyle name="40% - Accent1 3 6 2" xfId="17741"/>
    <cellStyle name="40% - Accent1 3 7" xfId="15015"/>
    <cellStyle name="40% - Accent1 4" xfId="10276"/>
    <cellStyle name="40% - Accent1 4 2" xfId="11444"/>
    <cellStyle name="40% - Accent1 4 2 2" xfId="17743"/>
    <cellStyle name="40% - Accent1 4 3" xfId="11445"/>
    <cellStyle name="40% - Accent1 4 4" xfId="11443"/>
    <cellStyle name="40% - Accent1 4 5" xfId="13870"/>
    <cellStyle name="40% - Accent1 4 5 2" xfId="17742"/>
    <cellStyle name="40% - Accent1 4 6" xfId="15017"/>
    <cellStyle name="40% - Accent1 5" xfId="11446"/>
    <cellStyle name="40% - Accent1 5 2" xfId="17745"/>
    <cellStyle name="40% - Accent1 5 3" xfId="17744"/>
    <cellStyle name="40% - Accent1 6" xfId="11447"/>
    <cellStyle name="40% - Accent1 6 2" xfId="17746"/>
    <cellStyle name="40% - Accent1 7" xfId="11448"/>
    <cellStyle name="40% - Accent1 7 2" xfId="17747"/>
    <cellStyle name="40% - Accent1 8" xfId="11449"/>
    <cellStyle name="40% - Accent1 8 2" xfId="17748"/>
    <cellStyle name="40% - Accent1 9" xfId="12817"/>
    <cellStyle name="40% - Accent1 9 2" xfId="17749"/>
    <cellStyle name="40% - Accent2 10" xfId="17750"/>
    <cellStyle name="40% - Accent2 11" xfId="17751"/>
    <cellStyle name="40% - Accent2 12" xfId="17752"/>
    <cellStyle name="40% - Accent2 13" xfId="17753"/>
    <cellStyle name="40% - Accent2 14" xfId="9212"/>
    <cellStyle name="40% - Accent2 2" xfId="22"/>
    <cellStyle name="40% - Accent2 2 2" xfId="11450"/>
    <cellStyle name="40% - Accent2 2 2 2" xfId="11451"/>
    <cellStyle name="40% - Accent2 2 3" xfId="11452"/>
    <cellStyle name="40% - Accent2 2 4" xfId="11453"/>
    <cellStyle name="40% - Accent2 2 5" xfId="17754"/>
    <cellStyle name="40% - Accent2 3" xfId="9235"/>
    <cellStyle name="40% - Accent2 3 2" xfId="10292"/>
    <cellStyle name="40% - Accent2 3 2 2" xfId="11456"/>
    <cellStyle name="40% - Accent2 3 2 3" xfId="11455"/>
    <cellStyle name="40% - Accent2 3 2 4" xfId="13886"/>
    <cellStyle name="40% - Accent2 3 2 5" xfId="15019"/>
    <cellStyle name="40% - Accent2 3 3" xfId="11457"/>
    <cellStyle name="40% - Accent2 3 4" xfId="11458"/>
    <cellStyle name="40% - Accent2 3 5" xfId="11454"/>
    <cellStyle name="40% - Accent2 3 6" xfId="12833"/>
    <cellStyle name="40% - Accent2 3 6 2" xfId="17755"/>
    <cellStyle name="40% - Accent2 3 7" xfId="15018"/>
    <cellStyle name="40% - Accent2 4" xfId="10278"/>
    <cellStyle name="40% - Accent2 4 2" xfId="11460"/>
    <cellStyle name="40% - Accent2 4 2 2" xfId="17757"/>
    <cellStyle name="40% - Accent2 4 3" xfId="11461"/>
    <cellStyle name="40% - Accent2 4 4" xfId="11459"/>
    <cellStyle name="40% - Accent2 4 5" xfId="13872"/>
    <cellStyle name="40% - Accent2 4 5 2" xfId="17756"/>
    <cellStyle name="40% - Accent2 4 6" xfId="15020"/>
    <cellStyle name="40% - Accent2 5" xfId="11462"/>
    <cellStyle name="40% - Accent2 5 2" xfId="17759"/>
    <cellStyle name="40% - Accent2 5 3" xfId="17758"/>
    <cellStyle name="40% - Accent2 6" xfId="11463"/>
    <cellStyle name="40% - Accent2 6 2" xfId="17760"/>
    <cellStyle name="40% - Accent2 7" xfId="11464"/>
    <cellStyle name="40% - Accent2 7 2" xfId="17761"/>
    <cellStyle name="40% - Accent2 8" xfId="11465"/>
    <cellStyle name="40% - Accent2 8 2" xfId="17762"/>
    <cellStyle name="40% - Accent2 9" xfId="12819"/>
    <cellStyle name="40% - Accent2 9 2" xfId="17763"/>
    <cellStyle name="40% - Accent3 10" xfId="17764"/>
    <cellStyle name="40% - Accent3 11" xfId="17765"/>
    <cellStyle name="40% - Accent3 12" xfId="17766"/>
    <cellStyle name="40% - Accent3 13" xfId="17767"/>
    <cellStyle name="40% - Accent3 14" xfId="9216"/>
    <cellStyle name="40% - Accent3 2" xfId="23"/>
    <cellStyle name="40% - Accent3 2 2" xfId="11466"/>
    <cellStyle name="40% - Accent3 2 2 2" xfId="11467"/>
    <cellStyle name="40% - Accent3 2 3" xfId="11468"/>
    <cellStyle name="40% - Accent3 2 4" xfId="11469"/>
    <cellStyle name="40% - Accent3 2 5" xfId="17768"/>
    <cellStyle name="40% - Accent3 3" xfId="9237"/>
    <cellStyle name="40% - Accent3 3 2" xfId="10294"/>
    <cellStyle name="40% - Accent3 3 2 2" xfId="11472"/>
    <cellStyle name="40% - Accent3 3 2 3" xfId="11471"/>
    <cellStyle name="40% - Accent3 3 2 4" xfId="13888"/>
    <cellStyle name="40% - Accent3 3 2 5" xfId="15022"/>
    <cellStyle name="40% - Accent3 3 3" xfId="11473"/>
    <cellStyle name="40% - Accent3 3 4" xfId="11474"/>
    <cellStyle name="40% - Accent3 3 5" xfId="11470"/>
    <cellStyle name="40% - Accent3 3 6" xfId="12835"/>
    <cellStyle name="40% - Accent3 3 6 2" xfId="17769"/>
    <cellStyle name="40% - Accent3 3 7" xfId="15021"/>
    <cellStyle name="40% - Accent3 4" xfId="10280"/>
    <cellStyle name="40% - Accent3 4 2" xfId="11476"/>
    <cellStyle name="40% - Accent3 4 2 2" xfId="17771"/>
    <cellStyle name="40% - Accent3 4 3" xfId="11477"/>
    <cellStyle name="40% - Accent3 4 4" xfId="11475"/>
    <cellStyle name="40% - Accent3 4 5" xfId="13874"/>
    <cellStyle name="40% - Accent3 4 5 2" xfId="17770"/>
    <cellStyle name="40% - Accent3 4 6" xfId="15023"/>
    <cellStyle name="40% - Accent3 5" xfId="11478"/>
    <cellStyle name="40% - Accent3 5 2" xfId="17773"/>
    <cellStyle name="40% - Accent3 5 3" xfId="17772"/>
    <cellStyle name="40% - Accent3 6" xfId="11479"/>
    <cellStyle name="40% - Accent3 6 2" xfId="17774"/>
    <cellStyle name="40% - Accent3 7" xfId="11480"/>
    <cellStyle name="40% - Accent3 7 2" xfId="17775"/>
    <cellStyle name="40% - Accent3 8" xfId="11481"/>
    <cellStyle name="40% - Accent3 8 2" xfId="17776"/>
    <cellStyle name="40% - Accent3 9" xfId="12821"/>
    <cellStyle name="40% - Accent3 9 2" xfId="17777"/>
    <cellStyle name="40% - Accent4 10" xfId="17778"/>
    <cellStyle name="40% - Accent4 11" xfId="17779"/>
    <cellStyle name="40% - Accent4 12" xfId="17780"/>
    <cellStyle name="40% - Accent4 13" xfId="17781"/>
    <cellStyle name="40% - Accent4 14" xfId="9220"/>
    <cellStyle name="40% - Accent4 2" xfId="24"/>
    <cellStyle name="40% - Accent4 2 2" xfId="11482"/>
    <cellStyle name="40% - Accent4 2 2 2" xfId="11483"/>
    <cellStyle name="40% - Accent4 2 3" xfId="11484"/>
    <cellStyle name="40% - Accent4 2 4" xfId="11485"/>
    <cellStyle name="40% - Accent4 2 5" xfId="17782"/>
    <cellStyle name="40% - Accent4 3" xfId="9239"/>
    <cellStyle name="40% - Accent4 3 2" xfId="10296"/>
    <cellStyle name="40% - Accent4 3 2 2" xfId="11488"/>
    <cellStyle name="40% - Accent4 3 2 3" xfId="11487"/>
    <cellStyle name="40% - Accent4 3 2 4" xfId="13890"/>
    <cellStyle name="40% - Accent4 3 2 5" xfId="15025"/>
    <cellStyle name="40% - Accent4 3 3" xfId="11489"/>
    <cellStyle name="40% - Accent4 3 4" xfId="11490"/>
    <cellStyle name="40% - Accent4 3 5" xfId="11486"/>
    <cellStyle name="40% - Accent4 3 6" xfId="12837"/>
    <cellStyle name="40% - Accent4 3 6 2" xfId="17783"/>
    <cellStyle name="40% - Accent4 3 7" xfId="15024"/>
    <cellStyle name="40% - Accent4 4" xfId="10282"/>
    <cellStyle name="40% - Accent4 4 2" xfId="11492"/>
    <cellStyle name="40% - Accent4 4 2 2" xfId="17785"/>
    <cellStyle name="40% - Accent4 4 3" xfId="11493"/>
    <cellStyle name="40% - Accent4 4 4" xfId="11491"/>
    <cellStyle name="40% - Accent4 4 5" xfId="13876"/>
    <cellStyle name="40% - Accent4 4 5 2" xfId="17784"/>
    <cellStyle name="40% - Accent4 4 6" xfId="15026"/>
    <cellStyle name="40% - Accent4 5" xfId="11494"/>
    <cellStyle name="40% - Accent4 5 2" xfId="17787"/>
    <cellStyle name="40% - Accent4 5 3" xfId="17786"/>
    <cellStyle name="40% - Accent4 6" xfId="11495"/>
    <cellStyle name="40% - Accent4 6 2" xfId="17788"/>
    <cellStyle name="40% - Accent4 7" xfId="11496"/>
    <cellStyle name="40% - Accent4 7 2" xfId="17789"/>
    <cellStyle name="40% - Accent4 8" xfId="11497"/>
    <cellStyle name="40% - Accent4 8 2" xfId="17790"/>
    <cellStyle name="40% - Accent4 9" xfId="12823"/>
    <cellStyle name="40% - Accent4 9 2" xfId="17791"/>
    <cellStyle name="40% - Accent5 10" xfId="17792"/>
    <cellStyle name="40% - Accent5 11" xfId="17793"/>
    <cellStyle name="40% - Accent5 12" xfId="17794"/>
    <cellStyle name="40% - Accent5 13" xfId="17795"/>
    <cellStyle name="40% - Accent5 14" xfId="9224"/>
    <cellStyle name="40% - Accent5 2" xfId="25"/>
    <cellStyle name="40% - Accent5 2 2" xfId="11498"/>
    <cellStyle name="40% - Accent5 2 2 2" xfId="11499"/>
    <cellStyle name="40% - Accent5 2 3" xfId="11500"/>
    <cellStyle name="40% - Accent5 2 4" xfId="11501"/>
    <cellStyle name="40% - Accent5 2 5" xfId="17796"/>
    <cellStyle name="40% - Accent5 3" xfId="9241"/>
    <cellStyle name="40% - Accent5 3 2" xfId="10298"/>
    <cellStyle name="40% - Accent5 3 2 2" xfId="11504"/>
    <cellStyle name="40% - Accent5 3 2 3" xfId="11503"/>
    <cellStyle name="40% - Accent5 3 2 4" xfId="13892"/>
    <cellStyle name="40% - Accent5 3 2 5" xfId="15028"/>
    <cellStyle name="40% - Accent5 3 3" xfId="11505"/>
    <cellStyle name="40% - Accent5 3 4" xfId="11506"/>
    <cellStyle name="40% - Accent5 3 5" xfId="11502"/>
    <cellStyle name="40% - Accent5 3 6" xfId="12839"/>
    <cellStyle name="40% - Accent5 3 6 2" xfId="17797"/>
    <cellStyle name="40% - Accent5 3 7" xfId="15027"/>
    <cellStyle name="40% - Accent5 4" xfId="10284"/>
    <cellStyle name="40% - Accent5 4 2" xfId="11508"/>
    <cellStyle name="40% - Accent5 4 2 2" xfId="17799"/>
    <cellStyle name="40% - Accent5 4 3" xfId="11509"/>
    <cellStyle name="40% - Accent5 4 4" xfId="11507"/>
    <cellStyle name="40% - Accent5 4 5" xfId="13878"/>
    <cellStyle name="40% - Accent5 4 5 2" xfId="17798"/>
    <cellStyle name="40% - Accent5 4 6" xfId="15029"/>
    <cellStyle name="40% - Accent5 5" xfId="11510"/>
    <cellStyle name="40% - Accent5 5 2" xfId="17801"/>
    <cellStyle name="40% - Accent5 5 3" xfId="17800"/>
    <cellStyle name="40% - Accent5 6" xfId="11511"/>
    <cellStyle name="40% - Accent5 6 2" xfId="17802"/>
    <cellStyle name="40% - Accent5 7" xfId="11512"/>
    <cellStyle name="40% - Accent5 7 2" xfId="17803"/>
    <cellStyle name="40% - Accent5 8" xfId="11513"/>
    <cellStyle name="40% - Accent5 8 2" xfId="17804"/>
    <cellStyle name="40% - Accent5 9" xfId="12825"/>
    <cellStyle name="40% - Accent5 9 2" xfId="17805"/>
    <cellStyle name="40% - Accent6 10" xfId="17806"/>
    <cellStyle name="40% - Accent6 11" xfId="17807"/>
    <cellStyle name="40% - Accent6 12" xfId="17808"/>
    <cellStyle name="40% - Accent6 13" xfId="17809"/>
    <cellStyle name="40% - Accent6 14" xfId="9228"/>
    <cellStyle name="40% - Accent6 2" xfId="26"/>
    <cellStyle name="40% - Accent6 2 2" xfId="11514"/>
    <cellStyle name="40% - Accent6 2 2 2" xfId="11515"/>
    <cellStyle name="40% - Accent6 2 3" xfId="11516"/>
    <cellStyle name="40% - Accent6 2 4" xfId="11517"/>
    <cellStyle name="40% - Accent6 2 5" xfId="17810"/>
    <cellStyle name="40% - Accent6 3" xfId="9243"/>
    <cellStyle name="40% - Accent6 3 2" xfId="10300"/>
    <cellStyle name="40% - Accent6 3 2 2" xfId="11520"/>
    <cellStyle name="40% - Accent6 3 2 3" xfId="11519"/>
    <cellStyle name="40% - Accent6 3 2 4" xfId="13894"/>
    <cellStyle name="40% - Accent6 3 2 5" xfId="15031"/>
    <cellStyle name="40% - Accent6 3 3" xfId="11521"/>
    <cellStyle name="40% - Accent6 3 4" xfId="11522"/>
    <cellStyle name="40% - Accent6 3 5" xfId="11518"/>
    <cellStyle name="40% - Accent6 3 6" xfId="12841"/>
    <cellStyle name="40% - Accent6 3 6 2" xfId="17811"/>
    <cellStyle name="40% - Accent6 3 7" xfId="15030"/>
    <cellStyle name="40% - Accent6 4" xfId="10286"/>
    <cellStyle name="40% - Accent6 4 2" xfId="11524"/>
    <cellStyle name="40% - Accent6 4 2 2" xfId="17813"/>
    <cellStyle name="40% - Accent6 4 3" xfId="11525"/>
    <cellStyle name="40% - Accent6 4 4" xfId="11523"/>
    <cellStyle name="40% - Accent6 4 5" xfId="13880"/>
    <cellStyle name="40% - Accent6 4 5 2" xfId="17812"/>
    <cellStyle name="40% - Accent6 4 6" xfId="15032"/>
    <cellStyle name="40% - Accent6 5" xfId="11526"/>
    <cellStyle name="40% - Accent6 5 2" xfId="17815"/>
    <cellStyle name="40% - Accent6 5 3" xfId="17814"/>
    <cellStyle name="40% - Accent6 6" xfId="11527"/>
    <cellStyle name="40% - Accent6 6 2" xfId="17816"/>
    <cellStyle name="40% - Accent6 7" xfId="11528"/>
    <cellStyle name="40% - Accent6 7 2" xfId="17817"/>
    <cellStyle name="40% - Accent6 8" xfId="11529"/>
    <cellStyle name="40% - Accent6 8 2" xfId="17818"/>
    <cellStyle name="40% - Accent6 9" xfId="12827"/>
    <cellStyle name="40% - Accent6 9 2" xfId="17819"/>
    <cellStyle name="60% - Accent1 2" xfId="27"/>
    <cellStyle name="60% - Accent1 2 2" xfId="17820"/>
    <cellStyle name="60% - Accent1 3" xfId="17821"/>
    <cellStyle name="60% - Accent1 4" xfId="9209"/>
    <cellStyle name="60% - Accent2 2" xfId="28"/>
    <cellStyle name="60% - Accent2 2 2" xfId="17822"/>
    <cellStyle name="60% - Accent2 3" xfId="17823"/>
    <cellStyle name="60% - Accent2 4" xfId="9213"/>
    <cellStyle name="60% - Accent3 2" xfId="29"/>
    <cellStyle name="60% - Accent3 2 2" xfId="17824"/>
    <cellStyle name="60% - Accent3 3" xfId="17825"/>
    <cellStyle name="60% - Accent3 4" xfId="9217"/>
    <cellStyle name="60% - Accent4 2" xfId="30"/>
    <cellStyle name="60% - Accent4 2 2" xfId="17826"/>
    <cellStyle name="60% - Accent4 3" xfId="17827"/>
    <cellStyle name="60% - Accent4 4" xfId="9221"/>
    <cellStyle name="60% - Accent5 2" xfId="31"/>
    <cellStyle name="60% - Accent5 2 2" xfId="17828"/>
    <cellStyle name="60% - Accent5 3" xfId="17829"/>
    <cellStyle name="60% - Accent5 4" xfId="9225"/>
    <cellStyle name="60% - Accent6 2" xfId="32"/>
    <cellStyle name="60% - Accent6 2 2" xfId="17830"/>
    <cellStyle name="60% - Accent6 3" xfId="17831"/>
    <cellStyle name="60% - Accent6 4" xfId="9229"/>
    <cellStyle name="a125body" xfId="11530"/>
    <cellStyle name="a125body 2" xfId="14929"/>
    <cellStyle name="a125body 3" xfId="14969"/>
    <cellStyle name="a125body 4" xfId="12308"/>
    <cellStyle name="a125body 5" xfId="14948"/>
    <cellStyle name="a125body 6" xfId="14965"/>
    <cellStyle name="a125body 7" xfId="12263"/>
    <cellStyle name="a125body 8" xfId="14967"/>
    <cellStyle name="a125body 9" xfId="12307"/>
    <cellStyle name="Accent1 2" xfId="33"/>
    <cellStyle name="Accent1 2 2" xfId="17832"/>
    <cellStyle name="Accent1 3" xfId="17833"/>
    <cellStyle name="Accent1 4" xfId="9206"/>
    <cellStyle name="Accent2 2" xfId="34"/>
    <cellStyle name="Accent2 2 2" xfId="17834"/>
    <cellStyle name="Accent2 3" xfId="17835"/>
    <cellStyle name="Accent2 4" xfId="9210"/>
    <cellStyle name="Accent3 2" xfId="35"/>
    <cellStyle name="Accent3 2 2" xfId="17836"/>
    <cellStyle name="Accent3 3" xfId="17837"/>
    <cellStyle name="Accent3 4" xfId="9214"/>
    <cellStyle name="Accent4 2" xfId="36"/>
    <cellStyle name="Accent4 2 2" xfId="17838"/>
    <cellStyle name="Accent4 3" xfId="17839"/>
    <cellStyle name="Accent4 4" xfId="9218"/>
    <cellStyle name="Accent5 2" xfId="37"/>
    <cellStyle name="Accent5 2 2" xfId="17840"/>
    <cellStyle name="Accent5 3" xfId="17841"/>
    <cellStyle name="Accent5 4" xfId="9222"/>
    <cellStyle name="Accent6 2" xfId="38"/>
    <cellStyle name="Accent6 2 2" xfId="17842"/>
    <cellStyle name="Accent6 3" xfId="17843"/>
    <cellStyle name="Accent6 4" xfId="9226"/>
    <cellStyle name="Activity" xfId="11531"/>
    <cellStyle name="Activity 2" xfId="14930"/>
    <cellStyle name="Activity 3" xfId="14970"/>
    <cellStyle name="Activity 4" xfId="12309"/>
    <cellStyle name="Activity 5" xfId="14963"/>
    <cellStyle name="Activity 6" xfId="14945"/>
    <cellStyle name="Activity 7" xfId="14966"/>
    <cellStyle name="Activity 8" xfId="12306"/>
    <cellStyle name="Activity 9" xfId="14972"/>
    <cellStyle name="Actual Date" xfId="11532"/>
    <cellStyle name="Actual Date 2" xfId="17844"/>
    <cellStyle name="adjusted" xfId="17845"/>
    <cellStyle name="Assumption" xfId="11533"/>
    <cellStyle name="Bad 2" xfId="39"/>
    <cellStyle name="Bad 2 2" xfId="17846"/>
    <cellStyle name="Bad 3" xfId="17847"/>
    <cellStyle name="Bad 4" xfId="9196"/>
    <cellStyle name="BegBal" xfId="11534"/>
    <cellStyle name="BIM" xfId="11535"/>
    <cellStyle name="Calculation 2" xfId="40"/>
    <cellStyle name="Calculation 2 2" xfId="17848"/>
    <cellStyle name="Calculation 3" xfId="17849"/>
    <cellStyle name="Calculation 4" xfId="9200"/>
    <cellStyle name="Calculation in Model" xfId="11536"/>
    <cellStyle name="Calculation in Model 2" xfId="14931"/>
    <cellStyle name="Calculation in Model 3" xfId="14971"/>
    <cellStyle name="Calculation in Model 4" xfId="12310"/>
    <cellStyle name="Calculation in Model 5" xfId="14952"/>
    <cellStyle name="Calculation in Model 6" xfId="14926"/>
    <cellStyle name="Calculation in Model 7" xfId="12269"/>
    <cellStyle name="Calculation in Model 8" xfId="14957"/>
    <cellStyle name="Calculation in Model 9" xfId="12305"/>
    <cellStyle name="Check Cell 2" xfId="41"/>
    <cellStyle name="Check Cell 2 2" xfId="17850"/>
    <cellStyle name="Check Cell 3" xfId="17851"/>
    <cellStyle name="Check Cell 4" xfId="9202"/>
    <cellStyle name="ColLevel_" xfId="11537"/>
    <cellStyle name="column1" xfId="11538"/>
    <cellStyle name="column1 2" xfId="17852"/>
    <cellStyle name="column1 3" xfId="17853"/>
    <cellStyle name="column1 4" xfId="17854"/>
    <cellStyle name="column1 5" xfId="17855"/>
    <cellStyle name="Comma" xfId="43922" builtinId="3"/>
    <cellStyle name="Comma  - Style1" xfId="11539"/>
    <cellStyle name="Comma  - Style1 2" xfId="17856"/>
    <cellStyle name="Comma  - Style2" xfId="11540"/>
    <cellStyle name="Comma  - Style2 2" xfId="17857"/>
    <cellStyle name="Comma  - Style3" xfId="11541"/>
    <cellStyle name="Comma  - Style3 2" xfId="17858"/>
    <cellStyle name="Comma  - Style4" xfId="11542"/>
    <cellStyle name="Comma  - Style4 2" xfId="17859"/>
    <cellStyle name="Comma  - Style5" xfId="11543"/>
    <cellStyle name="Comma  - Style5 2" xfId="17860"/>
    <cellStyle name="Comma  - Style6" xfId="11544"/>
    <cellStyle name="Comma  - Style6 2" xfId="17861"/>
    <cellStyle name="Comma  - Style7" xfId="11545"/>
    <cellStyle name="Comma  - Style7 2" xfId="17862"/>
    <cellStyle name="Comma  - Style8" xfId="11546"/>
    <cellStyle name="Comma  - Style8 2" xfId="17863"/>
    <cellStyle name="Comma [0] 2" xfId="11547"/>
    <cellStyle name="Comma [2]" xfId="17864"/>
    <cellStyle name="Comma [2] 2" xfId="17865"/>
    <cellStyle name="Comma [2] 3" xfId="17866"/>
    <cellStyle name="Comma [2] 4" xfId="17867"/>
    <cellStyle name="Comma [2] 5" xfId="17868"/>
    <cellStyle name="Comma 0 [0]" xfId="17869"/>
    <cellStyle name="Comma 10" xfId="11548"/>
    <cellStyle name="Comma 10 2" xfId="11549"/>
    <cellStyle name="Comma 10 2 2" xfId="17870"/>
    <cellStyle name="Comma 10 3" xfId="11550"/>
    <cellStyle name="Comma 11" xfId="11551"/>
    <cellStyle name="Comma 11 2" xfId="11552"/>
    <cellStyle name="Comma 11 3" xfId="11553"/>
    <cellStyle name="Comma 11 4" xfId="17871"/>
    <cellStyle name="Comma 12" xfId="11554"/>
    <cellStyle name="Comma 12 2" xfId="17872"/>
    <cellStyle name="Comma 13" xfId="11555"/>
    <cellStyle name="Comma 13 2" xfId="17873"/>
    <cellStyle name="Comma 14" xfId="11556"/>
    <cellStyle name="Comma 14 2" xfId="17874"/>
    <cellStyle name="Comma 15" xfId="11557"/>
    <cellStyle name="Comma 15 2" xfId="17875"/>
    <cellStyle name="Comma 16" xfId="11558"/>
    <cellStyle name="Comma 16 2" xfId="17876"/>
    <cellStyle name="Comma 17" xfId="11559"/>
    <cellStyle name="Comma 17 2" xfId="17877"/>
    <cellStyle name="Comma 18" xfId="11560"/>
    <cellStyle name="Comma 18 2" xfId="17878"/>
    <cellStyle name="Comma 19" xfId="11561"/>
    <cellStyle name="Comma 19 2" xfId="17879"/>
    <cellStyle name="Comma 2" xfId="13"/>
    <cellStyle name="Comma 2 2" xfId="11562"/>
    <cellStyle name="Comma 2 2 2" xfId="17880"/>
    <cellStyle name="Comma 2 3" xfId="11563"/>
    <cellStyle name="Comma 2 3 2" xfId="11564"/>
    <cellStyle name="Comma 2 3 2 2" xfId="11565"/>
    <cellStyle name="Comma 2 3 2 3" xfId="17881"/>
    <cellStyle name="Comma 2 3 3" xfId="11566"/>
    <cellStyle name="Comma 2 3 4" xfId="11567"/>
    <cellStyle name="Comma 2 3 5" xfId="17637"/>
    <cellStyle name="Comma 2 4" xfId="11568"/>
    <cellStyle name="Comma 2 4 2" xfId="11569"/>
    <cellStyle name="Comma 2 4 2 2" xfId="11570"/>
    <cellStyle name="Comma 2 4 2 3" xfId="17883"/>
    <cellStyle name="Comma 2 4 3" xfId="11571"/>
    <cellStyle name="Comma 2 4 4" xfId="11572"/>
    <cellStyle name="Comma 2 4 5" xfId="17882"/>
    <cellStyle name="Comma 2 5" xfId="11573"/>
    <cellStyle name="Comma 2 5 2" xfId="11574"/>
    <cellStyle name="Comma 2 5 2 2" xfId="11575"/>
    <cellStyle name="Comma 2 5 3" xfId="11576"/>
    <cellStyle name="Comma 2 5 4" xfId="11577"/>
    <cellStyle name="Comma 2 6" xfId="11578"/>
    <cellStyle name="Comma 20" xfId="11579"/>
    <cellStyle name="Comma 20 2" xfId="17884"/>
    <cellStyle name="Comma 21" xfId="11580"/>
    <cellStyle name="Comma 21 2" xfId="17885"/>
    <cellStyle name="Comma 22" xfId="11581"/>
    <cellStyle name="Comma 22 2" xfId="17886"/>
    <cellStyle name="Comma 23" xfId="11582"/>
    <cellStyle name="Comma 23 2" xfId="17887"/>
    <cellStyle name="Comma 24" xfId="11583"/>
    <cellStyle name="Comma 24 2" xfId="17888"/>
    <cellStyle name="Comma 25" xfId="11584"/>
    <cellStyle name="Comma 25 2" xfId="17889"/>
    <cellStyle name="Comma 26" xfId="11585"/>
    <cellStyle name="Comma 26 2" xfId="17891"/>
    <cellStyle name="Comma 26 3" xfId="17890"/>
    <cellStyle name="Comma 27" xfId="11586"/>
    <cellStyle name="Comma 27 2" xfId="17892"/>
    <cellStyle name="Comma 28" xfId="11587"/>
    <cellStyle name="Comma 28 2" xfId="17893"/>
    <cellStyle name="Comma 29" xfId="17894"/>
    <cellStyle name="Comma 3" xfId="42"/>
    <cellStyle name="Comma 3 10" xfId="17625"/>
    <cellStyle name="Comma 3 2" xfId="43"/>
    <cellStyle name="Comma 3 2 10" xfId="17896"/>
    <cellStyle name="Comma 3 2 10 2" xfId="17897"/>
    <cellStyle name="Comma 3 2 10 2 2" xfId="17898"/>
    <cellStyle name="Comma 3 2 10 3" xfId="17899"/>
    <cellStyle name="Comma 3 2 10 3 2" xfId="17900"/>
    <cellStyle name="Comma 3 2 10 4" xfId="17901"/>
    <cellStyle name="Comma 3 2 10 4 2" xfId="17902"/>
    <cellStyle name="Comma 3 2 10 5" xfId="17903"/>
    <cellStyle name="Comma 3 2 10 6" xfId="17904"/>
    <cellStyle name="Comma 3 2 11" xfId="17905"/>
    <cellStyle name="Comma 3 2 11 2" xfId="17906"/>
    <cellStyle name="Comma 3 2 11 2 2" xfId="17907"/>
    <cellStyle name="Comma 3 2 11 3" xfId="17908"/>
    <cellStyle name="Comma 3 2 11 3 2" xfId="17909"/>
    <cellStyle name="Comma 3 2 11 4" xfId="17910"/>
    <cellStyle name="Comma 3 2 11 5" xfId="17911"/>
    <cellStyle name="Comma 3 2 12" xfId="17912"/>
    <cellStyle name="Comma 3 2 12 2" xfId="17913"/>
    <cellStyle name="Comma 3 2 13" xfId="17914"/>
    <cellStyle name="Comma 3 2 13 2" xfId="17915"/>
    <cellStyle name="Comma 3 2 14" xfId="17916"/>
    <cellStyle name="Comma 3 2 14 2" xfId="17917"/>
    <cellStyle name="Comma 3 2 15" xfId="17918"/>
    <cellStyle name="Comma 3 2 16" xfId="17919"/>
    <cellStyle name="Comma 3 2 17" xfId="17920"/>
    <cellStyle name="Comma 3 2 18" xfId="17895"/>
    <cellStyle name="Comma 3 2 2" xfId="17921"/>
    <cellStyle name="Comma 3 2 2 10" xfId="17922"/>
    <cellStyle name="Comma 3 2 2 10 2" xfId="17923"/>
    <cellStyle name="Comma 3 2 2 11" xfId="17924"/>
    <cellStyle name="Comma 3 2 2 11 2" xfId="17925"/>
    <cellStyle name="Comma 3 2 2 12" xfId="17926"/>
    <cellStyle name="Comma 3 2 2 13" xfId="17927"/>
    <cellStyle name="Comma 3 2 2 2" xfId="17928"/>
    <cellStyle name="Comma 3 2 2 2 10" xfId="17929"/>
    <cellStyle name="Comma 3 2 2 2 11" xfId="17930"/>
    <cellStyle name="Comma 3 2 2 2 2" xfId="17931"/>
    <cellStyle name="Comma 3 2 2 2 2 2" xfId="17932"/>
    <cellStyle name="Comma 3 2 2 2 2 2 2" xfId="17933"/>
    <cellStyle name="Comma 3 2 2 2 2 3" xfId="17934"/>
    <cellStyle name="Comma 3 2 2 2 2 3 2" xfId="17935"/>
    <cellStyle name="Comma 3 2 2 2 2 4" xfId="17936"/>
    <cellStyle name="Comma 3 2 2 2 2 4 2" xfId="17937"/>
    <cellStyle name="Comma 3 2 2 2 2 5" xfId="17938"/>
    <cellStyle name="Comma 3 2 2 2 2 6" xfId="17939"/>
    <cellStyle name="Comma 3 2 2 2 3" xfId="17940"/>
    <cellStyle name="Comma 3 2 2 2 3 2" xfId="17941"/>
    <cellStyle name="Comma 3 2 2 2 3 2 2" xfId="17942"/>
    <cellStyle name="Comma 3 2 2 2 3 3" xfId="17943"/>
    <cellStyle name="Comma 3 2 2 2 3 3 2" xfId="17944"/>
    <cellStyle name="Comma 3 2 2 2 3 4" xfId="17945"/>
    <cellStyle name="Comma 3 2 2 2 3 4 2" xfId="17946"/>
    <cellStyle name="Comma 3 2 2 2 3 5" xfId="17947"/>
    <cellStyle name="Comma 3 2 2 2 3 6" xfId="17948"/>
    <cellStyle name="Comma 3 2 2 2 4" xfId="17949"/>
    <cellStyle name="Comma 3 2 2 2 4 2" xfId="17950"/>
    <cellStyle name="Comma 3 2 2 2 4 2 2" xfId="17951"/>
    <cellStyle name="Comma 3 2 2 2 4 3" xfId="17952"/>
    <cellStyle name="Comma 3 2 2 2 4 3 2" xfId="17953"/>
    <cellStyle name="Comma 3 2 2 2 4 4" xfId="17954"/>
    <cellStyle name="Comma 3 2 2 2 4 4 2" xfId="17955"/>
    <cellStyle name="Comma 3 2 2 2 4 5" xfId="17956"/>
    <cellStyle name="Comma 3 2 2 2 4 6" xfId="17957"/>
    <cellStyle name="Comma 3 2 2 2 5" xfId="17958"/>
    <cellStyle name="Comma 3 2 2 2 5 2" xfId="17959"/>
    <cellStyle name="Comma 3 2 2 2 5 2 2" xfId="17960"/>
    <cellStyle name="Comma 3 2 2 2 5 3" xfId="17961"/>
    <cellStyle name="Comma 3 2 2 2 5 3 2" xfId="17962"/>
    <cellStyle name="Comma 3 2 2 2 5 4" xfId="17963"/>
    <cellStyle name="Comma 3 2 2 2 5 4 2" xfId="17964"/>
    <cellStyle name="Comma 3 2 2 2 5 5" xfId="17965"/>
    <cellStyle name="Comma 3 2 2 2 5 6" xfId="17966"/>
    <cellStyle name="Comma 3 2 2 2 6" xfId="17967"/>
    <cellStyle name="Comma 3 2 2 2 6 2" xfId="17968"/>
    <cellStyle name="Comma 3 2 2 2 6 2 2" xfId="17969"/>
    <cellStyle name="Comma 3 2 2 2 6 3" xfId="17970"/>
    <cellStyle name="Comma 3 2 2 2 6 3 2" xfId="17971"/>
    <cellStyle name="Comma 3 2 2 2 6 4" xfId="17972"/>
    <cellStyle name="Comma 3 2 2 2 6 5" xfId="17973"/>
    <cellStyle name="Comma 3 2 2 2 7" xfId="17974"/>
    <cellStyle name="Comma 3 2 2 2 7 2" xfId="17975"/>
    <cellStyle name="Comma 3 2 2 2 8" xfId="17976"/>
    <cellStyle name="Comma 3 2 2 2 8 2" xfId="17977"/>
    <cellStyle name="Comma 3 2 2 2 9" xfId="17978"/>
    <cellStyle name="Comma 3 2 2 2 9 2" xfId="17979"/>
    <cellStyle name="Comma 3 2 2 3" xfId="17980"/>
    <cellStyle name="Comma 3 2 2 3 10" xfId="17981"/>
    <cellStyle name="Comma 3 2 2 3 2" xfId="17982"/>
    <cellStyle name="Comma 3 2 2 3 2 2" xfId="17983"/>
    <cellStyle name="Comma 3 2 2 3 2 2 2" xfId="17984"/>
    <cellStyle name="Comma 3 2 2 3 2 3" xfId="17985"/>
    <cellStyle name="Comma 3 2 2 3 2 3 2" xfId="17986"/>
    <cellStyle name="Comma 3 2 2 3 2 4" xfId="17987"/>
    <cellStyle name="Comma 3 2 2 3 2 4 2" xfId="17988"/>
    <cellStyle name="Comma 3 2 2 3 2 5" xfId="17989"/>
    <cellStyle name="Comma 3 2 2 3 2 6" xfId="17990"/>
    <cellStyle name="Comma 3 2 2 3 3" xfId="17991"/>
    <cellStyle name="Comma 3 2 2 3 3 2" xfId="17992"/>
    <cellStyle name="Comma 3 2 2 3 3 2 2" xfId="17993"/>
    <cellStyle name="Comma 3 2 2 3 3 3" xfId="17994"/>
    <cellStyle name="Comma 3 2 2 3 3 3 2" xfId="17995"/>
    <cellStyle name="Comma 3 2 2 3 3 4" xfId="17996"/>
    <cellStyle name="Comma 3 2 2 3 3 4 2" xfId="17997"/>
    <cellStyle name="Comma 3 2 2 3 3 5" xfId="17998"/>
    <cellStyle name="Comma 3 2 2 3 3 6" xfId="17999"/>
    <cellStyle name="Comma 3 2 2 3 4" xfId="18000"/>
    <cellStyle name="Comma 3 2 2 3 4 2" xfId="18001"/>
    <cellStyle name="Comma 3 2 2 3 4 2 2" xfId="18002"/>
    <cellStyle name="Comma 3 2 2 3 4 3" xfId="18003"/>
    <cellStyle name="Comma 3 2 2 3 4 3 2" xfId="18004"/>
    <cellStyle name="Comma 3 2 2 3 4 4" xfId="18005"/>
    <cellStyle name="Comma 3 2 2 3 4 4 2" xfId="18006"/>
    <cellStyle name="Comma 3 2 2 3 4 5" xfId="18007"/>
    <cellStyle name="Comma 3 2 2 3 4 6" xfId="18008"/>
    <cellStyle name="Comma 3 2 2 3 5" xfId="18009"/>
    <cellStyle name="Comma 3 2 2 3 5 2" xfId="18010"/>
    <cellStyle name="Comma 3 2 2 3 5 2 2" xfId="18011"/>
    <cellStyle name="Comma 3 2 2 3 5 3" xfId="18012"/>
    <cellStyle name="Comma 3 2 2 3 5 3 2" xfId="18013"/>
    <cellStyle name="Comma 3 2 2 3 5 4" xfId="18014"/>
    <cellStyle name="Comma 3 2 2 3 5 5" xfId="18015"/>
    <cellStyle name="Comma 3 2 2 3 6" xfId="18016"/>
    <cellStyle name="Comma 3 2 2 3 6 2" xfId="18017"/>
    <cellStyle name="Comma 3 2 2 3 7" xfId="18018"/>
    <cellStyle name="Comma 3 2 2 3 7 2" xfId="18019"/>
    <cellStyle name="Comma 3 2 2 3 8" xfId="18020"/>
    <cellStyle name="Comma 3 2 2 3 8 2" xfId="18021"/>
    <cellStyle name="Comma 3 2 2 3 9" xfId="18022"/>
    <cellStyle name="Comma 3 2 2 4" xfId="18023"/>
    <cellStyle name="Comma 3 2 2 4 10" xfId="18024"/>
    <cellStyle name="Comma 3 2 2 4 2" xfId="18025"/>
    <cellStyle name="Comma 3 2 2 4 2 2" xfId="18026"/>
    <cellStyle name="Comma 3 2 2 4 2 2 2" xfId="18027"/>
    <cellStyle name="Comma 3 2 2 4 2 3" xfId="18028"/>
    <cellStyle name="Comma 3 2 2 4 2 3 2" xfId="18029"/>
    <cellStyle name="Comma 3 2 2 4 2 4" xfId="18030"/>
    <cellStyle name="Comma 3 2 2 4 2 4 2" xfId="18031"/>
    <cellStyle name="Comma 3 2 2 4 2 5" xfId="18032"/>
    <cellStyle name="Comma 3 2 2 4 2 6" xfId="18033"/>
    <cellStyle name="Comma 3 2 2 4 3" xfId="18034"/>
    <cellStyle name="Comma 3 2 2 4 3 2" xfId="18035"/>
    <cellStyle name="Comma 3 2 2 4 3 2 2" xfId="18036"/>
    <cellStyle name="Comma 3 2 2 4 3 3" xfId="18037"/>
    <cellStyle name="Comma 3 2 2 4 3 3 2" xfId="18038"/>
    <cellStyle name="Comma 3 2 2 4 3 4" xfId="18039"/>
    <cellStyle name="Comma 3 2 2 4 3 4 2" xfId="18040"/>
    <cellStyle name="Comma 3 2 2 4 3 5" xfId="18041"/>
    <cellStyle name="Comma 3 2 2 4 3 6" xfId="18042"/>
    <cellStyle name="Comma 3 2 2 4 4" xfId="18043"/>
    <cellStyle name="Comma 3 2 2 4 4 2" xfId="18044"/>
    <cellStyle name="Comma 3 2 2 4 4 2 2" xfId="18045"/>
    <cellStyle name="Comma 3 2 2 4 4 3" xfId="18046"/>
    <cellStyle name="Comma 3 2 2 4 4 3 2" xfId="18047"/>
    <cellStyle name="Comma 3 2 2 4 4 4" xfId="18048"/>
    <cellStyle name="Comma 3 2 2 4 4 4 2" xfId="18049"/>
    <cellStyle name="Comma 3 2 2 4 4 5" xfId="18050"/>
    <cellStyle name="Comma 3 2 2 4 4 6" xfId="18051"/>
    <cellStyle name="Comma 3 2 2 4 5" xfId="18052"/>
    <cellStyle name="Comma 3 2 2 4 5 2" xfId="18053"/>
    <cellStyle name="Comma 3 2 2 4 5 2 2" xfId="18054"/>
    <cellStyle name="Comma 3 2 2 4 5 3" xfId="18055"/>
    <cellStyle name="Comma 3 2 2 4 5 3 2" xfId="18056"/>
    <cellStyle name="Comma 3 2 2 4 5 4" xfId="18057"/>
    <cellStyle name="Comma 3 2 2 4 5 5" xfId="18058"/>
    <cellStyle name="Comma 3 2 2 4 6" xfId="18059"/>
    <cellStyle name="Comma 3 2 2 4 6 2" xfId="18060"/>
    <cellStyle name="Comma 3 2 2 4 7" xfId="18061"/>
    <cellStyle name="Comma 3 2 2 4 7 2" xfId="18062"/>
    <cellStyle name="Comma 3 2 2 4 8" xfId="18063"/>
    <cellStyle name="Comma 3 2 2 4 8 2" xfId="18064"/>
    <cellStyle name="Comma 3 2 2 4 9" xfId="18065"/>
    <cellStyle name="Comma 3 2 2 5" xfId="18066"/>
    <cellStyle name="Comma 3 2 2 5 2" xfId="18067"/>
    <cellStyle name="Comma 3 2 2 5 2 2" xfId="18068"/>
    <cellStyle name="Comma 3 2 2 5 3" xfId="18069"/>
    <cellStyle name="Comma 3 2 2 5 3 2" xfId="18070"/>
    <cellStyle name="Comma 3 2 2 5 4" xfId="18071"/>
    <cellStyle name="Comma 3 2 2 5 4 2" xfId="18072"/>
    <cellStyle name="Comma 3 2 2 5 5" xfId="18073"/>
    <cellStyle name="Comma 3 2 2 5 6" xfId="18074"/>
    <cellStyle name="Comma 3 2 2 6" xfId="18075"/>
    <cellStyle name="Comma 3 2 2 6 2" xfId="18076"/>
    <cellStyle name="Comma 3 2 2 6 2 2" xfId="18077"/>
    <cellStyle name="Comma 3 2 2 6 3" xfId="18078"/>
    <cellStyle name="Comma 3 2 2 6 3 2" xfId="18079"/>
    <cellStyle name="Comma 3 2 2 6 4" xfId="18080"/>
    <cellStyle name="Comma 3 2 2 6 4 2" xfId="18081"/>
    <cellStyle name="Comma 3 2 2 6 5" xfId="18082"/>
    <cellStyle name="Comma 3 2 2 6 6" xfId="18083"/>
    <cellStyle name="Comma 3 2 2 7" xfId="18084"/>
    <cellStyle name="Comma 3 2 2 7 2" xfId="18085"/>
    <cellStyle name="Comma 3 2 2 7 2 2" xfId="18086"/>
    <cellStyle name="Comma 3 2 2 7 3" xfId="18087"/>
    <cellStyle name="Comma 3 2 2 7 3 2" xfId="18088"/>
    <cellStyle name="Comma 3 2 2 7 4" xfId="18089"/>
    <cellStyle name="Comma 3 2 2 7 4 2" xfId="18090"/>
    <cellStyle name="Comma 3 2 2 7 5" xfId="18091"/>
    <cellStyle name="Comma 3 2 2 7 6" xfId="18092"/>
    <cellStyle name="Comma 3 2 2 8" xfId="18093"/>
    <cellStyle name="Comma 3 2 2 8 2" xfId="18094"/>
    <cellStyle name="Comma 3 2 2 8 2 2" xfId="18095"/>
    <cellStyle name="Comma 3 2 2 8 3" xfId="18096"/>
    <cellStyle name="Comma 3 2 2 8 3 2" xfId="18097"/>
    <cellStyle name="Comma 3 2 2 8 4" xfId="18098"/>
    <cellStyle name="Comma 3 2 2 8 5" xfId="18099"/>
    <cellStyle name="Comma 3 2 2 9" xfId="18100"/>
    <cellStyle name="Comma 3 2 2 9 2" xfId="18101"/>
    <cellStyle name="Comma 3 2 3" xfId="18102"/>
    <cellStyle name="Comma 3 2 3 10" xfId="18103"/>
    <cellStyle name="Comma 3 2 3 10 2" xfId="18104"/>
    <cellStyle name="Comma 3 2 3 11" xfId="18105"/>
    <cellStyle name="Comma 3 2 3 11 2" xfId="18106"/>
    <cellStyle name="Comma 3 2 3 12" xfId="18107"/>
    <cellStyle name="Comma 3 2 3 13" xfId="18108"/>
    <cellStyle name="Comma 3 2 3 2" xfId="18109"/>
    <cellStyle name="Comma 3 2 3 2 10" xfId="18110"/>
    <cellStyle name="Comma 3 2 3 2 11" xfId="18111"/>
    <cellStyle name="Comma 3 2 3 2 2" xfId="18112"/>
    <cellStyle name="Comma 3 2 3 2 2 2" xfId="18113"/>
    <cellStyle name="Comma 3 2 3 2 2 2 2" xfId="18114"/>
    <cellStyle name="Comma 3 2 3 2 2 3" xfId="18115"/>
    <cellStyle name="Comma 3 2 3 2 2 3 2" xfId="18116"/>
    <cellStyle name="Comma 3 2 3 2 2 4" xfId="18117"/>
    <cellStyle name="Comma 3 2 3 2 2 4 2" xfId="18118"/>
    <cellStyle name="Comma 3 2 3 2 2 5" xfId="18119"/>
    <cellStyle name="Comma 3 2 3 2 2 6" xfId="18120"/>
    <cellStyle name="Comma 3 2 3 2 3" xfId="18121"/>
    <cellStyle name="Comma 3 2 3 2 3 2" xfId="18122"/>
    <cellStyle name="Comma 3 2 3 2 3 2 2" xfId="18123"/>
    <cellStyle name="Comma 3 2 3 2 3 3" xfId="18124"/>
    <cellStyle name="Comma 3 2 3 2 3 3 2" xfId="18125"/>
    <cellStyle name="Comma 3 2 3 2 3 4" xfId="18126"/>
    <cellStyle name="Comma 3 2 3 2 3 4 2" xfId="18127"/>
    <cellStyle name="Comma 3 2 3 2 3 5" xfId="18128"/>
    <cellStyle name="Comma 3 2 3 2 3 6" xfId="18129"/>
    <cellStyle name="Comma 3 2 3 2 4" xfId="18130"/>
    <cellStyle name="Comma 3 2 3 2 4 2" xfId="18131"/>
    <cellStyle name="Comma 3 2 3 2 4 2 2" xfId="18132"/>
    <cellStyle name="Comma 3 2 3 2 4 3" xfId="18133"/>
    <cellStyle name="Comma 3 2 3 2 4 3 2" xfId="18134"/>
    <cellStyle name="Comma 3 2 3 2 4 4" xfId="18135"/>
    <cellStyle name="Comma 3 2 3 2 4 4 2" xfId="18136"/>
    <cellStyle name="Comma 3 2 3 2 4 5" xfId="18137"/>
    <cellStyle name="Comma 3 2 3 2 4 6" xfId="18138"/>
    <cellStyle name="Comma 3 2 3 2 5" xfId="18139"/>
    <cellStyle name="Comma 3 2 3 2 5 2" xfId="18140"/>
    <cellStyle name="Comma 3 2 3 2 5 2 2" xfId="18141"/>
    <cellStyle name="Comma 3 2 3 2 5 3" xfId="18142"/>
    <cellStyle name="Comma 3 2 3 2 5 3 2" xfId="18143"/>
    <cellStyle name="Comma 3 2 3 2 5 4" xfId="18144"/>
    <cellStyle name="Comma 3 2 3 2 5 4 2" xfId="18145"/>
    <cellStyle name="Comma 3 2 3 2 5 5" xfId="18146"/>
    <cellStyle name="Comma 3 2 3 2 5 6" xfId="18147"/>
    <cellStyle name="Comma 3 2 3 2 6" xfId="18148"/>
    <cellStyle name="Comma 3 2 3 2 6 2" xfId="18149"/>
    <cellStyle name="Comma 3 2 3 2 6 2 2" xfId="18150"/>
    <cellStyle name="Comma 3 2 3 2 6 3" xfId="18151"/>
    <cellStyle name="Comma 3 2 3 2 6 3 2" xfId="18152"/>
    <cellStyle name="Comma 3 2 3 2 6 4" xfId="18153"/>
    <cellStyle name="Comma 3 2 3 2 6 5" xfId="18154"/>
    <cellStyle name="Comma 3 2 3 2 7" xfId="18155"/>
    <cellStyle name="Comma 3 2 3 2 7 2" xfId="18156"/>
    <cellStyle name="Comma 3 2 3 2 8" xfId="18157"/>
    <cellStyle name="Comma 3 2 3 2 8 2" xfId="18158"/>
    <cellStyle name="Comma 3 2 3 2 9" xfId="18159"/>
    <cellStyle name="Comma 3 2 3 2 9 2" xfId="18160"/>
    <cellStyle name="Comma 3 2 3 3" xfId="18161"/>
    <cellStyle name="Comma 3 2 3 3 10" xfId="18162"/>
    <cellStyle name="Comma 3 2 3 3 2" xfId="18163"/>
    <cellStyle name="Comma 3 2 3 3 2 2" xfId="18164"/>
    <cellStyle name="Comma 3 2 3 3 2 2 2" xfId="18165"/>
    <cellStyle name="Comma 3 2 3 3 2 3" xfId="18166"/>
    <cellStyle name="Comma 3 2 3 3 2 3 2" xfId="18167"/>
    <cellStyle name="Comma 3 2 3 3 2 4" xfId="18168"/>
    <cellStyle name="Comma 3 2 3 3 2 4 2" xfId="18169"/>
    <cellStyle name="Comma 3 2 3 3 2 5" xfId="18170"/>
    <cellStyle name="Comma 3 2 3 3 2 6" xfId="18171"/>
    <cellStyle name="Comma 3 2 3 3 3" xfId="18172"/>
    <cellStyle name="Comma 3 2 3 3 3 2" xfId="18173"/>
    <cellStyle name="Comma 3 2 3 3 3 2 2" xfId="18174"/>
    <cellStyle name="Comma 3 2 3 3 3 3" xfId="18175"/>
    <cellStyle name="Comma 3 2 3 3 3 3 2" xfId="18176"/>
    <cellStyle name="Comma 3 2 3 3 3 4" xfId="18177"/>
    <cellStyle name="Comma 3 2 3 3 3 4 2" xfId="18178"/>
    <cellStyle name="Comma 3 2 3 3 3 5" xfId="18179"/>
    <cellStyle name="Comma 3 2 3 3 3 6" xfId="18180"/>
    <cellStyle name="Comma 3 2 3 3 4" xfId="18181"/>
    <cellStyle name="Comma 3 2 3 3 4 2" xfId="18182"/>
    <cellStyle name="Comma 3 2 3 3 4 2 2" xfId="18183"/>
    <cellStyle name="Comma 3 2 3 3 4 3" xfId="18184"/>
    <cellStyle name="Comma 3 2 3 3 4 3 2" xfId="18185"/>
    <cellStyle name="Comma 3 2 3 3 4 4" xfId="18186"/>
    <cellStyle name="Comma 3 2 3 3 4 4 2" xfId="18187"/>
    <cellStyle name="Comma 3 2 3 3 4 5" xfId="18188"/>
    <cellStyle name="Comma 3 2 3 3 4 6" xfId="18189"/>
    <cellStyle name="Comma 3 2 3 3 5" xfId="18190"/>
    <cellStyle name="Comma 3 2 3 3 5 2" xfId="18191"/>
    <cellStyle name="Comma 3 2 3 3 5 2 2" xfId="18192"/>
    <cellStyle name="Comma 3 2 3 3 5 3" xfId="18193"/>
    <cellStyle name="Comma 3 2 3 3 5 3 2" xfId="18194"/>
    <cellStyle name="Comma 3 2 3 3 5 4" xfId="18195"/>
    <cellStyle name="Comma 3 2 3 3 5 5" xfId="18196"/>
    <cellStyle name="Comma 3 2 3 3 6" xfId="18197"/>
    <cellStyle name="Comma 3 2 3 3 6 2" xfId="18198"/>
    <cellStyle name="Comma 3 2 3 3 7" xfId="18199"/>
    <cellStyle name="Comma 3 2 3 3 7 2" xfId="18200"/>
    <cellStyle name="Comma 3 2 3 3 8" xfId="18201"/>
    <cellStyle name="Comma 3 2 3 3 8 2" xfId="18202"/>
    <cellStyle name="Comma 3 2 3 3 9" xfId="18203"/>
    <cellStyle name="Comma 3 2 3 4" xfId="18204"/>
    <cellStyle name="Comma 3 2 3 4 10" xfId="18205"/>
    <cellStyle name="Comma 3 2 3 4 2" xfId="18206"/>
    <cellStyle name="Comma 3 2 3 4 2 2" xfId="18207"/>
    <cellStyle name="Comma 3 2 3 4 2 2 2" xfId="18208"/>
    <cellStyle name="Comma 3 2 3 4 2 3" xfId="18209"/>
    <cellStyle name="Comma 3 2 3 4 2 3 2" xfId="18210"/>
    <cellStyle name="Comma 3 2 3 4 2 4" xfId="18211"/>
    <cellStyle name="Comma 3 2 3 4 2 4 2" xfId="18212"/>
    <cellStyle name="Comma 3 2 3 4 2 5" xfId="18213"/>
    <cellStyle name="Comma 3 2 3 4 2 6" xfId="18214"/>
    <cellStyle name="Comma 3 2 3 4 3" xfId="18215"/>
    <cellStyle name="Comma 3 2 3 4 3 2" xfId="18216"/>
    <cellStyle name="Comma 3 2 3 4 3 2 2" xfId="18217"/>
    <cellStyle name="Comma 3 2 3 4 3 3" xfId="18218"/>
    <cellStyle name="Comma 3 2 3 4 3 3 2" xfId="18219"/>
    <cellStyle name="Comma 3 2 3 4 3 4" xfId="18220"/>
    <cellStyle name="Comma 3 2 3 4 3 4 2" xfId="18221"/>
    <cellStyle name="Comma 3 2 3 4 3 5" xfId="18222"/>
    <cellStyle name="Comma 3 2 3 4 3 6" xfId="18223"/>
    <cellStyle name="Comma 3 2 3 4 4" xfId="18224"/>
    <cellStyle name="Comma 3 2 3 4 4 2" xfId="18225"/>
    <cellStyle name="Comma 3 2 3 4 4 2 2" xfId="18226"/>
    <cellStyle name="Comma 3 2 3 4 4 3" xfId="18227"/>
    <cellStyle name="Comma 3 2 3 4 4 3 2" xfId="18228"/>
    <cellStyle name="Comma 3 2 3 4 4 4" xfId="18229"/>
    <cellStyle name="Comma 3 2 3 4 4 4 2" xfId="18230"/>
    <cellStyle name="Comma 3 2 3 4 4 5" xfId="18231"/>
    <cellStyle name="Comma 3 2 3 4 4 6" xfId="18232"/>
    <cellStyle name="Comma 3 2 3 4 5" xfId="18233"/>
    <cellStyle name="Comma 3 2 3 4 5 2" xfId="18234"/>
    <cellStyle name="Comma 3 2 3 4 5 2 2" xfId="18235"/>
    <cellStyle name="Comma 3 2 3 4 5 3" xfId="18236"/>
    <cellStyle name="Comma 3 2 3 4 5 3 2" xfId="18237"/>
    <cellStyle name="Comma 3 2 3 4 5 4" xfId="18238"/>
    <cellStyle name="Comma 3 2 3 4 5 5" xfId="18239"/>
    <cellStyle name="Comma 3 2 3 4 6" xfId="18240"/>
    <cellStyle name="Comma 3 2 3 4 6 2" xfId="18241"/>
    <cellStyle name="Comma 3 2 3 4 7" xfId="18242"/>
    <cellStyle name="Comma 3 2 3 4 7 2" xfId="18243"/>
    <cellStyle name="Comma 3 2 3 4 8" xfId="18244"/>
    <cellStyle name="Comma 3 2 3 4 8 2" xfId="18245"/>
    <cellStyle name="Comma 3 2 3 4 9" xfId="18246"/>
    <cellStyle name="Comma 3 2 3 5" xfId="18247"/>
    <cellStyle name="Comma 3 2 3 5 2" xfId="18248"/>
    <cellStyle name="Comma 3 2 3 5 2 2" xfId="18249"/>
    <cellStyle name="Comma 3 2 3 5 3" xfId="18250"/>
    <cellStyle name="Comma 3 2 3 5 3 2" xfId="18251"/>
    <cellStyle name="Comma 3 2 3 5 4" xfId="18252"/>
    <cellStyle name="Comma 3 2 3 5 4 2" xfId="18253"/>
    <cellStyle name="Comma 3 2 3 5 5" xfId="18254"/>
    <cellStyle name="Comma 3 2 3 5 6" xfId="18255"/>
    <cellStyle name="Comma 3 2 3 6" xfId="18256"/>
    <cellStyle name="Comma 3 2 3 6 2" xfId="18257"/>
    <cellStyle name="Comma 3 2 3 6 2 2" xfId="18258"/>
    <cellStyle name="Comma 3 2 3 6 3" xfId="18259"/>
    <cellStyle name="Comma 3 2 3 6 3 2" xfId="18260"/>
    <cellStyle name="Comma 3 2 3 6 4" xfId="18261"/>
    <cellStyle name="Comma 3 2 3 6 4 2" xfId="18262"/>
    <cellStyle name="Comma 3 2 3 6 5" xfId="18263"/>
    <cellStyle name="Comma 3 2 3 6 6" xfId="18264"/>
    <cellStyle name="Comma 3 2 3 7" xfId="18265"/>
    <cellStyle name="Comma 3 2 3 7 2" xfId="18266"/>
    <cellStyle name="Comma 3 2 3 7 2 2" xfId="18267"/>
    <cellStyle name="Comma 3 2 3 7 3" xfId="18268"/>
    <cellStyle name="Comma 3 2 3 7 3 2" xfId="18269"/>
    <cellStyle name="Comma 3 2 3 7 4" xfId="18270"/>
    <cellStyle name="Comma 3 2 3 7 4 2" xfId="18271"/>
    <cellStyle name="Comma 3 2 3 7 5" xfId="18272"/>
    <cellStyle name="Comma 3 2 3 7 6" xfId="18273"/>
    <cellStyle name="Comma 3 2 3 8" xfId="18274"/>
    <cellStyle name="Comma 3 2 3 8 2" xfId="18275"/>
    <cellStyle name="Comma 3 2 3 8 2 2" xfId="18276"/>
    <cellStyle name="Comma 3 2 3 8 3" xfId="18277"/>
    <cellStyle name="Comma 3 2 3 8 3 2" xfId="18278"/>
    <cellStyle name="Comma 3 2 3 8 4" xfId="18279"/>
    <cellStyle name="Comma 3 2 3 8 5" xfId="18280"/>
    <cellStyle name="Comma 3 2 3 9" xfId="18281"/>
    <cellStyle name="Comma 3 2 3 9 2" xfId="18282"/>
    <cellStyle name="Comma 3 2 4" xfId="18283"/>
    <cellStyle name="Comma 3 2 4 10" xfId="18284"/>
    <cellStyle name="Comma 3 2 4 10 2" xfId="18285"/>
    <cellStyle name="Comma 3 2 4 11" xfId="18286"/>
    <cellStyle name="Comma 3 2 4 12" xfId="18287"/>
    <cellStyle name="Comma 3 2 4 2" xfId="18288"/>
    <cellStyle name="Comma 3 2 4 2 10" xfId="18289"/>
    <cellStyle name="Comma 3 2 4 2 2" xfId="18290"/>
    <cellStyle name="Comma 3 2 4 2 2 2" xfId="18291"/>
    <cellStyle name="Comma 3 2 4 2 2 2 2" xfId="18292"/>
    <cellStyle name="Comma 3 2 4 2 2 3" xfId="18293"/>
    <cellStyle name="Comma 3 2 4 2 2 3 2" xfId="18294"/>
    <cellStyle name="Comma 3 2 4 2 2 4" xfId="18295"/>
    <cellStyle name="Comma 3 2 4 2 2 4 2" xfId="18296"/>
    <cellStyle name="Comma 3 2 4 2 2 5" xfId="18297"/>
    <cellStyle name="Comma 3 2 4 2 2 6" xfId="18298"/>
    <cellStyle name="Comma 3 2 4 2 3" xfId="18299"/>
    <cellStyle name="Comma 3 2 4 2 3 2" xfId="18300"/>
    <cellStyle name="Comma 3 2 4 2 3 2 2" xfId="18301"/>
    <cellStyle name="Comma 3 2 4 2 3 3" xfId="18302"/>
    <cellStyle name="Comma 3 2 4 2 3 3 2" xfId="18303"/>
    <cellStyle name="Comma 3 2 4 2 3 4" xfId="18304"/>
    <cellStyle name="Comma 3 2 4 2 3 4 2" xfId="18305"/>
    <cellStyle name="Comma 3 2 4 2 3 5" xfId="18306"/>
    <cellStyle name="Comma 3 2 4 2 3 6" xfId="18307"/>
    <cellStyle name="Comma 3 2 4 2 4" xfId="18308"/>
    <cellStyle name="Comma 3 2 4 2 4 2" xfId="18309"/>
    <cellStyle name="Comma 3 2 4 2 4 2 2" xfId="18310"/>
    <cellStyle name="Comma 3 2 4 2 4 3" xfId="18311"/>
    <cellStyle name="Comma 3 2 4 2 4 3 2" xfId="18312"/>
    <cellStyle name="Comma 3 2 4 2 4 4" xfId="18313"/>
    <cellStyle name="Comma 3 2 4 2 4 4 2" xfId="18314"/>
    <cellStyle name="Comma 3 2 4 2 4 5" xfId="18315"/>
    <cellStyle name="Comma 3 2 4 2 4 6" xfId="18316"/>
    <cellStyle name="Comma 3 2 4 2 5" xfId="18317"/>
    <cellStyle name="Comma 3 2 4 2 5 2" xfId="18318"/>
    <cellStyle name="Comma 3 2 4 2 5 2 2" xfId="18319"/>
    <cellStyle name="Comma 3 2 4 2 5 3" xfId="18320"/>
    <cellStyle name="Comma 3 2 4 2 5 3 2" xfId="18321"/>
    <cellStyle name="Comma 3 2 4 2 5 4" xfId="18322"/>
    <cellStyle name="Comma 3 2 4 2 5 5" xfId="18323"/>
    <cellStyle name="Comma 3 2 4 2 6" xfId="18324"/>
    <cellStyle name="Comma 3 2 4 2 6 2" xfId="18325"/>
    <cellStyle name="Comma 3 2 4 2 7" xfId="18326"/>
    <cellStyle name="Comma 3 2 4 2 7 2" xfId="18327"/>
    <cellStyle name="Comma 3 2 4 2 8" xfId="18328"/>
    <cellStyle name="Comma 3 2 4 2 8 2" xfId="18329"/>
    <cellStyle name="Comma 3 2 4 2 9" xfId="18330"/>
    <cellStyle name="Comma 3 2 4 3" xfId="18331"/>
    <cellStyle name="Comma 3 2 4 3 10" xfId="18332"/>
    <cellStyle name="Comma 3 2 4 3 2" xfId="18333"/>
    <cellStyle name="Comma 3 2 4 3 2 2" xfId="18334"/>
    <cellStyle name="Comma 3 2 4 3 2 2 2" xfId="18335"/>
    <cellStyle name="Comma 3 2 4 3 2 3" xfId="18336"/>
    <cellStyle name="Comma 3 2 4 3 2 3 2" xfId="18337"/>
    <cellStyle name="Comma 3 2 4 3 2 4" xfId="18338"/>
    <cellStyle name="Comma 3 2 4 3 2 4 2" xfId="18339"/>
    <cellStyle name="Comma 3 2 4 3 2 5" xfId="18340"/>
    <cellStyle name="Comma 3 2 4 3 2 6" xfId="18341"/>
    <cellStyle name="Comma 3 2 4 3 3" xfId="18342"/>
    <cellStyle name="Comma 3 2 4 3 3 2" xfId="18343"/>
    <cellStyle name="Comma 3 2 4 3 3 2 2" xfId="18344"/>
    <cellStyle name="Comma 3 2 4 3 3 3" xfId="18345"/>
    <cellStyle name="Comma 3 2 4 3 3 3 2" xfId="18346"/>
    <cellStyle name="Comma 3 2 4 3 3 4" xfId="18347"/>
    <cellStyle name="Comma 3 2 4 3 3 4 2" xfId="18348"/>
    <cellStyle name="Comma 3 2 4 3 3 5" xfId="18349"/>
    <cellStyle name="Comma 3 2 4 3 3 6" xfId="18350"/>
    <cellStyle name="Comma 3 2 4 3 4" xfId="18351"/>
    <cellStyle name="Comma 3 2 4 3 4 2" xfId="18352"/>
    <cellStyle name="Comma 3 2 4 3 4 2 2" xfId="18353"/>
    <cellStyle name="Comma 3 2 4 3 4 3" xfId="18354"/>
    <cellStyle name="Comma 3 2 4 3 4 3 2" xfId="18355"/>
    <cellStyle name="Comma 3 2 4 3 4 4" xfId="18356"/>
    <cellStyle name="Comma 3 2 4 3 4 4 2" xfId="18357"/>
    <cellStyle name="Comma 3 2 4 3 4 5" xfId="18358"/>
    <cellStyle name="Comma 3 2 4 3 4 6" xfId="18359"/>
    <cellStyle name="Comma 3 2 4 3 5" xfId="18360"/>
    <cellStyle name="Comma 3 2 4 3 5 2" xfId="18361"/>
    <cellStyle name="Comma 3 2 4 3 5 2 2" xfId="18362"/>
    <cellStyle name="Comma 3 2 4 3 5 3" xfId="18363"/>
    <cellStyle name="Comma 3 2 4 3 5 3 2" xfId="18364"/>
    <cellStyle name="Comma 3 2 4 3 5 4" xfId="18365"/>
    <cellStyle name="Comma 3 2 4 3 5 5" xfId="18366"/>
    <cellStyle name="Comma 3 2 4 3 6" xfId="18367"/>
    <cellStyle name="Comma 3 2 4 3 6 2" xfId="18368"/>
    <cellStyle name="Comma 3 2 4 3 7" xfId="18369"/>
    <cellStyle name="Comma 3 2 4 3 7 2" xfId="18370"/>
    <cellStyle name="Comma 3 2 4 3 8" xfId="18371"/>
    <cellStyle name="Comma 3 2 4 3 8 2" xfId="18372"/>
    <cellStyle name="Comma 3 2 4 3 9" xfId="18373"/>
    <cellStyle name="Comma 3 2 4 4" xfId="18374"/>
    <cellStyle name="Comma 3 2 4 4 2" xfId="18375"/>
    <cellStyle name="Comma 3 2 4 4 2 2" xfId="18376"/>
    <cellStyle name="Comma 3 2 4 4 3" xfId="18377"/>
    <cellStyle name="Comma 3 2 4 4 3 2" xfId="18378"/>
    <cellStyle name="Comma 3 2 4 4 4" xfId="18379"/>
    <cellStyle name="Comma 3 2 4 4 4 2" xfId="18380"/>
    <cellStyle name="Comma 3 2 4 4 5" xfId="18381"/>
    <cellStyle name="Comma 3 2 4 4 6" xfId="18382"/>
    <cellStyle name="Comma 3 2 4 5" xfId="18383"/>
    <cellStyle name="Comma 3 2 4 5 2" xfId="18384"/>
    <cellStyle name="Comma 3 2 4 5 2 2" xfId="18385"/>
    <cellStyle name="Comma 3 2 4 5 3" xfId="18386"/>
    <cellStyle name="Comma 3 2 4 5 3 2" xfId="18387"/>
    <cellStyle name="Comma 3 2 4 5 4" xfId="18388"/>
    <cellStyle name="Comma 3 2 4 5 4 2" xfId="18389"/>
    <cellStyle name="Comma 3 2 4 5 5" xfId="18390"/>
    <cellStyle name="Comma 3 2 4 5 6" xfId="18391"/>
    <cellStyle name="Comma 3 2 4 6" xfId="18392"/>
    <cellStyle name="Comma 3 2 4 6 2" xfId="18393"/>
    <cellStyle name="Comma 3 2 4 6 2 2" xfId="18394"/>
    <cellStyle name="Comma 3 2 4 6 3" xfId="18395"/>
    <cellStyle name="Comma 3 2 4 6 3 2" xfId="18396"/>
    <cellStyle name="Comma 3 2 4 6 4" xfId="18397"/>
    <cellStyle name="Comma 3 2 4 6 4 2" xfId="18398"/>
    <cellStyle name="Comma 3 2 4 6 5" xfId="18399"/>
    <cellStyle name="Comma 3 2 4 6 6" xfId="18400"/>
    <cellStyle name="Comma 3 2 4 7" xfId="18401"/>
    <cellStyle name="Comma 3 2 4 7 2" xfId="18402"/>
    <cellStyle name="Comma 3 2 4 7 2 2" xfId="18403"/>
    <cellStyle name="Comma 3 2 4 7 3" xfId="18404"/>
    <cellStyle name="Comma 3 2 4 7 3 2" xfId="18405"/>
    <cellStyle name="Comma 3 2 4 7 4" xfId="18406"/>
    <cellStyle name="Comma 3 2 4 7 5" xfId="18407"/>
    <cellStyle name="Comma 3 2 4 8" xfId="18408"/>
    <cellStyle name="Comma 3 2 4 8 2" xfId="18409"/>
    <cellStyle name="Comma 3 2 4 9" xfId="18410"/>
    <cellStyle name="Comma 3 2 4 9 2" xfId="18411"/>
    <cellStyle name="Comma 3 2 5" xfId="18412"/>
    <cellStyle name="Comma 3 2 5 10" xfId="18413"/>
    <cellStyle name="Comma 3 2 5 11" xfId="18414"/>
    <cellStyle name="Comma 3 2 5 2" xfId="18415"/>
    <cellStyle name="Comma 3 2 5 2 2" xfId="18416"/>
    <cellStyle name="Comma 3 2 5 2 2 2" xfId="18417"/>
    <cellStyle name="Comma 3 2 5 2 3" xfId="18418"/>
    <cellStyle name="Comma 3 2 5 2 3 2" xfId="18419"/>
    <cellStyle name="Comma 3 2 5 2 4" xfId="18420"/>
    <cellStyle name="Comma 3 2 5 2 4 2" xfId="18421"/>
    <cellStyle name="Comma 3 2 5 2 5" xfId="18422"/>
    <cellStyle name="Comma 3 2 5 2 6" xfId="18423"/>
    <cellStyle name="Comma 3 2 5 3" xfId="18424"/>
    <cellStyle name="Comma 3 2 5 3 2" xfId="18425"/>
    <cellStyle name="Comma 3 2 5 3 2 2" xfId="18426"/>
    <cellStyle name="Comma 3 2 5 3 3" xfId="18427"/>
    <cellStyle name="Comma 3 2 5 3 3 2" xfId="18428"/>
    <cellStyle name="Comma 3 2 5 3 4" xfId="18429"/>
    <cellStyle name="Comma 3 2 5 3 4 2" xfId="18430"/>
    <cellStyle name="Comma 3 2 5 3 5" xfId="18431"/>
    <cellStyle name="Comma 3 2 5 3 6" xfId="18432"/>
    <cellStyle name="Comma 3 2 5 4" xfId="18433"/>
    <cellStyle name="Comma 3 2 5 4 2" xfId="18434"/>
    <cellStyle name="Comma 3 2 5 4 2 2" xfId="18435"/>
    <cellStyle name="Comma 3 2 5 4 3" xfId="18436"/>
    <cellStyle name="Comma 3 2 5 4 3 2" xfId="18437"/>
    <cellStyle name="Comma 3 2 5 4 4" xfId="18438"/>
    <cellStyle name="Comma 3 2 5 4 4 2" xfId="18439"/>
    <cellStyle name="Comma 3 2 5 4 5" xfId="18440"/>
    <cellStyle name="Comma 3 2 5 4 6" xfId="18441"/>
    <cellStyle name="Comma 3 2 5 5" xfId="18442"/>
    <cellStyle name="Comma 3 2 5 5 2" xfId="18443"/>
    <cellStyle name="Comma 3 2 5 5 2 2" xfId="18444"/>
    <cellStyle name="Comma 3 2 5 5 3" xfId="18445"/>
    <cellStyle name="Comma 3 2 5 5 3 2" xfId="18446"/>
    <cellStyle name="Comma 3 2 5 5 4" xfId="18447"/>
    <cellStyle name="Comma 3 2 5 5 4 2" xfId="18448"/>
    <cellStyle name="Comma 3 2 5 5 5" xfId="18449"/>
    <cellStyle name="Comma 3 2 5 5 6" xfId="18450"/>
    <cellStyle name="Comma 3 2 5 6" xfId="18451"/>
    <cellStyle name="Comma 3 2 5 6 2" xfId="18452"/>
    <cellStyle name="Comma 3 2 5 6 2 2" xfId="18453"/>
    <cellStyle name="Comma 3 2 5 6 3" xfId="18454"/>
    <cellStyle name="Comma 3 2 5 6 3 2" xfId="18455"/>
    <cellStyle name="Comma 3 2 5 6 4" xfId="18456"/>
    <cellStyle name="Comma 3 2 5 6 5" xfId="18457"/>
    <cellStyle name="Comma 3 2 5 7" xfId="18458"/>
    <cellStyle name="Comma 3 2 5 7 2" xfId="18459"/>
    <cellStyle name="Comma 3 2 5 8" xfId="18460"/>
    <cellStyle name="Comma 3 2 5 8 2" xfId="18461"/>
    <cellStyle name="Comma 3 2 5 9" xfId="18462"/>
    <cellStyle name="Comma 3 2 5 9 2" xfId="18463"/>
    <cellStyle name="Comma 3 2 6" xfId="18464"/>
    <cellStyle name="Comma 3 2 6 10" xfId="18465"/>
    <cellStyle name="Comma 3 2 6 2" xfId="18466"/>
    <cellStyle name="Comma 3 2 6 2 2" xfId="18467"/>
    <cellStyle name="Comma 3 2 6 2 2 2" xfId="18468"/>
    <cellStyle name="Comma 3 2 6 2 3" xfId="18469"/>
    <cellStyle name="Comma 3 2 6 2 3 2" xfId="18470"/>
    <cellStyle name="Comma 3 2 6 2 4" xfId="18471"/>
    <cellStyle name="Comma 3 2 6 2 4 2" xfId="18472"/>
    <cellStyle name="Comma 3 2 6 2 5" xfId="18473"/>
    <cellStyle name="Comma 3 2 6 2 6" xfId="18474"/>
    <cellStyle name="Comma 3 2 6 3" xfId="18475"/>
    <cellStyle name="Comma 3 2 6 3 2" xfId="18476"/>
    <cellStyle name="Comma 3 2 6 3 2 2" xfId="18477"/>
    <cellStyle name="Comma 3 2 6 3 3" xfId="18478"/>
    <cellStyle name="Comma 3 2 6 3 3 2" xfId="18479"/>
    <cellStyle name="Comma 3 2 6 3 4" xfId="18480"/>
    <cellStyle name="Comma 3 2 6 3 4 2" xfId="18481"/>
    <cellStyle name="Comma 3 2 6 3 5" xfId="18482"/>
    <cellStyle name="Comma 3 2 6 3 6" xfId="18483"/>
    <cellStyle name="Comma 3 2 6 4" xfId="18484"/>
    <cellStyle name="Comma 3 2 6 4 2" xfId="18485"/>
    <cellStyle name="Comma 3 2 6 4 2 2" xfId="18486"/>
    <cellStyle name="Comma 3 2 6 4 3" xfId="18487"/>
    <cellStyle name="Comma 3 2 6 4 3 2" xfId="18488"/>
    <cellStyle name="Comma 3 2 6 4 4" xfId="18489"/>
    <cellStyle name="Comma 3 2 6 4 4 2" xfId="18490"/>
    <cellStyle name="Comma 3 2 6 4 5" xfId="18491"/>
    <cellStyle name="Comma 3 2 6 4 6" xfId="18492"/>
    <cellStyle name="Comma 3 2 6 5" xfId="18493"/>
    <cellStyle name="Comma 3 2 6 5 2" xfId="18494"/>
    <cellStyle name="Comma 3 2 6 5 2 2" xfId="18495"/>
    <cellStyle name="Comma 3 2 6 5 3" xfId="18496"/>
    <cellStyle name="Comma 3 2 6 5 3 2" xfId="18497"/>
    <cellStyle name="Comma 3 2 6 5 4" xfId="18498"/>
    <cellStyle name="Comma 3 2 6 5 5" xfId="18499"/>
    <cellStyle name="Comma 3 2 6 6" xfId="18500"/>
    <cellStyle name="Comma 3 2 6 6 2" xfId="18501"/>
    <cellStyle name="Comma 3 2 6 7" xfId="18502"/>
    <cellStyle name="Comma 3 2 6 7 2" xfId="18503"/>
    <cellStyle name="Comma 3 2 6 8" xfId="18504"/>
    <cellStyle name="Comma 3 2 6 8 2" xfId="18505"/>
    <cellStyle name="Comma 3 2 6 9" xfId="18506"/>
    <cellStyle name="Comma 3 2 7" xfId="18507"/>
    <cellStyle name="Comma 3 2 7 10" xfId="18508"/>
    <cellStyle name="Comma 3 2 7 2" xfId="18509"/>
    <cellStyle name="Comma 3 2 7 2 2" xfId="18510"/>
    <cellStyle name="Comma 3 2 7 2 2 2" xfId="18511"/>
    <cellStyle name="Comma 3 2 7 2 3" xfId="18512"/>
    <cellStyle name="Comma 3 2 7 2 3 2" xfId="18513"/>
    <cellStyle name="Comma 3 2 7 2 4" xfId="18514"/>
    <cellStyle name="Comma 3 2 7 2 4 2" xfId="18515"/>
    <cellStyle name="Comma 3 2 7 2 5" xfId="18516"/>
    <cellStyle name="Comma 3 2 7 2 6" xfId="18517"/>
    <cellStyle name="Comma 3 2 7 3" xfId="18518"/>
    <cellStyle name="Comma 3 2 7 3 2" xfId="18519"/>
    <cellStyle name="Comma 3 2 7 3 2 2" xfId="18520"/>
    <cellStyle name="Comma 3 2 7 3 3" xfId="18521"/>
    <cellStyle name="Comma 3 2 7 3 3 2" xfId="18522"/>
    <cellStyle name="Comma 3 2 7 3 4" xfId="18523"/>
    <cellStyle name="Comma 3 2 7 3 4 2" xfId="18524"/>
    <cellStyle name="Comma 3 2 7 3 5" xfId="18525"/>
    <cellStyle name="Comma 3 2 7 3 6" xfId="18526"/>
    <cellStyle name="Comma 3 2 7 4" xfId="18527"/>
    <cellStyle name="Comma 3 2 7 4 2" xfId="18528"/>
    <cellStyle name="Comma 3 2 7 4 2 2" xfId="18529"/>
    <cellStyle name="Comma 3 2 7 4 3" xfId="18530"/>
    <cellStyle name="Comma 3 2 7 4 3 2" xfId="18531"/>
    <cellStyle name="Comma 3 2 7 4 4" xfId="18532"/>
    <cellStyle name="Comma 3 2 7 4 4 2" xfId="18533"/>
    <cellStyle name="Comma 3 2 7 4 5" xfId="18534"/>
    <cellStyle name="Comma 3 2 7 4 6" xfId="18535"/>
    <cellStyle name="Comma 3 2 7 5" xfId="18536"/>
    <cellStyle name="Comma 3 2 7 5 2" xfId="18537"/>
    <cellStyle name="Comma 3 2 7 5 2 2" xfId="18538"/>
    <cellStyle name="Comma 3 2 7 5 3" xfId="18539"/>
    <cellStyle name="Comma 3 2 7 5 3 2" xfId="18540"/>
    <cellStyle name="Comma 3 2 7 5 4" xfId="18541"/>
    <cellStyle name="Comma 3 2 7 5 5" xfId="18542"/>
    <cellStyle name="Comma 3 2 7 6" xfId="18543"/>
    <cellStyle name="Comma 3 2 7 6 2" xfId="18544"/>
    <cellStyle name="Comma 3 2 7 7" xfId="18545"/>
    <cellStyle name="Comma 3 2 7 7 2" xfId="18546"/>
    <cellStyle name="Comma 3 2 7 8" xfId="18547"/>
    <cellStyle name="Comma 3 2 7 8 2" xfId="18548"/>
    <cellStyle name="Comma 3 2 7 9" xfId="18549"/>
    <cellStyle name="Comma 3 2 8" xfId="18550"/>
    <cellStyle name="Comma 3 2 8 2" xfId="18551"/>
    <cellStyle name="Comma 3 2 8 2 2" xfId="18552"/>
    <cellStyle name="Comma 3 2 8 3" xfId="18553"/>
    <cellStyle name="Comma 3 2 8 3 2" xfId="18554"/>
    <cellStyle name="Comma 3 2 8 4" xfId="18555"/>
    <cellStyle name="Comma 3 2 8 4 2" xfId="18556"/>
    <cellStyle name="Comma 3 2 8 5" xfId="18557"/>
    <cellStyle name="Comma 3 2 8 6" xfId="18558"/>
    <cellStyle name="Comma 3 2 9" xfId="18559"/>
    <cellStyle name="Comma 3 2 9 2" xfId="18560"/>
    <cellStyle name="Comma 3 2 9 2 2" xfId="18561"/>
    <cellStyle name="Comma 3 2 9 3" xfId="18562"/>
    <cellStyle name="Comma 3 2 9 3 2" xfId="18563"/>
    <cellStyle name="Comma 3 2 9 4" xfId="18564"/>
    <cellStyle name="Comma 3 2 9 4 2" xfId="18565"/>
    <cellStyle name="Comma 3 2 9 5" xfId="18566"/>
    <cellStyle name="Comma 3 2 9 6" xfId="18567"/>
    <cellStyle name="Comma 3 3" xfId="44"/>
    <cellStyle name="Comma 3 3 10" xfId="45"/>
    <cellStyle name="Comma 3 3 10 2" xfId="46"/>
    <cellStyle name="Comma 3 3 10 2 2" xfId="47"/>
    <cellStyle name="Comma 3 3 10 3" xfId="48"/>
    <cellStyle name="Comma 3 3 10 3 2" xfId="49"/>
    <cellStyle name="Comma 3 3 10 4" xfId="50"/>
    <cellStyle name="Comma 3 3 11" xfId="51"/>
    <cellStyle name="Comma 3 3 11 2" xfId="52"/>
    <cellStyle name="Comma 3 3 11 3" xfId="53"/>
    <cellStyle name="Comma 3 3 12" xfId="54"/>
    <cellStyle name="Comma 3 3 12 2" xfId="55"/>
    <cellStyle name="Comma 3 3 13" xfId="56"/>
    <cellStyle name="Comma 3 3 13 2" xfId="57"/>
    <cellStyle name="Comma 3 3 14" xfId="58"/>
    <cellStyle name="Comma 3 3 15" xfId="18568"/>
    <cellStyle name="Comma 3 3 2" xfId="59"/>
    <cellStyle name="Comma 3 3 2 10" xfId="60"/>
    <cellStyle name="Comma 3 3 2 10 2" xfId="61"/>
    <cellStyle name="Comma 3 3 2 11" xfId="62"/>
    <cellStyle name="Comma 3 3 2 11 2" xfId="63"/>
    <cellStyle name="Comma 3 3 2 12" xfId="64"/>
    <cellStyle name="Comma 3 3 2 2" xfId="65"/>
    <cellStyle name="Comma 3 3 2 2 10" xfId="66"/>
    <cellStyle name="Comma 3 3 2 2 2" xfId="67"/>
    <cellStyle name="Comma 3 3 2 2 2 2" xfId="68"/>
    <cellStyle name="Comma 3 3 2 2 2 2 2" xfId="69"/>
    <cellStyle name="Comma 3 3 2 2 2 2 2 2" xfId="70"/>
    <cellStyle name="Comma 3 3 2 2 2 2 2 3" xfId="71"/>
    <cellStyle name="Comma 3 3 2 2 2 2 3" xfId="72"/>
    <cellStyle name="Comma 3 3 2 2 2 2 3 2" xfId="73"/>
    <cellStyle name="Comma 3 3 2 2 2 2 4" xfId="74"/>
    <cellStyle name="Comma 3 3 2 2 2 2 4 2" xfId="75"/>
    <cellStyle name="Comma 3 3 2 2 2 2 5" xfId="76"/>
    <cellStyle name="Comma 3 3 2 2 2 3" xfId="77"/>
    <cellStyle name="Comma 3 3 2 2 2 3 2" xfId="78"/>
    <cellStyle name="Comma 3 3 2 2 2 3 2 2" xfId="79"/>
    <cellStyle name="Comma 3 3 2 2 2 3 3" xfId="80"/>
    <cellStyle name="Comma 3 3 2 2 2 3 3 2" xfId="81"/>
    <cellStyle name="Comma 3 3 2 2 2 3 4" xfId="82"/>
    <cellStyle name="Comma 3 3 2 2 2 4" xfId="83"/>
    <cellStyle name="Comma 3 3 2 2 2 4 2" xfId="84"/>
    <cellStyle name="Comma 3 3 2 2 2 4 3" xfId="85"/>
    <cellStyle name="Comma 3 3 2 2 2 5" xfId="86"/>
    <cellStyle name="Comma 3 3 2 2 2 5 2" xfId="87"/>
    <cellStyle name="Comma 3 3 2 2 2 6" xfId="88"/>
    <cellStyle name="Comma 3 3 2 2 2 6 2" xfId="89"/>
    <cellStyle name="Comma 3 3 2 2 2 7" xfId="90"/>
    <cellStyle name="Comma 3 3 2 2 3" xfId="91"/>
    <cellStyle name="Comma 3 3 2 2 3 2" xfId="92"/>
    <cellStyle name="Comma 3 3 2 2 3 2 2" xfId="93"/>
    <cellStyle name="Comma 3 3 2 2 3 2 2 2" xfId="94"/>
    <cellStyle name="Comma 3 3 2 2 3 2 2 3" xfId="95"/>
    <cellStyle name="Comma 3 3 2 2 3 2 3" xfId="96"/>
    <cellStyle name="Comma 3 3 2 2 3 2 3 2" xfId="97"/>
    <cellStyle name="Comma 3 3 2 2 3 2 4" xfId="98"/>
    <cellStyle name="Comma 3 3 2 2 3 2 4 2" xfId="99"/>
    <cellStyle name="Comma 3 3 2 2 3 2 5" xfId="100"/>
    <cellStyle name="Comma 3 3 2 2 3 3" xfId="101"/>
    <cellStyle name="Comma 3 3 2 2 3 3 2" xfId="102"/>
    <cellStyle name="Comma 3 3 2 2 3 3 2 2" xfId="103"/>
    <cellStyle name="Comma 3 3 2 2 3 3 3" xfId="104"/>
    <cellStyle name="Comma 3 3 2 2 3 3 3 2" xfId="105"/>
    <cellStyle name="Comma 3 3 2 2 3 3 4" xfId="106"/>
    <cellStyle name="Comma 3 3 2 2 3 4" xfId="107"/>
    <cellStyle name="Comma 3 3 2 2 3 4 2" xfId="108"/>
    <cellStyle name="Comma 3 3 2 2 3 4 3" xfId="109"/>
    <cellStyle name="Comma 3 3 2 2 3 5" xfId="110"/>
    <cellStyle name="Comma 3 3 2 2 3 5 2" xfId="111"/>
    <cellStyle name="Comma 3 3 2 2 3 6" xfId="112"/>
    <cellStyle name="Comma 3 3 2 2 3 6 2" xfId="113"/>
    <cellStyle name="Comma 3 3 2 2 3 7" xfId="114"/>
    <cellStyle name="Comma 3 3 2 2 4" xfId="115"/>
    <cellStyle name="Comma 3 3 2 2 4 2" xfId="116"/>
    <cellStyle name="Comma 3 3 2 2 4 2 2" xfId="117"/>
    <cellStyle name="Comma 3 3 2 2 4 2 2 2" xfId="118"/>
    <cellStyle name="Comma 3 3 2 2 4 2 3" xfId="119"/>
    <cellStyle name="Comma 3 3 2 2 4 2 3 2" xfId="120"/>
    <cellStyle name="Comma 3 3 2 2 4 2 4" xfId="121"/>
    <cellStyle name="Comma 3 3 2 2 4 3" xfId="122"/>
    <cellStyle name="Comma 3 3 2 2 4 3 2" xfId="123"/>
    <cellStyle name="Comma 3 3 2 2 4 3 3" xfId="124"/>
    <cellStyle name="Comma 3 3 2 2 4 4" xfId="125"/>
    <cellStyle name="Comma 3 3 2 2 4 4 2" xfId="126"/>
    <cellStyle name="Comma 3 3 2 2 4 5" xfId="127"/>
    <cellStyle name="Comma 3 3 2 2 4 5 2" xfId="128"/>
    <cellStyle name="Comma 3 3 2 2 4 6" xfId="129"/>
    <cellStyle name="Comma 3 3 2 2 5" xfId="130"/>
    <cellStyle name="Comma 3 3 2 2 5 2" xfId="131"/>
    <cellStyle name="Comma 3 3 2 2 5 2 2" xfId="132"/>
    <cellStyle name="Comma 3 3 2 2 5 3" xfId="133"/>
    <cellStyle name="Comma 3 3 2 2 5 3 2" xfId="134"/>
    <cellStyle name="Comma 3 3 2 2 5 4" xfId="135"/>
    <cellStyle name="Comma 3 3 2 2 6" xfId="136"/>
    <cellStyle name="Comma 3 3 2 2 6 2" xfId="137"/>
    <cellStyle name="Comma 3 3 2 2 6 2 2" xfId="138"/>
    <cellStyle name="Comma 3 3 2 2 6 3" xfId="139"/>
    <cellStyle name="Comma 3 3 2 2 6 3 2" xfId="140"/>
    <cellStyle name="Comma 3 3 2 2 6 4" xfId="141"/>
    <cellStyle name="Comma 3 3 2 2 7" xfId="142"/>
    <cellStyle name="Comma 3 3 2 2 7 2" xfId="143"/>
    <cellStyle name="Comma 3 3 2 2 7 3" xfId="144"/>
    <cellStyle name="Comma 3 3 2 2 8" xfId="145"/>
    <cellStyle name="Comma 3 3 2 2 8 2" xfId="146"/>
    <cellStyle name="Comma 3 3 2 2 9" xfId="147"/>
    <cellStyle name="Comma 3 3 2 2 9 2" xfId="148"/>
    <cellStyle name="Comma 3 3 2 3" xfId="149"/>
    <cellStyle name="Comma 3 3 2 3 2" xfId="150"/>
    <cellStyle name="Comma 3 3 2 3 2 2" xfId="151"/>
    <cellStyle name="Comma 3 3 2 3 2 2 2" xfId="152"/>
    <cellStyle name="Comma 3 3 2 3 2 2 2 2" xfId="153"/>
    <cellStyle name="Comma 3 3 2 3 2 2 2 3" xfId="154"/>
    <cellStyle name="Comma 3 3 2 3 2 2 3" xfId="155"/>
    <cellStyle name="Comma 3 3 2 3 2 2 3 2" xfId="156"/>
    <cellStyle name="Comma 3 3 2 3 2 2 4" xfId="157"/>
    <cellStyle name="Comma 3 3 2 3 2 2 4 2" xfId="158"/>
    <cellStyle name="Comma 3 3 2 3 2 2 5" xfId="159"/>
    <cellStyle name="Comma 3 3 2 3 2 3" xfId="160"/>
    <cellStyle name="Comma 3 3 2 3 2 3 2" xfId="161"/>
    <cellStyle name="Comma 3 3 2 3 2 3 2 2" xfId="162"/>
    <cellStyle name="Comma 3 3 2 3 2 3 3" xfId="163"/>
    <cellStyle name="Comma 3 3 2 3 2 3 3 2" xfId="164"/>
    <cellStyle name="Comma 3 3 2 3 2 3 4" xfId="165"/>
    <cellStyle name="Comma 3 3 2 3 2 4" xfId="166"/>
    <cellStyle name="Comma 3 3 2 3 2 4 2" xfId="167"/>
    <cellStyle name="Comma 3 3 2 3 2 4 3" xfId="168"/>
    <cellStyle name="Comma 3 3 2 3 2 5" xfId="169"/>
    <cellStyle name="Comma 3 3 2 3 2 5 2" xfId="170"/>
    <cellStyle name="Comma 3 3 2 3 2 6" xfId="171"/>
    <cellStyle name="Comma 3 3 2 3 2 6 2" xfId="172"/>
    <cellStyle name="Comma 3 3 2 3 2 7" xfId="173"/>
    <cellStyle name="Comma 3 3 2 3 3" xfId="174"/>
    <cellStyle name="Comma 3 3 2 3 3 2" xfId="175"/>
    <cellStyle name="Comma 3 3 2 3 3 2 2" xfId="176"/>
    <cellStyle name="Comma 3 3 2 3 3 2 3" xfId="177"/>
    <cellStyle name="Comma 3 3 2 3 3 3" xfId="178"/>
    <cellStyle name="Comma 3 3 2 3 3 3 2" xfId="179"/>
    <cellStyle name="Comma 3 3 2 3 3 4" xfId="180"/>
    <cellStyle name="Comma 3 3 2 3 3 4 2" xfId="181"/>
    <cellStyle name="Comma 3 3 2 3 3 5" xfId="182"/>
    <cellStyle name="Comma 3 3 2 3 4" xfId="183"/>
    <cellStyle name="Comma 3 3 2 3 4 2" xfId="184"/>
    <cellStyle name="Comma 3 3 2 3 4 2 2" xfId="185"/>
    <cellStyle name="Comma 3 3 2 3 4 3" xfId="186"/>
    <cellStyle name="Comma 3 3 2 3 4 3 2" xfId="187"/>
    <cellStyle name="Comma 3 3 2 3 4 4" xfId="188"/>
    <cellStyle name="Comma 3 3 2 3 5" xfId="189"/>
    <cellStyle name="Comma 3 3 2 3 5 2" xfId="190"/>
    <cellStyle name="Comma 3 3 2 3 5 3" xfId="191"/>
    <cellStyle name="Comma 3 3 2 3 6" xfId="192"/>
    <cellStyle name="Comma 3 3 2 3 6 2" xfId="193"/>
    <cellStyle name="Comma 3 3 2 3 7" xfId="194"/>
    <cellStyle name="Comma 3 3 2 3 7 2" xfId="195"/>
    <cellStyle name="Comma 3 3 2 3 8" xfId="196"/>
    <cellStyle name="Comma 3 3 2 4" xfId="197"/>
    <cellStyle name="Comma 3 3 2 4 2" xfId="198"/>
    <cellStyle name="Comma 3 3 2 4 2 2" xfId="199"/>
    <cellStyle name="Comma 3 3 2 4 2 2 2" xfId="200"/>
    <cellStyle name="Comma 3 3 2 4 2 2 3" xfId="201"/>
    <cellStyle name="Comma 3 3 2 4 2 3" xfId="202"/>
    <cellStyle name="Comma 3 3 2 4 2 3 2" xfId="203"/>
    <cellStyle name="Comma 3 3 2 4 2 4" xfId="204"/>
    <cellStyle name="Comma 3 3 2 4 2 4 2" xfId="205"/>
    <cellStyle name="Comma 3 3 2 4 2 5" xfId="206"/>
    <cellStyle name="Comma 3 3 2 4 3" xfId="207"/>
    <cellStyle name="Comma 3 3 2 4 3 2" xfId="208"/>
    <cellStyle name="Comma 3 3 2 4 3 2 2" xfId="209"/>
    <cellStyle name="Comma 3 3 2 4 3 3" xfId="210"/>
    <cellStyle name="Comma 3 3 2 4 3 3 2" xfId="211"/>
    <cellStyle name="Comma 3 3 2 4 3 4" xfId="212"/>
    <cellStyle name="Comma 3 3 2 4 4" xfId="213"/>
    <cellStyle name="Comma 3 3 2 4 4 2" xfId="214"/>
    <cellStyle name="Comma 3 3 2 4 4 3" xfId="215"/>
    <cellStyle name="Comma 3 3 2 4 5" xfId="216"/>
    <cellStyle name="Comma 3 3 2 4 5 2" xfId="217"/>
    <cellStyle name="Comma 3 3 2 4 6" xfId="218"/>
    <cellStyle name="Comma 3 3 2 4 6 2" xfId="219"/>
    <cellStyle name="Comma 3 3 2 4 7" xfId="220"/>
    <cellStyle name="Comma 3 3 2 5" xfId="221"/>
    <cellStyle name="Comma 3 3 2 5 2" xfId="222"/>
    <cellStyle name="Comma 3 3 2 5 2 2" xfId="223"/>
    <cellStyle name="Comma 3 3 2 5 2 2 2" xfId="224"/>
    <cellStyle name="Comma 3 3 2 5 2 2 3" xfId="225"/>
    <cellStyle name="Comma 3 3 2 5 2 3" xfId="226"/>
    <cellStyle name="Comma 3 3 2 5 2 3 2" xfId="227"/>
    <cellStyle name="Comma 3 3 2 5 2 4" xfId="228"/>
    <cellStyle name="Comma 3 3 2 5 2 4 2" xfId="229"/>
    <cellStyle name="Comma 3 3 2 5 2 5" xfId="230"/>
    <cellStyle name="Comma 3 3 2 5 3" xfId="231"/>
    <cellStyle name="Comma 3 3 2 5 3 2" xfId="232"/>
    <cellStyle name="Comma 3 3 2 5 3 2 2" xfId="233"/>
    <cellStyle name="Comma 3 3 2 5 3 3" xfId="234"/>
    <cellStyle name="Comma 3 3 2 5 3 3 2" xfId="235"/>
    <cellStyle name="Comma 3 3 2 5 3 4" xfId="236"/>
    <cellStyle name="Comma 3 3 2 5 4" xfId="237"/>
    <cellStyle name="Comma 3 3 2 5 4 2" xfId="238"/>
    <cellStyle name="Comma 3 3 2 5 4 3" xfId="239"/>
    <cellStyle name="Comma 3 3 2 5 5" xfId="240"/>
    <cellStyle name="Comma 3 3 2 5 5 2" xfId="241"/>
    <cellStyle name="Comma 3 3 2 5 6" xfId="242"/>
    <cellStyle name="Comma 3 3 2 5 6 2" xfId="243"/>
    <cellStyle name="Comma 3 3 2 5 7" xfId="244"/>
    <cellStyle name="Comma 3 3 2 6" xfId="245"/>
    <cellStyle name="Comma 3 3 2 6 2" xfId="246"/>
    <cellStyle name="Comma 3 3 2 6 2 2" xfId="247"/>
    <cellStyle name="Comma 3 3 2 6 2 2 2" xfId="248"/>
    <cellStyle name="Comma 3 3 2 6 2 3" xfId="249"/>
    <cellStyle name="Comma 3 3 2 6 2 3 2" xfId="250"/>
    <cellStyle name="Comma 3 3 2 6 2 4" xfId="251"/>
    <cellStyle name="Comma 3 3 2 6 3" xfId="252"/>
    <cellStyle name="Comma 3 3 2 6 3 2" xfId="253"/>
    <cellStyle name="Comma 3 3 2 6 3 3" xfId="254"/>
    <cellStyle name="Comma 3 3 2 6 4" xfId="255"/>
    <cellStyle name="Comma 3 3 2 6 4 2" xfId="256"/>
    <cellStyle name="Comma 3 3 2 6 5" xfId="257"/>
    <cellStyle name="Comma 3 3 2 6 5 2" xfId="258"/>
    <cellStyle name="Comma 3 3 2 6 6" xfId="259"/>
    <cellStyle name="Comma 3 3 2 7" xfId="260"/>
    <cellStyle name="Comma 3 3 2 7 2" xfId="261"/>
    <cellStyle name="Comma 3 3 2 7 2 2" xfId="262"/>
    <cellStyle name="Comma 3 3 2 7 3" xfId="263"/>
    <cellStyle name="Comma 3 3 2 7 3 2" xfId="264"/>
    <cellStyle name="Comma 3 3 2 7 4" xfId="265"/>
    <cellStyle name="Comma 3 3 2 8" xfId="266"/>
    <cellStyle name="Comma 3 3 2 8 2" xfId="267"/>
    <cellStyle name="Comma 3 3 2 8 2 2" xfId="268"/>
    <cellStyle name="Comma 3 3 2 8 3" xfId="269"/>
    <cellStyle name="Comma 3 3 2 8 3 2" xfId="270"/>
    <cellStyle name="Comma 3 3 2 8 4" xfId="271"/>
    <cellStyle name="Comma 3 3 2 9" xfId="272"/>
    <cellStyle name="Comma 3 3 2 9 2" xfId="273"/>
    <cellStyle name="Comma 3 3 2 9 3" xfId="274"/>
    <cellStyle name="Comma 3 3 3" xfId="275"/>
    <cellStyle name="Comma 3 3 3 10" xfId="276"/>
    <cellStyle name="Comma 3 3 3 10 2" xfId="277"/>
    <cellStyle name="Comma 3 3 3 11" xfId="278"/>
    <cellStyle name="Comma 3 3 3 2" xfId="279"/>
    <cellStyle name="Comma 3 3 3 2 2" xfId="280"/>
    <cellStyle name="Comma 3 3 3 2 2 2" xfId="281"/>
    <cellStyle name="Comma 3 3 3 2 2 2 2" xfId="282"/>
    <cellStyle name="Comma 3 3 3 2 2 2 2 2" xfId="283"/>
    <cellStyle name="Comma 3 3 3 2 2 2 2 3" xfId="284"/>
    <cellStyle name="Comma 3 3 3 2 2 2 3" xfId="285"/>
    <cellStyle name="Comma 3 3 3 2 2 2 3 2" xfId="286"/>
    <cellStyle name="Comma 3 3 3 2 2 2 4" xfId="287"/>
    <cellStyle name="Comma 3 3 3 2 2 2 4 2" xfId="288"/>
    <cellStyle name="Comma 3 3 3 2 2 2 5" xfId="289"/>
    <cellStyle name="Comma 3 3 3 2 2 3" xfId="290"/>
    <cellStyle name="Comma 3 3 3 2 2 3 2" xfId="291"/>
    <cellStyle name="Comma 3 3 3 2 2 3 2 2" xfId="292"/>
    <cellStyle name="Comma 3 3 3 2 2 3 3" xfId="293"/>
    <cellStyle name="Comma 3 3 3 2 2 3 3 2" xfId="294"/>
    <cellStyle name="Comma 3 3 3 2 2 3 4" xfId="295"/>
    <cellStyle name="Comma 3 3 3 2 2 4" xfId="296"/>
    <cellStyle name="Comma 3 3 3 2 2 4 2" xfId="297"/>
    <cellStyle name="Comma 3 3 3 2 2 4 3" xfId="298"/>
    <cellStyle name="Comma 3 3 3 2 2 5" xfId="299"/>
    <cellStyle name="Comma 3 3 3 2 2 5 2" xfId="300"/>
    <cellStyle name="Comma 3 3 3 2 2 6" xfId="301"/>
    <cellStyle name="Comma 3 3 3 2 2 6 2" xfId="302"/>
    <cellStyle name="Comma 3 3 3 2 2 7" xfId="303"/>
    <cellStyle name="Comma 3 3 3 2 3" xfId="304"/>
    <cellStyle name="Comma 3 3 3 2 3 2" xfId="305"/>
    <cellStyle name="Comma 3 3 3 2 3 2 2" xfId="306"/>
    <cellStyle name="Comma 3 3 3 2 3 2 3" xfId="307"/>
    <cellStyle name="Comma 3 3 3 2 3 3" xfId="308"/>
    <cellStyle name="Comma 3 3 3 2 3 3 2" xfId="309"/>
    <cellStyle name="Comma 3 3 3 2 3 4" xfId="310"/>
    <cellStyle name="Comma 3 3 3 2 3 4 2" xfId="311"/>
    <cellStyle name="Comma 3 3 3 2 3 5" xfId="312"/>
    <cellStyle name="Comma 3 3 3 2 4" xfId="313"/>
    <cellStyle name="Comma 3 3 3 2 4 2" xfId="314"/>
    <cellStyle name="Comma 3 3 3 2 4 2 2" xfId="315"/>
    <cellStyle name="Comma 3 3 3 2 4 3" xfId="316"/>
    <cellStyle name="Comma 3 3 3 2 4 3 2" xfId="317"/>
    <cellStyle name="Comma 3 3 3 2 4 4" xfId="318"/>
    <cellStyle name="Comma 3 3 3 2 5" xfId="319"/>
    <cellStyle name="Comma 3 3 3 2 5 2" xfId="320"/>
    <cellStyle name="Comma 3 3 3 2 5 3" xfId="321"/>
    <cellStyle name="Comma 3 3 3 2 6" xfId="322"/>
    <cellStyle name="Comma 3 3 3 2 6 2" xfId="323"/>
    <cellStyle name="Comma 3 3 3 2 7" xfId="324"/>
    <cellStyle name="Comma 3 3 3 2 7 2" xfId="325"/>
    <cellStyle name="Comma 3 3 3 2 8" xfId="326"/>
    <cellStyle name="Comma 3 3 3 3" xfId="327"/>
    <cellStyle name="Comma 3 3 3 3 2" xfId="328"/>
    <cellStyle name="Comma 3 3 3 3 2 2" xfId="329"/>
    <cellStyle name="Comma 3 3 3 3 2 2 2" xfId="330"/>
    <cellStyle name="Comma 3 3 3 3 2 2 3" xfId="331"/>
    <cellStyle name="Comma 3 3 3 3 2 3" xfId="332"/>
    <cellStyle name="Comma 3 3 3 3 2 3 2" xfId="333"/>
    <cellStyle name="Comma 3 3 3 3 2 4" xfId="334"/>
    <cellStyle name="Comma 3 3 3 3 2 4 2" xfId="335"/>
    <cellStyle name="Comma 3 3 3 3 2 5" xfId="336"/>
    <cellStyle name="Comma 3 3 3 3 3" xfId="337"/>
    <cellStyle name="Comma 3 3 3 3 3 2" xfId="338"/>
    <cellStyle name="Comma 3 3 3 3 3 2 2" xfId="339"/>
    <cellStyle name="Comma 3 3 3 3 3 3" xfId="340"/>
    <cellStyle name="Comma 3 3 3 3 3 3 2" xfId="341"/>
    <cellStyle name="Comma 3 3 3 3 3 4" xfId="342"/>
    <cellStyle name="Comma 3 3 3 3 4" xfId="343"/>
    <cellStyle name="Comma 3 3 3 3 4 2" xfId="344"/>
    <cellStyle name="Comma 3 3 3 3 4 3" xfId="345"/>
    <cellStyle name="Comma 3 3 3 3 5" xfId="346"/>
    <cellStyle name="Comma 3 3 3 3 5 2" xfId="347"/>
    <cellStyle name="Comma 3 3 3 3 6" xfId="348"/>
    <cellStyle name="Comma 3 3 3 3 6 2" xfId="349"/>
    <cellStyle name="Comma 3 3 3 3 7" xfId="350"/>
    <cellStyle name="Comma 3 3 3 4" xfId="351"/>
    <cellStyle name="Comma 3 3 3 4 2" xfId="352"/>
    <cellStyle name="Comma 3 3 3 4 2 2" xfId="353"/>
    <cellStyle name="Comma 3 3 3 4 2 2 2" xfId="354"/>
    <cellStyle name="Comma 3 3 3 4 2 2 3" xfId="355"/>
    <cellStyle name="Comma 3 3 3 4 2 3" xfId="356"/>
    <cellStyle name="Comma 3 3 3 4 2 3 2" xfId="357"/>
    <cellStyle name="Comma 3 3 3 4 2 4" xfId="358"/>
    <cellStyle name="Comma 3 3 3 4 2 4 2" xfId="359"/>
    <cellStyle name="Comma 3 3 3 4 2 5" xfId="360"/>
    <cellStyle name="Comma 3 3 3 4 3" xfId="361"/>
    <cellStyle name="Comma 3 3 3 4 3 2" xfId="362"/>
    <cellStyle name="Comma 3 3 3 4 3 2 2" xfId="363"/>
    <cellStyle name="Comma 3 3 3 4 3 3" xfId="364"/>
    <cellStyle name="Comma 3 3 3 4 3 3 2" xfId="365"/>
    <cellStyle name="Comma 3 3 3 4 3 4" xfId="366"/>
    <cellStyle name="Comma 3 3 3 4 4" xfId="367"/>
    <cellStyle name="Comma 3 3 3 4 4 2" xfId="368"/>
    <cellStyle name="Comma 3 3 3 4 4 3" xfId="369"/>
    <cellStyle name="Comma 3 3 3 4 5" xfId="370"/>
    <cellStyle name="Comma 3 3 3 4 5 2" xfId="371"/>
    <cellStyle name="Comma 3 3 3 4 6" xfId="372"/>
    <cellStyle name="Comma 3 3 3 4 6 2" xfId="373"/>
    <cellStyle name="Comma 3 3 3 4 7" xfId="374"/>
    <cellStyle name="Comma 3 3 3 5" xfId="375"/>
    <cellStyle name="Comma 3 3 3 5 2" xfId="376"/>
    <cellStyle name="Comma 3 3 3 5 2 2" xfId="377"/>
    <cellStyle name="Comma 3 3 3 5 2 2 2" xfId="378"/>
    <cellStyle name="Comma 3 3 3 5 2 3" xfId="379"/>
    <cellStyle name="Comma 3 3 3 5 2 3 2" xfId="380"/>
    <cellStyle name="Comma 3 3 3 5 2 4" xfId="381"/>
    <cellStyle name="Comma 3 3 3 5 3" xfId="382"/>
    <cellStyle name="Comma 3 3 3 5 3 2" xfId="383"/>
    <cellStyle name="Comma 3 3 3 5 3 3" xfId="384"/>
    <cellStyle name="Comma 3 3 3 5 4" xfId="385"/>
    <cellStyle name="Comma 3 3 3 5 4 2" xfId="386"/>
    <cellStyle name="Comma 3 3 3 5 5" xfId="387"/>
    <cellStyle name="Comma 3 3 3 5 5 2" xfId="388"/>
    <cellStyle name="Comma 3 3 3 5 6" xfId="389"/>
    <cellStyle name="Comma 3 3 3 6" xfId="390"/>
    <cellStyle name="Comma 3 3 3 6 2" xfId="391"/>
    <cellStyle name="Comma 3 3 3 6 2 2" xfId="392"/>
    <cellStyle name="Comma 3 3 3 6 3" xfId="393"/>
    <cellStyle name="Comma 3 3 3 6 3 2" xfId="394"/>
    <cellStyle name="Comma 3 3 3 6 4" xfId="395"/>
    <cellStyle name="Comma 3 3 3 7" xfId="396"/>
    <cellStyle name="Comma 3 3 3 7 2" xfId="397"/>
    <cellStyle name="Comma 3 3 3 7 2 2" xfId="398"/>
    <cellStyle name="Comma 3 3 3 7 3" xfId="399"/>
    <cellStyle name="Comma 3 3 3 7 3 2" xfId="400"/>
    <cellStyle name="Comma 3 3 3 7 4" xfId="401"/>
    <cellStyle name="Comma 3 3 3 8" xfId="402"/>
    <cellStyle name="Comma 3 3 3 8 2" xfId="403"/>
    <cellStyle name="Comma 3 3 3 8 3" xfId="404"/>
    <cellStyle name="Comma 3 3 3 9" xfId="405"/>
    <cellStyle name="Comma 3 3 3 9 2" xfId="406"/>
    <cellStyle name="Comma 3 3 4" xfId="407"/>
    <cellStyle name="Comma 3 3 4 10" xfId="408"/>
    <cellStyle name="Comma 3 3 4 2" xfId="409"/>
    <cellStyle name="Comma 3 3 4 2 2" xfId="410"/>
    <cellStyle name="Comma 3 3 4 2 2 2" xfId="411"/>
    <cellStyle name="Comma 3 3 4 2 2 2 2" xfId="412"/>
    <cellStyle name="Comma 3 3 4 2 2 2 3" xfId="413"/>
    <cellStyle name="Comma 3 3 4 2 2 3" xfId="414"/>
    <cellStyle name="Comma 3 3 4 2 2 3 2" xfId="415"/>
    <cellStyle name="Comma 3 3 4 2 2 4" xfId="416"/>
    <cellStyle name="Comma 3 3 4 2 2 4 2" xfId="417"/>
    <cellStyle name="Comma 3 3 4 2 2 5" xfId="418"/>
    <cellStyle name="Comma 3 3 4 2 3" xfId="419"/>
    <cellStyle name="Comma 3 3 4 2 3 2" xfId="420"/>
    <cellStyle name="Comma 3 3 4 2 3 2 2" xfId="421"/>
    <cellStyle name="Comma 3 3 4 2 3 3" xfId="422"/>
    <cellStyle name="Comma 3 3 4 2 3 3 2" xfId="423"/>
    <cellStyle name="Comma 3 3 4 2 3 4" xfId="424"/>
    <cellStyle name="Comma 3 3 4 2 4" xfId="425"/>
    <cellStyle name="Comma 3 3 4 2 4 2" xfId="426"/>
    <cellStyle name="Comma 3 3 4 2 4 3" xfId="427"/>
    <cellStyle name="Comma 3 3 4 2 5" xfId="428"/>
    <cellStyle name="Comma 3 3 4 2 5 2" xfId="429"/>
    <cellStyle name="Comma 3 3 4 2 6" xfId="430"/>
    <cellStyle name="Comma 3 3 4 2 6 2" xfId="431"/>
    <cellStyle name="Comma 3 3 4 2 7" xfId="432"/>
    <cellStyle name="Comma 3 3 4 3" xfId="433"/>
    <cellStyle name="Comma 3 3 4 3 2" xfId="434"/>
    <cellStyle name="Comma 3 3 4 3 2 2" xfId="435"/>
    <cellStyle name="Comma 3 3 4 3 2 2 2" xfId="436"/>
    <cellStyle name="Comma 3 3 4 3 2 2 3" xfId="437"/>
    <cellStyle name="Comma 3 3 4 3 2 3" xfId="438"/>
    <cellStyle name="Comma 3 3 4 3 2 3 2" xfId="439"/>
    <cellStyle name="Comma 3 3 4 3 2 4" xfId="440"/>
    <cellStyle name="Comma 3 3 4 3 2 4 2" xfId="441"/>
    <cellStyle name="Comma 3 3 4 3 2 5" xfId="442"/>
    <cellStyle name="Comma 3 3 4 3 3" xfId="443"/>
    <cellStyle name="Comma 3 3 4 3 3 2" xfId="444"/>
    <cellStyle name="Comma 3 3 4 3 3 2 2" xfId="445"/>
    <cellStyle name="Comma 3 3 4 3 3 3" xfId="446"/>
    <cellStyle name="Comma 3 3 4 3 3 3 2" xfId="447"/>
    <cellStyle name="Comma 3 3 4 3 3 4" xfId="448"/>
    <cellStyle name="Comma 3 3 4 3 4" xfId="449"/>
    <cellStyle name="Comma 3 3 4 3 4 2" xfId="450"/>
    <cellStyle name="Comma 3 3 4 3 4 3" xfId="451"/>
    <cellStyle name="Comma 3 3 4 3 5" xfId="452"/>
    <cellStyle name="Comma 3 3 4 3 5 2" xfId="453"/>
    <cellStyle name="Comma 3 3 4 3 6" xfId="454"/>
    <cellStyle name="Comma 3 3 4 3 6 2" xfId="455"/>
    <cellStyle name="Comma 3 3 4 3 7" xfId="456"/>
    <cellStyle name="Comma 3 3 4 4" xfId="457"/>
    <cellStyle name="Comma 3 3 4 4 2" xfId="458"/>
    <cellStyle name="Comma 3 3 4 4 2 2" xfId="459"/>
    <cellStyle name="Comma 3 3 4 4 2 2 2" xfId="460"/>
    <cellStyle name="Comma 3 3 4 4 2 3" xfId="461"/>
    <cellStyle name="Comma 3 3 4 4 2 3 2" xfId="462"/>
    <cellStyle name="Comma 3 3 4 4 2 4" xfId="463"/>
    <cellStyle name="Comma 3 3 4 4 3" xfId="464"/>
    <cellStyle name="Comma 3 3 4 4 3 2" xfId="465"/>
    <cellStyle name="Comma 3 3 4 4 3 3" xfId="466"/>
    <cellStyle name="Comma 3 3 4 4 4" xfId="467"/>
    <cellStyle name="Comma 3 3 4 4 4 2" xfId="468"/>
    <cellStyle name="Comma 3 3 4 4 5" xfId="469"/>
    <cellStyle name="Comma 3 3 4 4 5 2" xfId="470"/>
    <cellStyle name="Comma 3 3 4 4 6" xfId="471"/>
    <cellStyle name="Comma 3 3 4 5" xfId="472"/>
    <cellStyle name="Comma 3 3 4 5 2" xfId="473"/>
    <cellStyle name="Comma 3 3 4 5 2 2" xfId="474"/>
    <cellStyle name="Comma 3 3 4 5 3" xfId="475"/>
    <cellStyle name="Comma 3 3 4 5 3 2" xfId="476"/>
    <cellStyle name="Comma 3 3 4 5 4" xfId="477"/>
    <cellStyle name="Comma 3 3 4 6" xfId="478"/>
    <cellStyle name="Comma 3 3 4 6 2" xfId="479"/>
    <cellStyle name="Comma 3 3 4 6 2 2" xfId="480"/>
    <cellStyle name="Comma 3 3 4 6 3" xfId="481"/>
    <cellStyle name="Comma 3 3 4 6 3 2" xfId="482"/>
    <cellStyle name="Comma 3 3 4 6 4" xfId="483"/>
    <cellStyle name="Comma 3 3 4 7" xfId="484"/>
    <cellStyle name="Comma 3 3 4 7 2" xfId="485"/>
    <cellStyle name="Comma 3 3 4 7 3" xfId="486"/>
    <cellStyle name="Comma 3 3 4 8" xfId="487"/>
    <cellStyle name="Comma 3 3 4 8 2" xfId="488"/>
    <cellStyle name="Comma 3 3 4 9" xfId="489"/>
    <cellStyle name="Comma 3 3 4 9 2" xfId="490"/>
    <cellStyle name="Comma 3 3 5" xfId="491"/>
    <cellStyle name="Comma 3 3 5 2" xfId="492"/>
    <cellStyle name="Comma 3 3 5 2 2" xfId="493"/>
    <cellStyle name="Comma 3 3 5 2 2 2" xfId="494"/>
    <cellStyle name="Comma 3 3 5 2 2 2 2" xfId="495"/>
    <cellStyle name="Comma 3 3 5 2 2 2 3" xfId="496"/>
    <cellStyle name="Comma 3 3 5 2 2 3" xfId="497"/>
    <cellStyle name="Comma 3 3 5 2 2 3 2" xfId="498"/>
    <cellStyle name="Comma 3 3 5 2 2 4" xfId="499"/>
    <cellStyle name="Comma 3 3 5 2 2 4 2" xfId="500"/>
    <cellStyle name="Comma 3 3 5 2 2 5" xfId="501"/>
    <cellStyle name="Comma 3 3 5 2 3" xfId="502"/>
    <cellStyle name="Comma 3 3 5 2 3 2" xfId="503"/>
    <cellStyle name="Comma 3 3 5 2 3 2 2" xfId="504"/>
    <cellStyle name="Comma 3 3 5 2 3 3" xfId="505"/>
    <cellStyle name="Comma 3 3 5 2 3 3 2" xfId="506"/>
    <cellStyle name="Comma 3 3 5 2 3 4" xfId="507"/>
    <cellStyle name="Comma 3 3 5 2 4" xfId="508"/>
    <cellStyle name="Comma 3 3 5 2 4 2" xfId="509"/>
    <cellStyle name="Comma 3 3 5 2 4 3" xfId="510"/>
    <cellStyle name="Comma 3 3 5 2 5" xfId="511"/>
    <cellStyle name="Comma 3 3 5 2 5 2" xfId="512"/>
    <cellStyle name="Comma 3 3 5 2 6" xfId="513"/>
    <cellStyle name="Comma 3 3 5 2 6 2" xfId="514"/>
    <cellStyle name="Comma 3 3 5 2 7" xfId="515"/>
    <cellStyle name="Comma 3 3 5 3" xfId="516"/>
    <cellStyle name="Comma 3 3 5 3 2" xfId="517"/>
    <cellStyle name="Comma 3 3 5 3 2 2" xfId="518"/>
    <cellStyle name="Comma 3 3 5 3 2 3" xfId="519"/>
    <cellStyle name="Comma 3 3 5 3 3" xfId="520"/>
    <cellStyle name="Comma 3 3 5 3 3 2" xfId="521"/>
    <cellStyle name="Comma 3 3 5 3 4" xfId="522"/>
    <cellStyle name="Comma 3 3 5 3 4 2" xfId="523"/>
    <cellStyle name="Comma 3 3 5 3 5" xfId="524"/>
    <cellStyle name="Comma 3 3 5 4" xfId="525"/>
    <cellStyle name="Comma 3 3 5 4 2" xfId="526"/>
    <cellStyle name="Comma 3 3 5 4 2 2" xfId="527"/>
    <cellStyle name="Comma 3 3 5 4 3" xfId="528"/>
    <cellStyle name="Comma 3 3 5 4 3 2" xfId="529"/>
    <cellStyle name="Comma 3 3 5 4 4" xfId="530"/>
    <cellStyle name="Comma 3 3 5 5" xfId="531"/>
    <cellStyle name="Comma 3 3 5 5 2" xfId="532"/>
    <cellStyle name="Comma 3 3 5 5 3" xfId="533"/>
    <cellStyle name="Comma 3 3 5 6" xfId="534"/>
    <cellStyle name="Comma 3 3 5 6 2" xfId="535"/>
    <cellStyle name="Comma 3 3 5 7" xfId="536"/>
    <cellStyle name="Comma 3 3 5 7 2" xfId="537"/>
    <cellStyle name="Comma 3 3 5 8" xfId="538"/>
    <cellStyle name="Comma 3 3 6" xfId="539"/>
    <cellStyle name="Comma 3 3 6 2" xfId="540"/>
    <cellStyle name="Comma 3 3 6 2 2" xfId="541"/>
    <cellStyle name="Comma 3 3 6 2 2 2" xfId="542"/>
    <cellStyle name="Comma 3 3 6 2 2 3" xfId="543"/>
    <cellStyle name="Comma 3 3 6 2 3" xfId="544"/>
    <cellStyle name="Comma 3 3 6 2 3 2" xfId="545"/>
    <cellStyle name="Comma 3 3 6 2 4" xfId="546"/>
    <cellStyle name="Comma 3 3 6 2 4 2" xfId="547"/>
    <cellStyle name="Comma 3 3 6 2 5" xfId="548"/>
    <cellStyle name="Comma 3 3 6 3" xfId="549"/>
    <cellStyle name="Comma 3 3 6 3 2" xfId="550"/>
    <cellStyle name="Comma 3 3 6 3 2 2" xfId="551"/>
    <cellStyle name="Comma 3 3 6 3 3" xfId="552"/>
    <cellStyle name="Comma 3 3 6 3 3 2" xfId="553"/>
    <cellStyle name="Comma 3 3 6 3 4" xfId="554"/>
    <cellStyle name="Comma 3 3 6 4" xfId="555"/>
    <cellStyle name="Comma 3 3 6 4 2" xfId="556"/>
    <cellStyle name="Comma 3 3 6 4 3" xfId="557"/>
    <cellStyle name="Comma 3 3 6 5" xfId="558"/>
    <cellStyle name="Comma 3 3 6 5 2" xfId="559"/>
    <cellStyle name="Comma 3 3 6 6" xfId="560"/>
    <cellStyle name="Comma 3 3 6 6 2" xfId="561"/>
    <cellStyle name="Comma 3 3 6 7" xfId="562"/>
    <cellStyle name="Comma 3 3 7" xfId="563"/>
    <cellStyle name="Comma 3 3 7 2" xfId="564"/>
    <cellStyle name="Comma 3 3 7 2 2" xfId="565"/>
    <cellStyle name="Comma 3 3 7 2 2 2" xfId="566"/>
    <cellStyle name="Comma 3 3 7 2 2 3" xfId="567"/>
    <cellStyle name="Comma 3 3 7 2 3" xfId="568"/>
    <cellStyle name="Comma 3 3 7 2 3 2" xfId="569"/>
    <cellStyle name="Comma 3 3 7 2 4" xfId="570"/>
    <cellStyle name="Comma 3 3 7 2 4 2" xfId="571"/>
    <cellStyle name="Comma 3 3 7 2 5" xfId="572"/>
    <cellStyle name="Comma 3 3 7 3" xfId="573"/>
    <cellStyle name="Comma 3 3 7 3 2" xfId="574"/>
    <cellStyle name="Comma 3 3 7 3 2 2" xfId="575"/>
    <cellStyle name="Comma 3 3 7 3 3" xfId="576"/>
    <cellStyle name="Comma 3 3 7 3 3 2" xfId="577"/>
    <cellStyle name="Comma 3 3 7 3 4" xfId="578"/>
    <cellStyle name="Comma 3 3 7 4" xfId="579"/>
    <cellStyle name="Comma 3 3 7 4 2" xfId="580"/>
    <cellStyle name="Comma 3 3 7 4 3" xfId="581"/>
    <cellStyle name="Comma 3 3 7 5" xfId="582"/>
    <cellStyle name="Comma 3 3 7 5 2" xfId="583"/>
    <cellStyle name="Comma 3 3 7 6" xfId="584"/>
    <cellStyle name="Comma 3 3 7 6 2" xfId="585"/>
    <cellStyle name="Comma 3 3 7 7" xfId="586"/>
    <cellStyle name="Comma 3 3 8" xfId="587"/>
    <cellStyle name="Comma 3 3 8 2" xfId="588"/>
    <cellStyle name="Comma 3 3 8 2 2" xfId="589"/>
    <cellStyle name="Comma 3 3 8 2 2 2" xfId="590"/>
    <cellStyle name="Comma 3 3 8 2 3" xfId="591"/>
    <cellStyle name="Comma 3 3 8 2 3 2" xfId="592"/>
    <cellStyle name="Comma 3 3 8 2 4" xfId="593"/>
    <cellStyle name="Comma 3 3 8 3" xfId="594"/>
    <cellStyle name="Comma 3 3 8 3 2" xfId="595"/>
    <cellStyle name="Comma 3 3 8 3 3" xfId="596"/>
    <cellStyle name="Comma 3 3 8 4" xfId="597"/>
    <cellStyle name="Comma 3 3 8 4 2" xfId="598"/>
    <cellStyle name="Comma 3 3 8 5" xfId="599"/>
    <cellStyle name="Comma 3 3 8 5 2" xfId="600"/>
    <cellStyle name="Comma 3 3 8 6" xfId="601"/>
    <cellStyle name="Comma 3 3 9" xfId="602"/>
    <cellStyle name="Comma 3 3 9 2" xfId="603"/>
    <cellStyle name="Comma 3 3 9 2 2" xfId="604"/>
    <cellStyle name="Comma 3 3 9 3" xfId="605"/>
    <cellStyle name="Comma 3 3 9 3 2" xfId="606"/>
    <cellStyle name="Comma 3 3 9 4" xfId="607"/>
    <cellStyle name="Comma 3 4" xfId="608"/>
    <cellStyle name="Comma 3 4 10" xfId="609"/>
    <cellStyle name="Comma 3 4 10 2" xfId="610"/>
    <cellStyle name="Comma 3 4 11" xfId="611"/>
    <cellStyle name="Comma 3 4 12" xfId="18569"/>
    <cellStyle name="Comma 3 4 2" xfId="612"/>
    <cellStyle name="Comma 3 4 2 2" xfId="613"/>
    <cellStyle name="Comma 3 4 2 2 2" xfId="614"/>
    <cellStyle name="Comma 3 4 2 2 2 2" xfId="615"/>
    <cellStyle name="Comma 3 4 2 2 2 2 2" xfId="616"/>
    <cellStyle name="Comma 3 4 2 2 2 2 3" xfId="617"/>
    <cellStyle name="Comma 3 4 2 2 2 3" xfId="618"/>
    <cellStyle name="Comma 3 4 2 2 2 3 2" xfId="619"/>
    <cellStyle name="Comma 3 4 2 2 2 4" xfId="620"/>
    <cellStyle name="Comma 3 4 2 2 2 4 2" xfId="621"/>
    <cellStyle name="Comma 3 4 2 2 2 5" xfId="622"/>
    <cellStyle name="Comma 3 4 2 2 3" xfId="623"/>
    <cellStyle name="Comma 3 4 2 2 3 2" xfId="624"/>
    <cellStyle name="Comma 3 4 2 2 3 2 2" xfId="625"/>
    <cellStyle name="Comma 3 4 2 2 3 3" xfId="626"/>
    <cellStyle name="Comma 3 4 2 2 3 3 2" xfId="627"/>
    <cellStyle name="Comma 3 4 2 2 3 4" xfId="628"/>
    <cellStyle name="Comma 3 4 2 2 4" xfId="629"/>
    <cellStyle name="Comma 3 4 2 2 4 2" xfId="630"/>
    <cellStyle name="Comma 3 4 2 2 4 3" xfId="631"/>
    <cellStyle name="Comma 3 4 2 2 5" xfId="632"/>
    <cellStyle name="Comma 3 4 2 2 5 2" xfId="633"/>
    <cellStyle name="Comma 3 4 2 2 6" xfId="634"/>
    <cellStyle name="Comma 3 4 2 2 6 2" xfId="635"/>
    <cellStyle name="Comma 3 4 2 2 7" xfId="636"/>
    <cellStyle name="Comma 3 4 2 3" xfId="637"/>
    <cellStyle name="Comma 3 4 2 3 2" xfId="638"/>
    <cellStyle name="Comma 3 4 2 3 2 2" xfId="639"/>
    <cellStyle name="Comma 3 4 2 3 2 3" xfId="640"/>
    <cellStyle name="Comma 3 4 2 3 3" xfId="641"/>
    <cellStyle name="Comma 3 4 2 3 3 2" xfId="642"/>
    <cellStyle name="Comma 3 4 2 3 4" xfId="643"/>
    <cellStyle name="Comma 3 4 2 3 4 2" xfId="644"/>
    <cellStyle name="Comma 3 4 2 3 5" xfId="645"/>
    <cellStyle name="Comma 3 4 2 4" xfId="646"/>
    <cellStyle name="Comma 3 4 2 4 2" xfId="647"/>
    <cellStyle name="Comma 3 4 2 4 2 2" xfId="648"/>
    <cellStyle name="Comma 3 4 2 4 3" xfId="649"/>
    <cellStyle name="Comma 3 4 2 4 3 2" xfId="650"/>
    <cellStyle name="Comma 3 4 2 4 4" xfId="651"/>
    <cellStyle name="Comma 3 4 2 5" xfId="652"/>
    <cellStyle name="Comma 3 4 2 5 2" xfId="653"/>
    <cellStyle name="Comma 3 4 2 5 3" xfId="654"/>
    <cellStyle name="Comma 3 4 2 6" xfId="655"/>
    <cellStyle name="Comma 3 4 2 6 2" xfId="656"/>
    <cellStyle name="Comma 3 4 2 7" xfId="657"/>
    <cellStyle name="Comma 3 4 2 7 2" xfId="658"/>
    <cellStyle name="Comma 3 4 2 8" xfId="659"/>
    <cellStyle name="Comma 3 4 3" xfId="660"/>
    <cellStyle name="Comma 3 4 3 2" xfId="661"/>
    <cellStyle name="Comma 3 4 3 2 2" xfId="662"/>
    <cellStyle name="Comma 3 4 3 2 2 2" xfId="663"/>
    <cellStyle name="Comma 3 4 3 2 2 3" xfId="664"/>
    <cellStyle name="Comma 3 4 3 2 3" xfId="665"/>
    <cellStyle name="Comma 3 4 3 2 3 2" xfId="666"/>
    <cellStyle name="Comma 3 4 3 2 4" xfId="667"/>
    <cellStyle name="Comma 3 4 3 2 4 2" xfId="668"/>
    <cellStyle name="Comma 3 4 3 2 5" xfId="669"/>
    <cellStyle name="Comma 3 4 3 3" xfId="670"/>
    <cellStyle name="Comma 3 4 3 3 2" xfId="671"/>
    <cellStyle name="Comma 3 4 3 3 2 2" xfId="672"/>
    <cellStyle name="Comma 3 4 3 3 3" xfId="673"/>
    <cellStyle name="Comma 3 4 3 3 3 2" xfId="674"/>
    <cellStyle name="Comma 3 4 3 3 4" xfId="675"/>
    <cellStyle name="Comma 3 4 3 4" xfId="676"/>
    <cellStyle name="Comma 3 4 3 4 2" xfId="677"/>
    <cellStyle name="Comma 3 4 3 4 3" xfId="678"/>
    <cellStyle name="Comma 3 4 3 5" xfId="679"/>
    <cellStyle name="Comma 3 4 3 5 2" xfId="680"/>
    <cellStyle name="Comma 3 4 3 6" xfId="681"/>
    <cellStyle name="Comma 3 4 3 6 2" xfId="682"/>
    <cellStyle name="Comma 3 4 3 7" xfId="683"/>
    <cellStyle name="Comma 3 4 4" xfId="684"/>
    <cellStyle name="Comma 3 4 4 2" xfId="685"/>
    <cellStyle name="Comma 3 4 4 2 2" xfId="686"/>
    <cellStyle name="Comma 3 4 4 2 2 2" xfId="687"/>
    <cellStyle name="Comma 3 4 4 2 2 3" xfId="688"/>
    <cellStyle name="Comma 3 4 4 2 3" xfId="689"/>
    <cellStyle name="Comma 3 4 4 2 3 2" xfId="690"/>
    <cellStyle name="Comma 3 4 4 2 4" xfId="691"/>
    <cellStyle name="Comma 3 4 4 2 4 2" xfId="692"/>
    <cellStyle name="Comma 3 4 4 2 5" xfId="693"/>
    <cellStyle name="Comma 3 4 4 3" xfId="694"/>
    <cellStyle name="Comma 3 4 4 3 2" xfId="695"/>
    <cellStyle name="Comma 3 4 4 3 2 2" xfId="696"/>
    <cellStyle name="Comma 3 4 4 3 3" xfId="697"/>
    <cellStyle name="Comma 3 4 4 3 3 2" xfId="698"/>
    <cellStyle name="Comma 3 4 4 3 4" xfId="699"/>
    <cellStyle name="Comma 3 4 4 4" xfId="700"/>
    <cellStyle name="Comma 3 4 4 4 2" xfId="701"/>
    <cellStyle name="Comma 3 4 4 4 3" xfId="702"/>
    <cellStyle name="Comma 3 4 4 5" xfId="703"/>
    <cellStyle name="Comma 3 4 4 5 2" xfId="704"/>
    <cellStyle name="Comma 3 4 4 6" xfId="705"/>
    <cellStyle name="Comma 3 4 4 6 2" xfId="706"/>
    <cellStyle name="Comma 3 4 4 7" xfId="707"/>
    <cellStyle name="Comma 3 4 5" xfId="708"/>
    <cellStyle name="Comma 3 4 5 2" xfId="709"/>
    <cellStyle name="Comma 3 4 5 2 2" xfId="710"/>
    <cellStyle name="Comma 3 4 5 2 2 2" xfId="711"/>
    <cellStyle name="Comma 3 4 5 2 3" xfId="712"/>
    <cellStyle name="Comma 3 4 5 2 3 2" xfId="713"/>
    <cellStyle name="Comma 3 4 5 2 4" xfId="714"/>
    <cellStyle name="Comma 3 4 5 3" xfId="715"/>
    <cellStyle name="Comma 3 4 5 3 2" xfId="716"/>
    <cellStyle name="Comma 3 4 5 3 3" xfId="717"/>
    <cellStyle name="Comma 3 4 5 4" xfId="718"/>
    <cellStyle name="Comma 3 4 5 4 2" xfId="719"/>
    <cellStyle name="Comma 3 4 5 5" xfId="720"/>
    <cellStyle name="Comma 3 4 5 5 2" xfId="721"/>
    <cellStyle name="Comma 3 4 5 6" xfId="722"/>
    <cellStyle name="Comma 3 4 6" xfId="723"/>
    <cellStyle name="Comma 3 4 6 2" xfId="724"/>
    <cellStyle name="Comma 3 4 6 2 2" xfId="725"/>
    <cellStyle name="Comma 3 4 6 3" xfId="726"/>
    <cellStyle name="Comma 3 4 6 3 2" xfId="727"/>
    <cellStyle name="Comma 3 4 6 4" xfId="728"/>
    <cellStyle name="Comma 3 4 7" xfId="729"/>
    <cellStyle name="Comma 3 4 7 2" xfId="730"/>
    <cellStyle name="Comma 3 4 7 2 2" xfId="731"/>
    <cellStyle name="Comma 3 4 7 3" xfId="732"/>
    <cellStyle name="Comma 3 4 7 3 2" xfId="733"/>
    <cellStyle name="Comma 3 4 7 4" xfId="734"/>
    <cellStyle name="Comma 3 4 8" xfId="735"/>
    <cellStyle name="Comma 3 4 8 2" xfId="736"/>
    <cellStyle name="Comma 3 4 8 3" xfId="737"/>
    <cellStyle name="Comma 3 4 9" xfId="738"/>
    <cellStyle name="Comma 3 4 9 2" xfId="739"/>
    <cellStyle name="Comma 3 5" xfId="740"/>
    <cellStyle name="Comma 3 5 10" xfId="741"/>
    <cellStyle name="Comma 3 5 2" xfId="742"/>
    <cellStyle name="Comma 3 5 2 2" xfId="743"/>
    <cellStyle name="Comma 3 5 2 2 2" xfId="744"/>
    <cellStyle name="Comma 3 5 2 2 2 2" xfId="745"/>
    <cellStyle name="Comma 3 5 2 2 2 3" xfId="746"/>
    <cellStyle name="Comma 3 5 2 2 3" xfId="747"/>
    <cellStyle name="Comma 3 5 2 2 3 2" xfId="748"/>
    <cellStyle name="Comma 3 5 2 2 4" xfId="749"/>
    <cellStyle name="Comma 3 5 2 2 4 2" xfId="750"/>
    <cellStyle name="Comma 3 5 2 2 5" xfId="751"/>
    <cellStyle name="Comma 3 5 2 3" xfId="752"/>
    <cellStyle name="Comma 3 5 2 3 2" xfId="753"/>
    <cellStyle name="Comma 3 5 2 3 2 2" xfId="754"/>
    <cellStyle name="Comma 3 5 2 3 3" xfId="755"/>
    <cellStyle name="Comma 3 5 2 3 3 2" xfId="756"/>
    <cellStyle name="Comma 3 5 2 3 4" xfId="757"/>
    <cellStyle name="Comma 3 5 2 4" xfId="758"/>
    <cellStyle name="Comma 3 5 2 4 2" xfId="759"/>
    <cellStyle name="Comma 3 5 2 4 3" xfId="760"/>
    <cellStyle name="Comma 3 5 2 5" xfId="761"/>
    <cellStyle name="Comma 3 5 2 5 2" xfId="762"/>
    <cellStyle name="Comma 3 5 2 6" xfId="763"/>
    <cellStyle name="Comma 3 5 2 6 2" xfId="764"/>
    <cellStyle name="Comma 3 5 2 7" xfId="765"/>
    <cellStyle name="Comma 3 5 3" xfId="766"/>
    <cellStyle name="Comma 3 5 3 2" xfId="767"/>
    <cellStyle name="Comma 3 5 3 2 2" xfId="768"/>
    <cellStyle name="Comma 3 5 3 2 2 2" xfId="769"/>
    <cellStyle name="Comma 3 5 3 2 2 3" xfId="770"/>
    <cellStyle name="Comma 3 5 3 2 3" xfId="771"/>
    <cellStyle name="Comma 3 5 3 2 3 2" xfId="772"/>
    <cellStyle name="Comma 3 5 3 2 4" xfId="773"/>
    <cellStyle name="Comma 3 5 3 2 4 2" xfId="774"/>
    <cellStyle name="Comma 3 5 3 2 5" xfId="775"/>
    <cellStyle name="Comma 3 5 3 3" xfId="776"/>
    <cellStyle name="Comma 3 5 3 3 2" xfId="777"/>
    <cellStyle name="Comma 3 5 3 3 2 2" xfId="778"/>
    <cellStyle name="Comma 3 5 3 3 3" xfId="779"/>
    <cellStyle name="Comma 3 5 3 3 3 2" xfId="780"/>
    <cellStyle name="Comma 3 5 3 3 4" xfId="781"/>
    <cellStyle name="Comma 3 5 3 4" xfId="782"/>
    <cellStyle name="Comma 3 5 3 4 2" xfId="783"/>
    <cellStyle name="Comma 3 5 3 4 3" xfId="784"/>
    <cellStyle name="Comma 3 5 3 5" xfId="785"/>
    <cellStyle name="Comma 3 5 3 5 2" xfId="786"/>
    <cellStyle name="Comma 3 5 3 6" xfId="787"/>
    <cellStyle name="Comma 3 5 3 6 2" xfId="788"/>
    <cellStyle name="Comma 3 5 3 7" xfId="789"/>
    <cellStyle name="Comma 3 5 4" xfId="790"/>
    <cellStyle name="Comma 3 5 4 2" xfId="791"/>
    <cellStyle name="Comma 3 5 4 2 2" xfId="792"/>
    <cellStyle name="Comma 3 5 4 2 2 2" xfId="793"/>
    <cellStyle name="Comma 3 5 4 2 3" xfId="794"/>
    <cellStyle name="Comma 3 5 4 2 3 2" xfId="795"/>
    <cellStyle name="Comma 3 5 4 2 4" xfId="796"/>
    <cellStyle name="Comma 3 5 4 3" xfId="797"/>
    <cellStyle name="Comma 3 5 4 3 2" xfId="798"/>
    <cellStyle name="Comma 3 5 4 3 3" xfId="799"/>
    <cellStyle name="Comma 3 5 4 4" xfId="800"/>
    <cellStyle name="Comma 3 5 4 4 2" xfId="801"/>
    <cellStyle name="Comma 3 5 4 5" xfId="802"/>
    <cellStyle name="Comma 3 5 4 5 2" xfId="803"/>
    <cellStyle name="Comma 3 5 4 6" xfId="804"/>
    <cellStyle name="Comma 3 5 5" xfId="805"/>
    <cellStyle name="Comma 3 5 5 2" xfId="806"/>
    <cellStyle name="Comma 3 5 5 2 2" xfId="807"/>
    <cellStyle name="Comma 3 5 5 3" xfId="808"/>
    <cellStyle name="Comma 3 5 5 3 2" xfId="809"/>
    <cellStyle name="Comma 3 5 5 4" xfId="810"/>
    <cellStyle name="Comma 3 5 6" xfId="811"/>
    <cellStyle name="Comma 3 5 6 2" xfId="812"/>
    <cellStyle name="Comma 3 5 6 2 2" xfId="813"/>
    <cellStyle name="Comma 3 5 6 3" xfId="814"/>
    <cellStyle name="Comma 3 5 6 3 2" xfId="815"/>
    <cellStyle name="Comma 3 5 6 4" xfId="816"/>
    <cellStyle name="Comma 3 5 7" xfId="817"/>
    <cellStyle name="Comma 3 5 7 2" xfId="818"/>
    <cellStyle name="Comma 3 5 7 3" xfId="819"/>
    <cellStyle name="Comma 3 5 8" xfId="820"/>
    <cellStyle name="Comma 3 5 8 2" xfId="821"/>
    <cellStyle name="Comma 3 5 9" xfId="822"/>
    <cellStyle name="Comma 3 5 9 2" xfId="823"/>
    <cellStyle name="Comma 3 6" xfId="824"/>
    <cellStyle name="Comma 3 6 2" xfId="825"/>
    <cellStyle name="Comma 3 6 2 2" xfId="826"/>
    <cellStyle name="Comma 3 6 2 2 2" xfId="827"/>
    <cellStyle name="Comma 3 6 2 3" xfId="828"/>
    <cellStyle name="Comma 3 6 2 3 2" xfId="829"/>
    <cellStyle name="Comma 3 6 2 4" xfId="830"/>
    <cellStyle name="Comma 3 6 3" xfId="831"/>
    <cellStyle name="Comma 3 6 3 2" xfId="832"/>
    <cellStyle name="Comma 3 6 3 3" xfId="833"/>
    <cellStyle name="Comma 3 6 4" xfId="834"/>
    <cellStyle name="Comma 3 6 4 2" xfId="835"/>
    <cellStyle name="Comma 3 6 5" xfId="836"/>
    <cellStyle name="Comma 3 6 5 2" xfId="837"/>
    <cellStyle name="Comma 3 6 6" xfId="838"/>
    <cellStyle name="Comma 3 7" xfId="839"/>
    <cellStyle name="Comma 3 7 2" xfId="840"/>
    <cellStyle name="Comma 3 7 2 2" xfId="841"/>
    <cellStyle name="Comma 3 7 3" xfId="842"/>
    <cellStyle name="Comma 3 7 3 2" xfId="843"/>
    <cellStyle name="Comma 3 7 4" xfId="844"/>
    <cellStyle name="Comma 3 8" xfId="845"/>
    <cellStyle name="Comma 3 8 2" xfId="846"/>
    <cellStyle name="Comma 3 9" xfId="847"/>
    <cellStyle name="Comma 30" xfId="18570"/>
    <cellStyle name="Comma 31" xfId="18571"/>
    <cellStyle name="Comma 32" xfId="18572"/>
    <cellStyle name="Comma 33" xfId="18573"/>
    <cellStyle name="Comma 34" xfId="18574"/>
    <cellStyle name="Comma 35" xfId="18575"/>
    <cellStyle name="Comma 36" xfId="18576"/>
    <cellStyle name="Comma 37" xfId="18577"/>
    <cellStyle name="Comma 38" xfId="18578"/>
    <cellStyle name="Comma 39" xfId="18579"/>
    <cellStyle name="Comma 4" xfId="848"/>
    <cellStyle name="Comma 4 10" xfId="849"/>
    <cellStyle name="Comma 4 10 2" xfId="850"/>
    <cellStyle name="Comma 4 10 2 2" xfId="851"/>
    <cellStyle name="Comma 4 10 3" xfId="852"/>
    <cellStyle name="Comma 4 10 3 2" xfId="853"/>
    <cellStyle name="Comma 4 10 4" xfId="854"/>
    <cellStyle name="Comma 4 11" xfId="855"/>
    <cellStyle name="Comma 4 11 2" xfId="856"/>
    <cellStyle name="Comma 4 11 3" xfId="857"/>
    <cellStyle name="Comma 4 12" xfId="858"/>
    <cellStyle name="Comma 4 12 2" xfId="859"/>
    <cellStyle name="Comma 4 13" xfId="860"/>
    <cellStyle name="Comma 4 13 2" xfId="861"/>
    <cellStyle name="Comma 4 14" xfId="862"/>
    <cellStyle name="Comma 4 15" xfId="17620"/>
    <cellStyle name="Comma 4 2" xfId="863"/>
    <cellStyle name="Comma 4 2 10" xfId="864"/>
    <cellStyle name="Comma 4 2 10 2" xfId="865"/>
    <cellStyle name="Comma 4 2 11" xfId="866"/>
    <cellStyle name="Comma 4 2 11 2" xfId="867"/>
    <cellStyle name="Comma 4 2 12" xfId="868"/>
    <cellStyle name="Comma 4 2 13" xfId="18580"/>
    <cellStyle name="Comma 4 2 2" xfId="869"/>
    <cellStyle name="Comma 4 2 2 10" xfId="870"/>
    <cellStyle name="Comma 4 2 2 11" xfId="18581"/>
    <cellStyle name="Comma 4 2 2 2" xfId="871"/>
    <cellStyle name="Comma 4 2 2 2 2" xfId="872"/>
    <cellStyle name="Comma 4 2 2 2 2 2" xfId="873"/>
    <cellStyle name="Comma 4 2 2 2 2 2 2" xfId="874"/>
    <cellStyle name="Comma 4 2 2 2 2 2 3" xfId="875"/>
    <cellStyle name="Comma 4 2 2 2 2 3" xfId="876"/>
    <cellStyle name="Comma 4 2 2 2 2 3 2" xfId="877"/>
    <cellStyle name="Comma 4 2 2 2 2 4" xfId="878"/>
    <cellStyle name="Comma 4 2 2 2 2 4 2" xfId="879"/>
    <cellStyle name="Comma 4 2 2 2 2 5" xfId="880"/>
    <cellStyle name="Comma 4 2 2 2 3" xfId="881"/>
    <cellStyle name="Comma 4 2 2 2 3 2" xfId="882"/>
    <cellStyle name="Comma 4 2 2 2 3 2 2" xfId="883"/>
    <cellStyle name="Comma 4 2 2 2 3 3" xfId="884"/>
    <cellStyle name="Comma 4 2 2 2 3 3 2" xfId="885"/>
    <cellStyle name="Comma 4 2 2 2 3 4" xfId="886"/>
    <cellStyle name="Comma 4 2 2 2 4" xfId="887"/>
    <cellStyle name="Comma 4 2 2 2 4 2" xfId="888"/>
    <cellStyle name="Comma 4 2 2 2 4 3" xfId="889"/>
    <cellStyle name="Comma 4 2 2 2 5" xfId="890"/>
    <cellStyle name="Comma 4 2 2 2 5 2" xfId="891"/>
    <cellStyle name="Comma 4 2 2 2 6" xfId="892"/>
    <cellStyle name="Comma 4 2 2 2 6 2" xfId="893"/>
    <cellStyle name="Comma 4 2 2 2 7" xfId="894"/>
    <cellStyle name="Comma 4 2 2 3" xfId="895"/>
    <cellStyle name="Comma 4 2 2 3 2" xfId="896"/>
    <cellStyle name="Comma 4 2 2 3 2 2" xfId="897"/>
    <cellStyle name="Comma 4 2 2 3 2 2 2" xfId="898"/>
    <cellStyle name="Comma 4 2 2 3 2 2 3" xfId="899"/>
    <cellStyle name="Comma 4 2 2 3 2 3" xfId="900"/>
    <cellStyle name="Comma 4 2 2 3 2 3 2" xfId="901"/>
    <cellStyle name="Comma 4 2 2 3 2 4" xfId="902"/>
    <cellStyle name="Comma 4 2 2 3 2 4 2" xfId="903"/>
    <cellStyle name="Comma 4 2 2 3 2 5" xfId="904"/>
    <cellStyle name="Comma 4 2 2 3 3" xfId="905"/>
    <cellStyle name="Comma 4 2 2 3 3 2" xfId="906"/>
    <cellStyle name="Comma 4 2 2 3 3 2 2" xfId="907"/>
    <cellStyle name="Comma 4 2 2 3 3 3" xfId="908"/>
    <cellStyle name="Comma 4 2 2 3 3 3 2" xfId="909"/>
    <cellStyle name="Comma 4 2 2 3 3 4" xfId="910"/>
    <cellStyle name="Comma 4 2 2 3 4" xfId="911"/>
    <cellStyle name="Comma 4 2 2 3 4 2" xfId="912"/>
    <cellStyle name="Comma 4 2 2 3 4 3" xfId="913"/>
    <cellStyle name="Comma 4 2 2 3 5" xfId="914"/>
    <cellStyle name="Comma 4 2 2 3 5 2" xfId="915"/>
    <cellStyle name="Comma 4 2 2 3 6" xfId="916"/>
    <cellStyle name="Comma 4 2 2 3 6 2" xfId="917"/>
    <cellStyle name="Comma 4 2 2 3 7" xfId="918"/>
    <cellStyle name="Comma 4 2 2 4" xfId="919"/>
    <cellStyle name="Comma 4 2 2 4 2" xfId="920"/>
    <cellStyle name="Comma 4 2 2 4 2 2" xfId="921"/>
    <cellStyle name="Comma 4 2 2 4 2 2 2" xfId="922"/>
    <cellStyle name="Comma 4 2 2 4 2 3" xfId="923"/>
    <cellStyle name="Comma 4 2 2 4 2 3 2" xfId="924"/>
    <cellStyle name="Comma 4 2 2 4 2 4" xfId="925"/>
    <cellStyle name="Comma 4 2 2 4 3" xfId="926"/>
    <cellStyle name="Comma 4 2 2 4 3 2" xfId="927"/>
    <cellStyle name="Comma 4 2 2 4 3 3" xfId="928"/>
    <cellStyle name="Comma 4 2 2 4 4" xfId="929"/>
    <cellStyle name="Comma 4 2 2 4 4 2" xfId="930"/>
    <cellStyle name="Comma 4 2 2 4 5" xfId="931"/>
    <cellStyle name="Comma 4 2 2 4 5 2" xfId="932"/>
    <cellStyle name="Comma 4 2 2 4 6" xfId="933"/>
    <cellStyle name="Comma 4 2 2 5" xfId="934"/>
    <cellStyle name="Comma 4 2 2 5 2" xfId="935"/>
    <cellStyle name="Comma 4 2 2 5 2 2" xfId="936"/>
    <cellStyle name="Comma 4 2 2 5 3" xfId="937"/>
    <cellStyle name="Comma 4 2 2 5 3 2" xfId="938"/>
    <cellStyle name="Comma 4 2 2 5 4" xfId="939"/>
    <cellStyle name="Comma 4 2 2 6" xfId="940"/>
    <cellStyle name="Comma 4 2 2 6 2" xfId="941"/>
    <cellStyle name="Comma 4 2 2 6 2 2" xfId="942"/>
    <cellStyle name="Comma 4 2 2 6 3" xfId="943"/>
    <cellStyle name="Comma 4 2 2 6 3 2" xfId="944"/>
    <cellStyle name="Comma 4 2 2 6 4" xfId="945"/>
    <cellStyle name="Comma 4 2 2 7" xfId="946"/>
    <cellStyle name="Comma 4 2 2 7 2" xfId="947"/>
    <cellStyle name="Comma 4 2 2 7 3" xfId="948"/>
    <cellStyle name="Comma 4 2 2 8" xfId="949"/>
    <cellStyle name="Comma 4 2 2 8 2" xfId="950"/>
    <cellStyle name="Comma 4 2 2 9" xfId="951"/>
    <cellStyle name="Comma 4 2 2 9 2" xfId="952"/>
    <cellStyle name="Comma 4 2 3" xfId="953"/>
    <cellStyle name="Comma 4 2 3 2" xfId="954"/>
    <cellStyle name="Comma 4 2 3 2 2" xfId="955"/>
    <cellStyle name="Comma 4 2 3 2 2 2" xfId="956"/>
    <cellStyle name="Comma 4 2 3 2 2 2 2" xfId="957"/>
    <cellStyle name="Comma 4 2 3 2 2 2 3" xfId="958"/>
    <cellStyle name="Comma 4 2 3 2 2 3" xfId="959"/>
    <cellStyle name="Comma 4 2 3 2 2 3 2" xfId="960"/>
    <cellStyle name="Comma 4 2 3 2 2 4" xfId="961"/>
    <cellStyle name="Comma 4 2 3 2 2 4 2" xfId="962"/>
    <cellStyle name="Comma 4 2 3 2 2 5" xfId="963"/>
    <cellStyle name="Comma 4 2 3 2 3" xfId="964"/>
    <cellStyle name="Comma 4 2 3 2 3 2" xfId="965"/>
    <cellStyle name="Comma 4 2 3 2 3 2 2" xfId="966"/>
    <cellStyle name="Comma 4 2 3 2 3 3" xfId="967"/>
    <cellStyle name="Comma 4 2 3 2 3 3 2" xfId="968"/>
    <cellStyle name="Comma 4 2 3 2 3 4" xfId="969"/>
    <cellStyle name="Comma 4 2 3 2 4" xfId="970"/>
    <cellStyle name="Comma 4 2 3 2 4 2" xfId="971"/>
    <cellStyle name="Comma 4 2 3 2 4 3" xfId="972"/>
    <cellStyle name="Comma 4 2 3 2 5" xfId="973"/>
    <cellStyle name="Comma 4 2 3 2 5 2" xfId="974"/>
    <cellStyle name="Comma 4 2 3 2 6" xfId="975"/>
    <cellStyle name="Comma 4 2 3 2 6 2" xfId="976"/>
    <cellStyle name="Comma 4 2 3 2 7" xfId="977"/>
    <cellStyle name="Comma 4 2 3 3" xfId="978"/>
    <cellStyle name="Comma 4 2 3 3 2" xfId="979"/>
    <cellStyle name="Comma 4 2 3 3 2 2" xfId="980"/>
    <cellStyle name="Comma 4 2 3 3 2 3" xfId="981"/>
    <cellStyle name="Comma 4 2 3 3 3" xfId="982"/>
    <cellStyle name="Comma 4 2 3 3 3 2" xfId="983"/>
    <cellStyle name="Comma 4 2 3 3 4" xfId="984"/>
    <cellStyle name="Comma 4 2 3 3 4 2" xfId="985"/>
    <cellStyle name="Comma 4 2 3 3 5" xfId="986"/>
    <cellStyle name="Comma 4 2 3 4" xfId="987"/>
    <cellStyle name="Comma 4 2 3 4 2" xfId="988"/>
    <cellStyle name="Comma 4 2 3 4 2 2" xfId="989"/>
    <cellStyle name="Comma 4 2 3 4 3" xfId="990"/>
    <cellStyle name="Comma 4 2 3 4 3 2" xfId="991"/>
    <cellStyle name="Comma 4 2 3 4 4" xfId="992"/>
    <cellStyle name="Comma 4 2 3 5" xfId="993"/>
    <cellStyle name="Comma 4 2 3 5 2" xfId="994"/>
    <cellStyle name="Comma 4 2 3 5 3" xfId="995"/>
    <cellStyle name="Comma 4 2 3 6" xfId="996"/>
    <cellStyle name="Comma 4 2 3 6 2" xfId="997"/>
    <cellStyle name="Comma 4 2 3 7" xfId="998"/>
    <cellStyle name="Comma 4 2 3 7 2" xfId="999"/>
    <cellStyle name="Comma 4 2 3 8" xfId="1000"/>
    <cellStyle name="Comma 4 2 4" xfId="1001"/>
    <cellStyle name="Comma 4 2 4 2" xfId="1002"/>
    <cellStyle name="Comma 4 2 4 2 2" xfId="1003"/>
    <cellStyle name="Comma 4 2 4 2 2 2" xfId="1004"/>
    <cellStyle name="Comma 4 2 4 2 2 3" xfId="1005"/>
    <cellStyle name="Comma 4 2 4 2 3" xfId="1006"/>
    <cellStyle name="Comma 4 2 4 2 3 2" xfId="1007"/>
    <cellStyle name="Comma 4 2 4 2 4" xfId="1008"/>
    <cellStyle name="Comma 4 2 4 2 4 2" xfId="1009"/>
    <cellStyle name="Comma 4 2 4 2 5" xfId="1010"/>
    <cellStyle name="Comma 4 2 4 3" xfId="1011"/>
    <cellStyle name="Comma 4 2 4 3 2" xfId="1012"/>
    <cellStyle name="Comma 4 2 4 3 2 2" xfId="1013"/>
    <cellStyle name="Comma 4 2 4 3 3" xfId="1014"/>
    <cellStyle name="Comma 4 2 4 3 3 2" xfId="1015"/>
    <cellStyle name="Comma 4 2 4 3 4" xfId="1016"/>
    <cellStyle name="Comma 4 2 4 4" xfId="1017"/>
    <cellStyle name="Comma 4 2 4 4 2" xfId="1018"/>
    <cellStyle name="Comma 4 2 4 4 3" xfId="1019"/>
    <cellStyle name="Comma 4 2 4 5" xfId="1020"/>
    <cellStyle name="Comma 4 2 4 5 2" xfId="1021"/>
    <cellStyle name="Comma 4 2 4 6" xfId="1022"/>
    <cellStyle name="Comma 4 2 4 6 2" xfId="1023"/>
    <cellStyle name="Comma 4 2 4 7" xfId="1024"/>
    <cellStyle name="Comma 4 2 5" xfId="1025"/>
    <cellStyle name="Comma 4 2 5 2" xfId="1026"/>
    <cellStyle name="Comma 4 2 5 2 2" xfId="1027"/>
    <cellStyle name="Comma 4 2 5 2 2 2" xfId="1028"/>
    <cellStyle name="Comma 4 2 5 2 2 3" xfId="1029"/>
    <cellStyle name="Comma 4 2 5 2 3" xfId="1030"/>
    <cellStyle name="Comma 4 2 5 2 3 2" xfId="1031"/>
    <cellStyle name="Comma 4 2 5 2 4" xfId="1032"/>
    <cellStyle name="Comma 4 2 5 2 4 2" xfId="1033"/>
    <cellStyle name="Comma 4 2 5 2 5" xfId="1034"/>
    <cellStyle name="Comma 4 2 5 3" xfId="1035"/>
    <cellStyle name="Comma 4 2 5 3 2" xfId="1036"/>
    <cellStyle name="Comma 4 2 5 3 2 2" xfId="1037"/>
    <cellStyle name="Comma 4 2 5 3 3" xfId="1038"/>
    <cellStyle name="Comma 4 2 5 3 3 2" xfId="1039"/>
    <cellStyle name="Comma 4 2 5 3 4" xfId="1040"/>
    <cellStyle name="Comma 4 2 5 4" xfId="1041"/>
    <cellStyle name="Comma 4 2 5 4 2" xfId="1042"/>
    <cellStyle name="Comma 4 2 5 4 3" xfId="1043"/>
    <cellStyle name="Comma 4 2 5 5" xfId="1044"/>
    <cellStyle name="Comma 4 2 5 5 2" xfId="1045"/>
    <cellStyle name="Comma 4 2 5 6" xfId="1046"/>
    <cellStyle name="Comma 4 2 5 6 2" xfId="1047"/>
    <cellStyle name="Comma 4 2 5 7" xfId="1048"/>
    <cellStyle name="Comma 4 2 6" xfId="1049"/>
    <cellStyle name="Comma 4 2 6 2" xfId="1050"/>
    <cellStyle name="Comma 4 2 6 2 2" xfId="1051"/>
    <cellStyle name="Comma 4 2 6 2 2 2" xfId="1052"/>
    <cellStyle name="Comma 4 2 6 2 3" xfId="1053"/>
    <cellStyle name="Comma 4 2 6 2 3 2" xfId="1054"/>
    <cellStyle name="Comma 4 2 6 2 4" xfId="1055"/>
    <cellStyle name="Comma 4 2 6 3" xfId="1056"/>
    <cellStyle name="Comma 4 2 6 3 2" xfId="1057"/>
    <cellStyle name="Comma 4 2 6 3 3" xfId="1058"/>
    <cellStyle name="Comma 4 2 6 4" xfId="1059"/>
    <cellStyle name="Comma 4 2 6 4 2" xfId="1060"/>
    <cellStyle name="Comma 4 2 6 5" xfId="1061"/>
    <cellStyle name="Comma 4 2 6 5 2" xfId="1062"/>
    <cellStyle name="Comma 4 2 6 6" xfId="1063"/>
    <cellStyle name="Comma 4 2 7" xfId="1064"/>
    <cellStyle name="Comma 4 2 7 2" xfId="1065"/>
    <cellStyle name="Comma 4 2 7 2 2" xfId="1066"/>
    <cellStyle name="Comma 4 2 7 3" xfId="1067"/>
    <cellStyle name="Comma 4 2 7 3 2" xfId="1068"/>
    <cellStyle name="Comma 4 2 7 4" xfId="1069"/>
    <cellStyle name="Comma 4 2 8" xfId="1070"/>
    <cellStyle name="Comma 4 2 8 2" xfId="1071"/>
    <cellStyle name="Comma 4 2 8 2 2" xfId="1072"/>
    <cellStyle name="Comma 4 2 8 3" xfId="1073"/>
    <cellStyle name="Comma 4 2 8 3 2" xfId="1074"/>
    <cellStyle name="Comma 4 2 8 4" xfId="1075"/>
    <cellStyle name="Comma 4 2 9" xfId="1076"/>
    <cellStyle name="Comma 4 2 9 2" xfId="1077"/>
    <cellStyle name="Comma 4 2 9 3" xfId="1078"/>
    <cellStyle name="Comma 4 3" xfId="1079"/>
    <cellStyle name="Comma 4 3 10" xfId="1080"/>
    <cellStyle name="Comma 4 3 10 2" xfId="1081"/>
    <cellStyle name="Comma 4 3 11" xfId="1082"/>
    <cellStyle name="Comma 4 3 12" xfId="18582"/>
    <cellStyle name="Comma 4 3 2" xfId="1083"/>
    <cellStyle name="Comma 4 3 2 2" xfId="1084"/>
    <cellStyle name="Comma 4 3 2 2 2" xfId="1085"/>
    <cellStyle name="Comma 4 3 2 2 2 2" xfId="1086"/>
    <cellStyle name="Comma 4 3 2 2 2 2 2" xfId="1087"/>
    <cellStyle name="Comma 4 3 2 2 2 2 3" xfId="1088"/>
    <cellStyle name="Comma 4 3 2 2 2 3" xfId="1089"/>
    <cellStyle name="Comma 4 3 2 2 2 3 2" xfId="1090"/>
    <cellStyle name="Comma 4 3 2 2 2 4" xfId="1091"/>
    <cellStyle name="Comma 4 3 2 2 2 4 2" xfId="1092"/>
    <cellStyle name="Comma 4 3 2 2 2 5" xfId="1093"/>
    <cellStyle name="Comma 4 3 2 2 3" xfId="1094"/>
    <cellStyle name="Comma 4 3 2 2 3 2" xfId="1095"/>
    <cellStyle name="Comma 4 3 2 2 3 2 2" xfId="1096"/>
    <cellStyle name="Comma 4 3 2 2 3 3" xfId="1097"/>
    <cellStyle name="Comma 4 3 2 2 3 3 2" xfId="1098"/>
    <cellStyle name="Comma 4 3 2 2 3 4" xfId="1099"/>
    <cellStyle name="Comma 4 3 2 2 4" xfId="1100"/>
    <cellStyle name="Comma 4 3 2 2 4 2" xfId="1101"/>
    <cellStyle name="Comma 4 3 2 2 4 3" xfId="1102"/>
    <cellStyle name="Comma 4 3 2 2 5" xfId="1103"/>
    <cellStyle name="Comma 4 3 2 2 5 2" xfId="1104"/>
    <cellStyle name="Comma 4 3 2 2 6" xfId="1105"/>
    <cellStyle name="Comma 4 3 2 2 6 2" xfId="1106"/>
    <cellStyle name="Comma 4 3 2 2 7" xfId="1107"/>
    <cellStyle name="Comma 4 3 2 3" xfId="1108"/>
    <cellStyle name="Comma 4 3 2 3 2" xfId="1109"/>
    <cellStyle name="Comma 4 3 2 3 2 2" xfId="1110"/>
    <cellStyle name="Comma 4 3 2 3 2 3" xfId="1111"/>
    <cellStyle name="Comma 4 3 2 3 3" xfId="1112"/>
    <cellStyle name="Comma 4 3 2 3 3 2" xfId="1113"/>
    <cellStyle name="Comma 4 3 2 3 4" xfId="1114"/>
    <cellStyle name="Comma 4 3 2 3 4 2" xfId="1115"/>
    <cellStyle name="Comma 4 3 2 3 5" xfId="1116"/>
    <cellStyle name="Comma 4 3 2 4" xfId="1117"/>
    <cellStyle name="Comma 4 3 2 4 2" xfId="1118"/>
    <cellStyle name="Comma 4 3 2 4 2 2" xfId="1119"/>
    <cellStyle name="Comma 4 3 2 4 3" xfId="1120"/>
    <cellStyle name="Comma 4 3 2 4 3 2" xfId="1121"/>
    <cellStyle name="Comma 4 3 2 4 4" xfId="1122"/>
    <cellStyle name="Comma 4 3 2 5" xfId="1123"/>
    <cellStyle name="Comma 4 3 2 5 2" xfId="1124"/>
    <cellStyle name="Comma 4 3 2 5 3" xfId="1125"/>
    <cellStyle name="Comma 4 3 2 6" xfId="1126"/>
    <cellStyle name="Comma 4 3 2 6 2" xfId="1127"/>
    <cellStyle name="Comma 4 3 2 7" xfId="1128"/>
    <cellStyle name="Comma 4 3 2 7 2" xfId="1129"/>
    <cellStyle name="Comma 4 3 2 8" xfId="1130"/>
    <cellStyle name="Comma 4 3 3" xfId="1131"/>
    <cellStyle name="Comma 4 3 3 2" xfId="1132"/>
    <cellStyle name="Comma 4 3 3 2 2" xfId="1133"/>
    <cellStyle name="Comma 4 3 3 2 2 2" xfId="1134"/>
    <cellStyle name="Comma 4 3 3 2 2 3" xfId="1135"/>
    <cellStyle name="Comma 4 3 3 2 3" xfId="1136"/>
    <cellStyle name="Comma 4 3 3 2 3 2" xfId="1137"/>
    <cellStyle name="Comma 4 3 3 2 4" xfId="1138"/>
    <cellStyle name="Comma 4 3 3 2 4 2" xfId="1139"/>
    <cellStyle name="Comma 4 3 3 2 5" xfId="1140"/>
    <cellStyle name="Comma 4 3 3 3" xfId="1141"/>
    <cellStyle name="Comma 4 3 3 3 2" xfId="1142"/>
    <cellStyle name="Comma 4 3 3 3 2 2" xfId="1143"/>
    <cellStyle name="Comma 4 3 3 3 3" xfId="1144"/>
    <cellStyle name="Comma 4 3 3 3 3 2" xfId="1145"/>
    <cellStyle name="Comma 4 3 3 3 4" xfId="1146"/>
    <cellStyle name="Comma 4 3 3 4" xfId="1147"/>
    <cellStyle name="Comma 4 3 3 4 2" xfId="1148"/>
    <cellStyle name="Comma 4 3 3 4 3" xfId="1149"/>
    <cellStyle name="Comma 4 3 3 5" xfId="1150"/>
    <cellStyle name="Comma 4 3 3 5 2" xfId="1151"/>
    <cellStyle name="Comma 4 3 3 6" xfId="1152"/>
    <cellStyle name="Comma 4 3 3 6 2" xfId="1153"/>
    <cellStyle name="Comma 4 3 3 7" xfId="1154"/>
    <cellStyle name="Comma 4 3 4" xfId="1155"/>
    <cellStyle name="Comma 4 3 4 2" xfId="1156"/>
    <cellStyle name="Comma 4 3 4 2 2" xfId="1157"/>
    <cellStyle name="Comma 4 3 4 2 2 2" xfId="1158"/>
    <cellStyle name="Comma 4 3 4 2 2 3" xfId="1159"/>
    <cellStyle name="Comma 4 3 4 2 3" xfId="1160"/>
    <cellStyle name="Comma 4 3 4 2 3 2" xfId="1161"/>
    <cellStyle name="Comma 4 3 4 2 4" xfId="1162"/>
    <cellStyle name="Comma 4 3 4 2 4 2" xfId="1163"/>
    <cellStyle name="Comma 4 3 4 2 5" xfId="1164"/>
    <cellStyle name="Comma 4 3 4 3" xfId="1165"/>
    <cellStyle name="Comma 4 3 4 3 2" xfId="1166"/>
    <cellStyle name="Comma 4 3 4 3 2 2" xfId="1167"/>
    <cellStyle name="Comma 4 3 4 3 3" xfId="1168"/>
    <cellStyle name="Comma 4 3 4 3 3 2" xfId="1169"/>
    <cellStyle name="Comma 4 3 4 3 4" xfId="1170"/>
    <cellStyle name="Comma 4 3 4 4" xfId="1171"/>
    <cellStyle name="Comma 4 3 4 4 2" xfId="1172"/>
    <cellStyle name="Comma 4 3 4 4 3" xfId="1173"/>
    <cellStyle name="Comma 4 3 4 5" xfId="1174"/>
    <cellStyle name="Comma 4 3 4 5 2" xfId="1175"/>
    <cellStyle name="Comma 4 3 4 6" xfId="1176"/>
    <cellStyle name="Comma 4 3 4 6 2" xfId="1177"/>
    <cellStyle name="Comma 4 3 4 7" xfId="1178"/>
    <cellStyle name="Comma 4 3 5" xfId="1179"/>
    <cellStyle name="Comma 4 3 5 2" xfId="1180"/>
    <cellStyle name="Comma 4 3 5 2 2" xfId="1181"/>
    <cellStyle name="Comma 4 3 5 2 2 2" xfId="1182"/>
    <cellStyle name="Comma 4 3 5 2 3" xfId="1183"/>
    <cellStyle name="Comma 4 3 5 2 3 2" xfId="1184"/>
    <cellStyle name="Comma 4 3 5 2 4" xfId="1185"/>
    <cellStyle name="Comma 4 3 5 3" xfId="1186"/>
    <cellStyle name="Comma 4 3 5 3 2" xfId="1187"/>
    <cellStyle name="Comma 4 3 5 3 3" xfId="1188"/>
    <cellStyle name="Comma 4 3 5 4" xfId="1189"/>
    <cellStyle name="Comma 4 3 5 4 2" xfId="1190"/>
    <cellStyle name="Comma 4 3 5 5" xfId="1191"/>
    <cellStyle name="Comma 4 3 5 5 2" xfId="1192"/>
    <cellStyle name="Comma 4 3 5 6" xfId="1193"/>
    <cellStyle name="Comma 4 3 6" xfId="1194"/>
    <cellStyle name="Comma 4 3 6 2" xfId="1195"/>
    <cellStyle name="Comma 4 3 6 2 2" xfId="1196"/>
    <cellStyle name="Comma 4 3 6 3" xfId="1197"/>
    <cellStyle name="Comma 4 3 6 3 2" xfId="1198"/>
    <cellStyle name="Comma 4 3 6 4" xfId="1199"/>
    <cellStyle name="Comma 4 3 7" xfId="1200"/>
    <cellStyle name="Comma 4 3 7 2" xfId="1201"/>
    <cellStyle name="Comma 4 3 7 2 2" xfId="1202"/>
    <cellStyle name="Comma 4 3 7 3" xfId="1203"/>
    <cellStyle name="Comma 4 3 7 3 2" xfId="1204"/>
    <cellStyle name="Comma 4 3 7 4" xfId="1205"/>
    <cellStyle name="Comma 4 3 8" xfId="1206"/>
    <cellStyle name="Comma 4 3 8 2" xfId="1207"/>
    <cellStyle name="Comma 4 3 8 3" xfId="1208"/>
    <cellStyle name="Comma 4 3 9" xfId="1209"/>
    <cellStyle name="Comma 4 3 9 2" xfId="1210"/>
    <cellStyle name="Comma 4 4" xfId="1211"/>
    <cellStyle name="Comma 4 4 10" xfId="1212"/>
    <cellStyle name="Comma 4 4 11" xfId="18583"/>
    <cellStyle name="Comma 4 4 2" xfId="1213"/>
    <cellStyle name="Comma 4 4 2 2" xfId="1214"/>
    <cellStyle name="Comma 4 4 2 2 2" xfId="1215"/>
    <cellStyle name="Comma 4 4 2 2 2 2" xfId="1216"/>
    <cellStyle name="Comma 4 4 2 2 2 3" xfId="1217"/>
    <cellStyle name="Comma 4 4 2 2 3" xfId="1218"/>
    <cellStyle name="Comma 4 4 2 2 3 2" xfId="1219"/>
    <cellStyle name="Comma 4 4 2 2 4" xfId="1220"/>
    <cellStyle name="Comma 4 4 2 2 4 2" xfId="1221"/>
    <cellStyle name="Comma 4 4 2 2 5" xfId="1222"/>
    <cellStyle name="Comma 4 4 2 3" xfId="1223"/>
    <cellStyle name="Comma 4 4 2 3 2" xfId="1224"/>
    <cellStyle name="Comma 4 4 2 3 2 2" xfId="1225"/>
    <cellStyle name="Comma 4 4 2 3 3" xfId="1226"/>
    <cellStyle name="Comma 4 4 2 3 3 2" xfId="1227"/>
    <cellStyle name="Comma 4 4 2 3 4" xfId="1228"/>
    <cellStyle name="Comma 4 4 2 4" xfId="1229"/>
    <cellStyle name="Comma 4 4 2 4 2" xfId="1230"/>
    <cellStyle name="Comma 4 4 2 4 3" xfId="1231"/>
    <cellStyle name="Comma 4 4 2 5" xfId="1232"/>
    <cellStyle name="Comma 4 4 2 5 2" xfId="1233"/>
    <cellStyle name="Comma 4 4 2 6" xfId="1234"/>
    <cellStyle name="Comma 4 4 2 6 2" xfId="1235"/>
    <cellStyle name="Comma 4 4 2 7" xfId="1236"/>
    <cellStyle name="Comma 4 4 3" xfId="1237"/>
    <cellStyle name="Comma 4 4 3 2" xfId="1238"/>
    <cellStyle name="Comma 4 4 3 2 2" xfId="1239"/>
    <cellStyle name="Comma 4 4 3 2 2 2" xfId="1240"/>
    <cellStyle name="Comma 4 4 3 2 2 3" xfId="1241"/>
    <cellStyle name="Comma 4 4 3 2 3" xfId="1242"/>
    <cellStyle name="Comma 4 4 3 2 3 2" xfId="1243"/>
    <cellStyle name="Comma 4 4 3 2 4" xfId="1244"/>
    <cellStyle name="Comma 4 4 3 2 4 2" xfId="1245"/>
    <cellStyle name="Comma 4 4 3 2 5" xfId="1246"/>
    <cellStyle name="Comma 4 4 3 3" xfId="1247"/>
    <cellStyle name="Comma 4 4 3 3 2" xfId="1248"/>
    <cellStyle name="Comma 4 4 3 3 2 2" xfId="1249"/>
    <cellStyle name="Comma 4 4 3 3 3" xfId="1250"/>
    <cellStyle name="Comma 4 4 3 3 3 2" xfId="1251"/>
    <cellStyle name="Comma 4 4 3 3 4" xfId="1252"/>
    <cellStyle name="Comma 4 4 3 4" xfId="1253"/>
    <cellStyle name="Comma 4 4 3 4 2" xfId="1254"/>
    <cellStyle name="Comma 4 4 3 4 3" xfId="1255"/>
    <cellStyle name="Comma 4 4 3 5" xfId="1256"/>
    <cellStyle name="Comma 4 4 3 5 2" xfId="1257"/>
    <cellStyle name="Comma 4 4 3 6" xfId="1258"/>
    <cellStyle name="Comma 4 4 3 6 2" xfId="1259"/>
    <cellStyle name="Comma 4 4 3 7" xfId="1260"/>
    <cellStyle name="Comma 4 4 4" xfId="1261"/>
    <cellStyle name="Comma 4 4 4 2" xfId="1262"/>
    <cellStyle name="Comma 4 4 4 2 2" xfId="1263"/>
    <cellStyle name="Comma 4 4 4 2 2 2" xfId="1264"/>
    <cellStyle name="Comma 4 4 4 2 3" xfId="1265"/>
    <cellStyle name="Comma 4 4 4 2 3 2" xfId="1266"/>
    <cellStyle name="Comma 4 4 4 2 4" xfId="1267"/>
    <cellStyle name="Comma 4 4 4 3" xfId="1268"/>
    <cellStyle name="Comma 4 4 4 3 2" xfId="1269"/>
    <cellStyle name="Comma 4 4 4 3 3" xfId="1270"/>
    <cellStyle name="Comma 4 4 4 4" xfId="1271"/>
    <cellStyle name="Comma 4 4 4 4 2" xfId="1272"/>
    <cellStyle name="Comma 4 4 4 5" xfId="1273"/>
    <cellStyle name="Comma 4 4 4 5 2" xfId="1274"/>
    <cellStyle name="Comma 4 4 4 6" xfId="1275"/>
    <cellStyle name="Comma 4 4 5" xfId="1276"/>
    <cellStyle name="Comma 4 4 5 2" xfId="1277"/>
    <cellStyle name="Comma 4 4 5 2 2" xfId="1278"/>
    <cellStyle name="Comma 4 4 5 3" xfId="1279"/>
    <cellStyle name="Comma 4 4 5 3 2" xfId="1280"/>
    <cellStyle name="Comma 4 4 5 4" xfId="1281"/>
    <cellStyle name="Comma 4 4 6" xfId="1282"/>
    <cellStyle name="Comma 4 4 6 2" xfId="1283"/>
    <cellStyle name="Comma 4 4 6 2 2" xfId="1284"/>
    <cellStyle name="Comma 4 4 6 3" xfId="1285"/>
    <cellStyle name="Comma 4 4 6 3 2" xfId="1286"/>
    <cellStyle name="Comma 4 4 6 4" xfId="1287"/>
    <cellStyle name="Comma 4 4 7" xfId="1288"/>
    <cellStyle name="Comma 4 4 7 2" xfId="1289"/>
    <cellStyle name="Comma 4 4 7 3" xfId="1290"/>
    <cellStyle name="Comma 4 4 8" xfId="1291"/>
    <cellStyle name="Comma 4 4 8 2" xfId="1292"/>
    <cellStyle name="Comma 4 4 9" xfId="1293"/>
    <cellStyle name="Comma 4 4 9 2" xfId="1294"/>
    <cellStyle name="Comma 4 5" xfId="1295"/>
    <cellStyle name="Comma 4 5 2" xfId="1296"/>
    <cellStyle name="Comma 4 5 2 2" xfId="1297"/>
    <cellStyle name="Comma 4 5 2 2 2" xfId="1298"/>
    <cellStyle name="Comma 4 5 2 2 2 2" xfId="1299"/>
    <cellStyle name="Comma 4 5 2 2 2 3" xfId="1300"/>
    <cellStyle name="Comma 4 5 2 2 3" xfId="1301"/>
    <cellStyle name="Comma 4 5 2 2 3 2" xfId="1302"/>
    <cellStyle name="Comma 4 5 2 2 4" xfId="1303"/>
    <cellStyle name="Comma 4 5 2 2 4 2" xfId="1304"/>
    <cellStyle name="Comma 4 5 2 2 5" xfId="1305"/>
    <cellStyle name="Comma 4 5 2 3" xfId="1306"/>
    <cellStyle name="Comma 4 5 2 3 2" xfId="1307"/>
    <cellStyle name="Comma 4 5 2 3 2 2" xfId="1308"/>
    <cellStyle name="Comma 4 5 2 3 3" xfId="1309"/>
    <cellStyle name="Comma 4 5 2 3 3 2" xfId="1310"/>
    <cellStyle name="Comma 4 5 2 3 4" xfId="1311"/>
    <cellStyle name="Comma 4 5 2 4" xfId="1312"/>
    <cellStyle name="Comma 4 5 2 4 2" xfId="1313"/>
    <cellStyle name="Comma 4 5 2 4 3" xfId="1314"/>
    <cellStyle name="Comma 4 5 2 5" xfId="1315"/>
    <cellStyle name="Comma 4 5 2 5 2" xfId="1316"/>
    <cellStyle name="Comma 4 5 2 6" xfId="1317"/>
    <cellStyle name="Comma 4 5 2 6 2" xfId="1318"/>
    <cellStyle name="Comma 4 5 2 7" xfId="1319"/>
    <cellStyle name="Comma 4 5 3" xfId="1320"/>
    <cellStyle name="Comma 4 5 3 2" xfId="1321"/>
    <cellStyle name="Comma 4 5 3 2 2" xfId="1322"/>
    <cellStyle name="Comma 4 5 3 2 3" xfId="1323"/>
    <cellStyle name="Comma 4 5 3 3" xfId="1324"/>
    <cellStyle name="Comma 4 5 3 3 2" xfId="1325"/>
    <cellStyle name="Comma 4 5 3 4" xfId="1326"/>
    <cellStyle name="Comma 4 5 3 4 2" xfId="1327"/>
    <cellStyle name="Comma 4 5 3 5" xfId="1328"/>
    <cellStyle name="Comma 4 5 4" xfId="1329"/>
    <cellStyle name="Comma 4 5 4 2" xfId="1330"/>
    <cellStyle name="Comma 4 5 4 2 2" xfId="1331"/>
    <cellStyle name="Comma 4 5 4 3" xfId="1332"/>
    <cellStyle name="Comma 4 5 4 3 2" xfId="1333"/>
    <cellStyle name="Comma 4 5 4 4" xfId="1334"/>
    <cellStyle name="Comma 4 5 5" xfId="1335"/>
    <cellStyle name="Comma 4 5 5 2" xfId="1336"/>
    <cellStyle name="Comma 4 5 5 3" xfId="1337"/>
    <cellStyle name="Comma 4 5 6" xfId="1338"/>
    <cellStyle name="Comma 4 5 6 2" xfId="1339"/>
    <cellStyle name="Comma 4 5 7" xfId="1340"/>
    <cellStyle name="Comma 4 5 7 2" xfId="1341"/>
    <cellStyle name="Comma 4 5 8" xfId="1342"/>
    <cellStyle name="Comma 4 6" xfId="1343"/>
    <cellStyle name="Comma 4 6 2" xfId="1344"/>
    <cellStyle name="Comma 4 6 2 2" xfId="1345"/>
    <cellStyle name="Comma 4 6 2 2 2" xfId="1346"/>
    <cellStyle name="Comma 4 6 2 2 3" xfId="1347"/>
    <cellStyle name="Comma 4 6 2 3" xfId="1348"/>
    <cellStyle name="Comma 4 6 2 3 2" xfId="1349"/>
    <cellStyle name="Comma 4 6 2 4" xfId="1350"/>
    <cellStyle name="Comma 4 6 2 4 2" xfId="1351"/>
    <cellStyle name="Comma 4 6 2 5" xfId="1352"/>
    <cellStyle name="Comma 4 6 3" xfId="1353"/>
    <cellStyle name="Comma 4 6 3 2" xfId="1354"/>
    <cellStyle name="Comma 4 6 3 2 2" xfId="1355"/>
    <cellStyle name="Comma 4 6 3 3" xfId="1356"/>
    <cellStyle name="Comma 4 6 3 3 2" xfId="1357"/>
    <cellStyle name="Comma 4 6 3 4" xfId="1358"/>
    <cellStyle name="Comma 4 6 4" xfId="1359"/>
    <cellStyle name="Comma 4 6 4 2" xfId="1360"/>
    <cellStyle name="Comma 4 6 4 3" xfId="1361"/>
    <cellStyle name="Comma 4 6 5" xfId="1362"/>
    <cellStyle name="Comma 4 6 5 2" xfId="1363"/>
    <cellStyle name="Comma 4 6 6" xfId="1364"/>
    <cellStyle name="Comma 4 6 6 2" xfId="1365"/>
    <cellStyle name="Comma 4 6 7" xfId="1366"/>
    <cellStyle name="Comma 4 7" xfId="1367"/>
    <cellStyle name="Comma 4 7 2" xfId="1368"/>
    <cellStyle name="Comma 4 7 2 2" xfId="1369"/>
    <cellStyle name="Comma 4 7 2 2 2" xfId="1370"/>
    <cellStyle name="Comma 4 7 2 2 3" xfId="1371"/>
    <cellStyle name="Comma 4 7 2 3" xfId="1372"/>
    <cellStyle name="Comma 4 7 2 3 2" xfId="1373"/>
    <cellStyle name="Comma 4 7 2 4" xfId="1374"/>
    <cellStyle name="Comma 4 7 2 4 2" xfId="1375"/>
    <cellStyle name="Comma 4 7 2 5" xfId="1376"/>
    <cellStyle name="Comma 4 7 3" xfId="1377"/>
    <cellStyle name="Comma 4 7 3 2" xfId="1378"/>
    <cellStyle name="Comma 4 7 3 2 2" xfId="1379"/>
    <cellStyle name="Comma 4 7 3 3" xfId="1380"/>
    <cellStyle name="Comma 4 7 3 3 2" xfId="1381"/>
    <cellStyle name="Comma 4 7 3 4" xfId="1382"/>
    <cellStyle name="Comma 4 7 4" xfId="1383"/>
    <cellStyle name="Comma 4 7 4 2" xfId="1384"/>
    <cellStyle name="Comma 4 7 4 3" xfId="1385"/>
    <cellStyle name="Comma 4 7 5" xfId="1386"/>
    <cellStyle name="Comma 4 7 5 2" xfId="1387"/>
    <cellStyle name="Comma 4 7 6" xfId="1388"/>
    <cellStyle name="Comma 4 7 6 2" xfId="1389"/>
    <cellStyle name="Comma 4 7 7" xfId="1390"/>
    <cellStyle name="Comma 4 8" xfId="1391"/>
    <cellStyle name="Comma 4 8 2" xfId="1392"/>
    <cellStyle name="Comma 4 8 2 2" xfId="1393"/>
    <cellStyle name="Comma 4 8 2 2 2" xfId="1394"/>
    <cellStyle name="Comma 4 8 2 3" xfId="1395"/>
    <cellStyle name="Comma 4 8 2 3 2" xfId="1396"/>
    <cellStyle name="Comma 4 8 2 4" xfId="1397"/>
    <cellStyle name="Comma 4 8 3" xfId="1398"/>
    <cellStyle name="Comma 4 8 3 2" xfId="1399"/>
    <cellStyle name="Comma 4 8 3 3" xfId="1400"/>
    <cellStyle name="Comma 4 8 4" xfId="1401"/>
    <cellStyle name="Comma 4 8 4 2" xfId="1402"/>
    <cellStyle name="Comma 4 8 5" xfId="1403"/>
    <cellStyle name="Comma 4 8 5 2" xfId="1404"/>
    <cellStyle name="Comma 4 8 6" xfId="1405"/>
    <cellStyle name="Comma 4 9" xfId="1406"/>
    <cellStyle name="Comma 4 9 2" xfId="1407"/>
    <cellStyle name="Comma 4 9 2 2" xfId="1408"/>
    <cellStyle name="Comma 4 9 3" xfId="1409"/>
    <cellStyle name="Comma 4 9 3 2" xfId="1410"/>
    <cellStyle name="Comma 4 9 4" xfId="1411"/>
    <cellStyle name="Comma 40" xfId="18584"/>
    <cellStyle name="Comma 41" xfId="18585"/>
    <cellStyle name="Comma 42" xfId="18586"/>
    <cellStyle name="Comma 43" xfId="18587"/>
    <cellStyle name="Comma 44" xfId="18588"/>
    <cellStyle name="Comma 45" xfId="18589"/>
    <cellStyle name="Comma 46" xfId="18590"/>
    <cellStyle name="Comma 47" xfId="18591"/>
    <cellStyle name="Comma 48" xfId="18592"/>
    <cellStyle name="Comma 49" xfId="18593"/>
    <cellStyle name="Comma 5" xfId="1412"/>
    <cellStyle name="Comma 5 2" xfId="11588"/>
    <cellStyle name="Comma 5 2 2" xfId="11589"/>
    <cellStyle name="Comma 5 2 2 2" xfId="11590"/>
    <cellStyle name="Comma 5 2 2 2 2" xfId="11591"/>
    <cellStyle name="Comma 5 2 2 3" xfId="11592"/>
    <cellStyle name="Comma 5 2 2 4" xfId="11593"/>
    <cellStyle name="Comma 5 2 3" xfId="11594"/>
    <cellStyle name="Comma 5 2 3 2" xfId="11595"/>
    <cellStyle name="Comma 5 2 4" xfId="11596"/>
    <cellStyle name="Comma 5 2 5" xfId="11597"/>
    <cellStyle name="Comma 5 3" xfId="11598"/>
    <cellStyle name="Comma 5 3 2" xfId="11599"/>
    <cellStyle name="Comma 5 3 2 2" xfId="11600"/>
    <cellStyle name="Comma 5 3 3" xfId="11601"/>
    <cellStyle name="Comma 5 3 4" xfId="11602"/>
    <cellStyle name="Comma 5 4" xfId="11603"/>
    <cellStyle name="Comma 5 4 2" xfId="11604"/>
    <cellStyle name="Comma 5 4 2 2" xfId="11605"/>
    <cellStyle name="Comma 5 4 3" xfId="11606"/>
    <cellStyle name="Comma 5 4 4" xfId="11607"/>
    <cellStyle name="Comma 5 5" xfId="11608"/>
    <cellStyle name="Comma 5 5 2" xfId="11609"/>
    <cellStyle name="Comma 5 5 2 2" xfId="11610"/>
    <cellStyle name="Comma 5 5 3" xfId="11611"/>
    <cellStyle name="Comma 5 5 4" xfId="11612"/>
    <cellStyle name="Comma 5 6" xfId="11613"/>
    <cellStyle name="Comma 5 6 2" xfId="11614"/>
    <cellStyle name="Comma 5 7" xfId="11615"/>
    <cellStyle name="Comma 5 8" xfId="11616"/>
    <cellStyle name="Comma 5 9" xfId="17640"/>
    <cellStyle name="Comma 50" xfId="18594"/>
    <cellStyle name="Comma 51" xfId="18595"/>
    <cellStyle name="Comma 52" xfId="18596"/>
    <cellStyle name="Comma 53" xfId="18597"/>
    <cellStyle name="Comma 54" xfId="18598"/>
    <cellStyle name="Comma 55" xfId="18599"/>
    <cellStyle name="Comma 56" xfId="18600"/>
    <cellStyle name="Comma 57" xfId="18601"/>
    <cellStyle name="Comma 58" xfId="18602"/>
    <cellStyle name="Comma 59" xfId="18603"/>
    <cellStyle name="Comma 6" xfId="1413"/>
    <cellStyle name="Comma 6 2" xfId="11617"/>
    <cellStyle name="Comma 6 2 2" xfId="11618"/>
    <cellStyle name="Comma 6 2 3" xfId="18604"/>
    <cellStyle name="Comma 6 3" xfId="11619"/>
    <cellStyle name="Comma 6 3 2" xfId="11620"/>
    <cellStyle name="Comma 6 3 3" xfId="11621"/>
    <cellStyle name="Comma 6 4" xfId="11622"/>
    <cellStyle name="Comma 60" xfId="18605"/>
    <cellStyle name="Comma 61" xfId="18606"/>
    <cellStyle name="Comma 62" xfId="18607"/>
    <cellStyle name="Comma 63" xfId="18608"/>
    <cellStyle name="Comma 64" xfId="18609"/>
    <cellStyle name="Comma 65" xfId="18610"/>
    <cellStyle name="Comma 66" xfId="18611"/>
    <cellStyle name="Comma 67" xfId="18612"/>
    <cellStyle name="Comma 68" xfId="18613"/>
    <cellStyle name="Comma 69" xfId="18614"/>
    <cellStyle name="Comma 7" xfId="9245"/>
    <cellStyle name="Comma 7 10" xfId="18615"/>
    <cellStyle name="Comma 7 10 2" xfId="18616"/>
    <cellStyle name="Comma 7 10 2 2" xfId="18617"/>
    <cellStyle name="Comma 7 10 3" xfId="18618"/>
    <cellStyle name="Comma 7 10 3 2" xfId="18619"/>
    <cellStyle name="Comma 7 10 4" xfId="18620"/>
    <cellStyle name="Comma 7 10 4 2" xfId="18621"/>
    <cellStyle name="Comma 7 10 5" xfId="18622"/>
    <cellStyle name="Comma 7 10 6" xfId="18623"/>
    <cellStyle name="Comma 7 11" xfId="18624"/>
    <cellStyle name="Comma 7 11 2" xfId="18625"/>
    <cellStyle name="Comma 7 11 2 2" xfId="18626"/>
    <cellStyle name="Comma 7 11 3" xfId="18627"/>
    <cellStyle name="Comma 7 11 3 2" xfId="18628"/>
    <cellStyle name="Comma 7 11 4" xfId="18629"/>
    <cellStyle name="Comma 7 11 5" xfId="18630"/>
    <cellStyle name="Comma 7 12" xfId="18631"/>
    <cellStyle name="Comma 7 12 2" xfId="18632"/>
    <cellStyle name="Comma 7 13" xfId="18633"/>
    <cellStyle name="Comma 7 13 2" xfId="18634"/>
    <cellStyle name="Comma 7 14" xfId="18635"/>
    <cellStyle name="Comma 7 14 2" xfId="18636"/>
    <cellStyle name="Comma 7 15" xfId="18637"/>
    <cellStyle name="Comma 7 16" xfId="18638"/>
    <cellStyle name="Comma 7 17" xfId="18639"/>
    <cellStyle name="Comma 7 2" xfId="11624"/>
    <cellStyle name="Comma 7 2 10" xfId="18641"/>
    <cellStyle name="Comma 7 2 10 2" xfId="18642"/>
    <cellStyle name="Comma 7 2 11" xfId="18643"/>
    <cellStyle name="Comma 7 2 11 2" xfId="18644"/>
    <cellStyle name="Comma 7 2 12" xfId="18645"/>
    <cellStyle name="Comma 7 2 13" xfId="18646"/>
    <cellStyle name="Comma 7 2 14" xfId="18640"/>
    <cellStyle name="Comma 7 2 2" xfId="11625"/>
    <cellStyle name="Comma 7 2 2 10" xfId="18648"/>
    <cellStyle name="Comma 7 2 2 11" xfId="18649"/>
    <cellStyle name="Comma 7 2 2 12" xfId="18647"/>
    <cellStyle name="Comma 7 2 2 2" xfId="18650"/>
    <cellStyle name="Comma 7 2 2 2 2" xfId="18651"/>
    <cellStyle name="Comma 7 2 2 2 2 2" xfId="18652"/>
    <cellStyle name="Comma 7 2 2 2 3" xfId="18653"/>
    <cellStyle name="Comma 7 2 2 2 3 2" xfId="18654"/>
    <cellStyle name="Comma 7 2 2 2 4" xfId="18655"/>
    <cellStyle name="Comma 7 2 2 2 4 2" xfId="18656"/>
    <cellStyle name="Comma 7 2 2 2 5" xfId="18657"/>
    <cellStyle name="Comma 7 2 2 2 6" xfId="18658"/>
    <cellStyle name="Comma 7 2 2 3" xfId="18659"/>
    <cellStyle name="Comma 7 2 2 3 2" xfId="18660"/>
    <cellStyle name="Comma 7 2 2 3 2 2" xfId="18661"/>
    <cellStyle name="Comma 7 2 2 3 3" xfId="18662"/>
    <cellStyle name="Comma 7 2 2 3 3 2" xfId="18663"/>
    <cellStyle name="Comma 7 2 2 3 4" xfId="18664"/>
    <cellStyle name="Comma 7 2 2 3 4 2" xfId="18665"/>
    <cellStyle name="Comma 7 2 2 3 5" xfId="18666"/>
    <cellStyle name="Comma 7 2 2 3 6" xfId="18667"/>
    <cellStyle name="Comma 7 2 2 4" xfId="18668"/>
    <cellStyle name="Comma 7 2 2 4 2" xfId="18669"/>
    <cellStyle name="Comma 7 2 2 4 2 2" xfId="18670"/>
    <cellStyle name="Comma 7 2 2 4 3" xfId="18671"/>
    <cellStyle name="Comma 7 2 2 4 3 2" xfId="18672"/>
    <cellStyle name="Comma 7 2 2 4 4" xfId="18673"/>
    <cellStyle name="Comma 7 2 2 4 4 2" xfId="18674"/>
    <cellStyle name="Comma 7 2 2 4 5" xfId="18675"/>
    <cellStyle name="Comma 7 2 2 4 6" xfId="18676"/>
    <cellStyle name="Comma 7 2 2 5" xfId="18677"/>
    <cellStyle name="Comma 7 2 2 5 2" xfId="18678"/>
    <cellStyle name="Comma 7 2 2 5 2 2" xfId="18679"/>
    <cellStyle name="Comma 7 2 2 5 3" xfId="18680"/>
    <cellStyle name="Comma 7 2 2 5 3 2" xfId="18681"/>
    <cellStyle name="Comma 7 2 2 5 4" xfId="18682"/>
    <cellStyle name="Comma 7 2 2 5 4 2" xfId="18683"/>
    <cellStyle name="Comma 7 2 2 5 5" xfId="18684"/>
    <cellStyle name="Comma 7 2 2 5 6" xfId="18685"/>
    <cellStyle name="Comma 7 2 2 6" xfId="18686"/>
    <cellStyle name="Comma 7 2 2 6 2" xfId="18687"/>
    <cellStyle name="Comma 7 2 2 6 2 2" xfId="18688"/>
    <cellStyle name="Comma 7 2 2 6 3" xfId="18689"/>
    <cellStyle name="Comma 7 2 2 6 3 2" xfId="18690"/>
    <cellStyle name="Comma 7 2 2 6 4" xfId="18691"/>
    <cellStyle name="Comma 7 2 2 6 5" xfId="18692"/>
    <cellStyle name="Comma 7 2 2 7" xfId="18693"/>
    <cellStyle name="Comma 7 2 2 7 2" xfId="18694"/>
    <cellStyle name="Comma 7 2 2 8" xfId="18695"/>
    <cellStyle name="Comma 7 2 2 8 2" xfId="18696"/>
    <cellStyle name="Comma 7 2 2 9" xfId="18697"/>
    <cellStyle name="Comma 7 2 2 9 2" xfId="18698"/>
    <cellStyle name="Comma 7 2 3" xfId="18699"/>
    <cellStyle name="Comma 7 2 3 10" xfId="18700"/>
    <cellStyle name="Comma 7 2 3 2" xfId="18701"/>
    <cellStyle name="Comma 7 2 3 2 2" xfId="18702"/>
    <cellStyle name="Comma 7 2 3 2 2 2" xfId="18703"/>
    <cellStyle name="Comma 7 2 3 2 3" xfId="18704"/>
    <cellStyle name="Comma 7 2 3 2 3 2" xfId="18705"/>
    <cellStyle name="Comma 7 2 3 2 4" xfId="18706"/>
    <cellStyle name="Comma 7 2 3 2 4 2" xfId="18707"/>
    <cellStyle name="Comma 7 2 3 2 5" xfId="18708"/>
    <cellStyle name="Comma 7 2 3 2 6" xfId="18709"/>
    <cellStyle name="Comma 7 2 3 3" xfId="18710"/>
    <cellStyle name="Comma 7 2 3 3 2" xfId="18711"/>
    <cellStyle name="Comma 7 2 3 3 2 2" xfId="18712"/>
    <cellStyle name="Comma 7 2 3 3 3" xfId="18713"/>
    <cellStyle name="Comma 7 2 3 3 3 2" xfId="18714"/>
    <cellStyle name="Comma 7 2 3 3 4" xfId="18715"/>
    <cellStyle name="Comma 7 2 3 3 4 2" xfId="18716"/>
    <cellStyle name="Comma 7 2 3 3 5" xfId="18717"/>
    <cellStyle name="Comma 7 2 3 3 6" xfId="18718"/>
    <cellStyle name="Comma 7 2 3 4" xfId="18719"/>
    <cellStyle name="Comma 7 2 3 4 2" xfId="18720"/>
    <cellStyle name="Comma 7 2 3 4 2 2" xfId="18721"/>
    <cellStyle name="Comma 7 2 3 4 3" xfId="18722"/>
    <cellStyle name="Comma 7 2 3 4 3 2" xfId="18723"/>
    <cellStyle name="Comma 7 2 3 4 4" xfId="18724"/>
    <cellStyle name="Comma 7 2 3 4 4 2" xfId="18725"/>
    <cellStyle name="Comma 7 2 3 4 5" xfId="18726"/>
    <cellStyle name="Comma 7 2 3 4 6" xfId="18727"/>
    <cellStyle name="Comma 7 2 3 5" xfId="18728"/>
    <cellStyle name="Comma 7 2 3 5 2" xfId="18729"/>
    <cellStyle name="Comma 7 2 3 5 2 2" xfId="18730"/>
    <cellStyle name="Comma 7 2 3 5 3" xfId="18731"/>
    <cellStyle name="Comma 7 2 3 5 3 2" xfId="18732"/>
    <cellStyle name="Comma 7 2 3 5 4" xfId="18733"/>
    <cellStyle name="Comma 7 2 3 5 5" xfId="18734"/>
    <cellStyle name="Comma 7 2 3 6" xfId="18735"/>
    <cellStyle name="Comma 7 2 3 6 2" xfId="18736"/>
    <cellStyle name="Comma 7 2 3 7" xfId="18737"/>
    <cellStyle name="Comma 7 2 3 7 2" xfId="18738"/>
    <cellStyle name="Comma 7 2 3 8" xfId="18739"/>
    <cellStyle name="Comma 7 2 3 8 2" xfId="18740"/>
    <cellStyle name="Comma 7 2 3 9" xfId="18741"/>
    <cellStyle name="Comma 7 2 4" xfId="18742"/>
    <cellStyle name="Comma 7 2 4 10" xfId="18743"/>
    <cellStyle name="Comma 7 2 4 2" xfId="18744"/>
    <cellStyle name="Comma 7 2 4 2 2" xfId="18745"/>
    <cellStyle name="Comma 7 2 4 2 2 2" xfId="18746"/>
    <cellStyle name="Comma 7 2 4 2 3" xfId="18747"/>
    <cellStyle name="Comma 7 2 4 2 3 2" xfId="18748"/>
    <cellStyle name="Comma 7 2 4 2 4" xfId="18749"/>
    <cellStyle name="Comma 7 2 4 2 4 2" xfId="18750"/>
    <cellStyle name="Comma 7 2 4 2 5" xfId="18751"/>
    <cellStyle name="Comma 7 2 4 2 6" xfId="18752"/>
    <cellStyle name="Comma 7 2 4 3" xfId="18753"/>
    <cellStyle name="Comma 7 2 4 3 2" xfId="18754"/>
    <cellStyle name="Comma 7 2 4 3 2 2" xfId="18755"/>
    <cellStyle name="Comma 7 2 4 3 3" xfId="18756"/>
    <cellStyle name="Comma 7 2 4 3 3 2" xfId="18757"/>
    <cellStyle name="Comma 7 2 4 3 4" xfId="18758"/>
    <cellStyle name="Comma 7 2 4 3 4 2" xfId="18759"/>
    <cellStyle name="Comma 7 2 4 3 5" xfId="18760"/>
    <cellStyle name="Comma 7 2 4 3 6" xfId="18761"/>
    <cellStyle name="Comma 7 2 4 4" xfId="18762"/>
    <cellStyle name="Comma 7 2 4 4 2" xfId="18763"/>
    <cellStyle name="Comma 7 2 4 4 2 2" xfId="18764"/>
    <cellStyle name="Comma 7 2 4 4 3" xfId="18765"/>
    <cellStyle name="Comma 7 2 4 4 3 2" xfId="18766"/>
    <cellStyle name="Comma 7 2 4 4 4" xfId="18767"/>
    <cellStyle name="Comma 7 2 4 4 4 2" xfId="18768"/>
    <cellStyle name="Comma 7 2 4 4 5" xfId="18769"/>
    <cellStyle name="Comma 7 2 4 4 6" xfId="18770"/>
    <cellStyle name="Comma 7 2 4 5" xfId="18771"/>
    <cellStyle name="Comma 7 2 4 5 2" xfId="18772"/>
    <cellStyle name="Comma 7 2 4 5 2 2" xfId="18773"/>
    <cellStyle name="Comma 7 2 4 5 3" xfId="18774"/>
    <cellStyle name="Comma 7 2 4 5 3 2" xfId="18775"/>
    <cellStyle name="Comma 7 2 4 5 4" xfId="18776"/>
    <cellStyle name="Comma 7 2 4 5 5" xfId="18777"/>
    <cellStyle name="Comma 7 2 4 6" xfId="18778"/>
    <cellStyle name="Comma 7 2 4 6 2" xfId="18779"/>
    <cellStyle name="Comma 7 2 4 7" xfId="18780"/>
    <cellStyle name="Comma 7 2 4 7 2" xfId="18781"/>
    <cellStyle name="Comma 7 2 4 8" xfId="18782"/>
    <cellStyle name="Comma 7 2 4 8 2" xfId="18783"/>
    <cellStyle name="Comma 7 2 4 9" xfId="18784"/>
    <cellStyle name="Comma 7 2 5" xfId="18785"/>
    <cellStyle name="Comma 7 2 5 2" xfId="18786"/>
    <cellStyle name="Comma 7 2 5 2 2" xfId="18787"/>
    <cellStyle name="Comma 7 2 5 3" xfId="18788"/>
    <cellStyle name="Comma 7 2 5 3 2" xfId="18789"/>
    <cellStyle name="Comma 7 2 5 4" xfId="18790"/>
    <cellStyle name="Comma 7 2 5 4 2" xfId="18791"/>
    <cellStyle name="Comma 7 2 5 5" xfId="18792"/>
    <cellStyle name="Comma 7 2 5 6" xfId="18793"/>
    <cellStyle name="Comma 7 2 6" xfId="18794"/>
    <cellStyle name="Comma 7 2 6 2" xfId="18795"/>
    <cellStyle name="Comma 7 2 6 2 2" xfId="18796"/>
    <cellStyle name="Comma 7 2 6 3" xfId="18797"/>
    <cellStyle name="Comma 7 2 6 3 2" xfId="18798"/>
    <cellStyle name="Comma 7 2 6 4" xfId="18799"/>
    <cellStyle name="Comma 7 2 6 4 2" xfId="18800"/>
    <cellStyle name="Comma 7 2 6 5" xfId="18801"/>
    <cellStyle name="Comma 7 2 6 6" xfId="18802"/>
    <cellStyle name="Comma 7 2 7" xfId="18803"/>
    <cellStyle name="Comma 7 2 7 2" xfId="18804"/>
    <cellStyle name="Comma 7 2 7 2 2" xfId="18805"/>
    <cellStyle name="Comma 7 2 7 3" xfId="18806"/>
    <cellStyle name="Comma 7 2 7 3 2" xfId="18807"/>
    <cellStyle name="Comma 7 2 7 4" xfId="18808"/>
    <cellStyle name="Comma 7 2 7 4 2" xfId="18809"/>
    <cellStyle name="Comma 7 2 7 5" xfId="18810"/>
    <cellStyle name="Comma 7 2 7 6" xfId="18811"/>
    <cellStyle name="Comma 7 2 8" xfId="18812"/>
    <cellStyle name="Comma 7 2 8 2" xfId="18813"/>
    <cellStyle name="Comma 7 2 8 2 2" xfId="18814"/>
    <cellStyle name="Comma 7 2 8 3" xfId="18815"/>
    <cellStyle name="Comma 7 2 8 3 2" xfId="18816"/>
    <cellStyle name="Comma 7 2 8 4" xfId="18817"/>
    <cellStyle name="Comma 7 2 8 5" xfId="18818"/>
    <cellStyle name="Comma 7 2 9" xfId="18819"/>
    <cellStyle name="Comma 7 2 9 2" xfId="18820"/>
    <cellStyle name="Comma 7 3" xfId="11626"/>
    <cellStyle name="Comma 7 3 10" xfId="18822"/>
    <cellStyle name="Comma 7 3 10 2" xfId="18823"/>
    <cellStyle name="Comma 7 3 11" xfId="18824"/>
    <cellStyle name="Comma 7 3 11 2" xfId="18825"/>
    <cellStyle name="Comma 7 3 12" xfId="18826"/>
    <cellStyle name="Comma 7 3 13" xfId="18827"/>
    <cellStyle name="Comma 7 3 14" xfId="18821"/>
    <cellStyle name="Comma 7 3 2" xfId="11627"/>
    <cellStyle name="Comma 7 3 2 10" xfId="18829"/>
    <cellStyle name="Comma 7 3 2 11" xfId="18830"/>
    <cellStyle name="Comma 7 3 2 12" xfId="18828"/>
    <cellStyle name="Comma 7 3 2 2" xfId="18831"/>
    <cellStyle name="Comma 7 3 2 2 2" xfId="18832"/>
    <cellStyle name="Comma 7 3 2 2 2 2" xfId="18833"/>
    <cellStyle name="Comma 7 3 2 2 3" xfId="18834"/>
    <cellStyle name="Comma 7 3 2 2 3 2" xfId="18835"/>
    <cellStyle name="Comma 7 3 2 2 4" xfId="18836"/>
    <cellStyle name="Comma 7 3 2 2 4 2" xfId="18837"/>
    <cellStyle name="Comma 7 3 2 2 5" xfId="18838"/>
    <cellStyle name="Comma 7 3 2 2 6" xfId="18839"/>
    <cellStyle name="Comma 7 3 2 3" xfId="18840"/>
    <cellStyle name="Comma 7 3 2 3 2" xfId="18841"/>
    <cellStyle name="Comma 7 3 2 3 2 2" xfId="18842"/>
    <cellStyle name="Comma 7 3 2 3 3" xfId="18843"/>
    <cellStyle name="Comma 7 3 2 3 3 2" xfId="18844"/>
    <cellStyle name="Comma 7 3 2 3 4" xfId="18845"/>
    <cellStyle name="Comma 7 3 2 3 4 2" xfId="18846"/>
    <cellStyle name="Comma 7 3 2 3 5" xfId="18847"/>
    <cellStyle name="Comma 7 3 2 3 6" xfId="18848"/>
    <cellStyle name="Comma 7 3 2 4" xfId="18849"/>
    <cellStyle name="Comma 7 3 2 4 2" xfId="18850"/>
    <cellStyle name="Comma 7 3 2 4 2 2" xfId="18851"/>
    <cellStyle name="Comma 7 3 2 4 3" xfId="18852"/>
    <cellStyle name="Comma 7 3 2 4 3 2" xfId="18853"/>
    <cellStyle name="Comma 7 3 2 4 4" xfId="18854"/>
    <cellStyle name="Comma 7 3 2 4 4 2" xfId="18855"/>
    <cellStyle name="Comma 7 3 2 4 5" xfId="18856"/>
    <cellStyle name="Comma 7 3 2 4 6" xfId="18857"/>
    <cellStyle name="Comma 7 3 2 5" xfId="18858"/>
    <cellStyle name="Comma 7 3 2 5 2" xfId="18859"/>
    <cellStyle name="Comma 7 3 2 5 2 2" xfId="18860"/>
    <cellStyle name="Comma 7 3 2 5 3" xfId="18861"/>
    <cellStyle name="Comma 7 3 2 5 3 2" xfId="18862"/>
    <cellStyle name="Comma 7 3 2 5 4" xfId="18863"/>
    <cellStyle name="Comma 7 3 2 5 4 2" xfId="18864"/>
    <cellStyle name="Comma 7 3 2 5 5" xfId="18865"/>
    <cellStyle name="Comma 7 3 2 5 6" xfId="18866"/>
    <cellStyle name="Comma 7 3 2 6" xfId="18867"/>
    <cellStyle name="Comma 7 3 2 6 2" xfId="18868"/>
    <cellStyle name="Comma 7 3 2 6 2 2" xfId="18869"/>
    <cellStyle name="Comma 7 3 2 6 3" xfId="18870"/>
    <cellStyle name="Comma 7 3 2 6 3 2" xfId="18871"/>
    <cellStyle name="Comma 7 3 2 6 4" xfId="18872"/>
    <cellStyle name="Comma 7 3 2 6 5" xfId="18873"/>
    <cellStyle name="Comma 7 3 2 7" xfId="18874"/>
    <cellStyle name="Comma 7 3 2 7 2" xfId="18875"/>
    <cellStyle name="Comma 7 3 2 8" xfId="18876"/>
    <cellStyle name="Comma 7 3 2 8 2" xfId="18877"/>
    <cellStyle name="Comma 7 3 2 9" xfId="18878"/>
    <cellStyle name="Comma 7 3 2 9 2" xfId="18879"/>
    <cellStyle name="Comma 7 3 3" xfId="18880"/>
    <cellStyle name="Comma 7 3 3 10" xfId="18881"/>
    <cellStyle name="Comma 7 3 3 2" xfId="18882"/>
    <cellStyle name="Comma 7 3 3 2 2" xfId="18883"/>
    <cellStyle name="Comma 7 3 3 2 2 2" xfId="18884"/>
    <cellStyle name="Comma 7 3 3 2 3" xfId="18885"/>
    <cellStyle name="Comma 7 3 3 2 3 2" xfId="18886"/>
    <cellStyle name="Comma 7 3 3 2 4" xfId="18887"/>
    <cellStyle name="Comma 7 3 3 2 4 2" xfId="18888"/>
    <cellStyle name="Comma 7 3 3 2 5" xfId="18889"/>
    <cellStyle name="Comma 7 3 3 2 6" xfId="18890"/>
    <cellStyle name="Comma 7 3 3 3" xfId="18891"/>
    <cellStyle name="Comma 7 3 3 3 2" xfId="18892"/>
    <cellStyle name="Comma 7 3 3 3 2 2" xfId="18893"/>
    <cellStyle name="Comma 7 3 3 3 3" xfId="18894"/>
    <cellStyle name="Comma 7 3 3 3 3 2" xfId="18895"/>
    <cellStyle name="Comma 7 3 3 3 4" xfId="18896"/>
    <cellStyle name="Comma 7 3 3 3 4 2" xfId="18897"/>
    <cellStyle name="Comma 7 3 3 3 5" xfId="18898"/>
    <cellStyle name="Comma 7 3 3 3 6" xfId="18899"/>
    <cellStyle name="Comma 7 3 3 4" xfId="18900"/>
    <cellStyle name="Comma 7 3 3 4 2" xfId="18901"/>
    <cellStyle name="Comma 7 3 3 4 2 2" xfId="18902"/>
    <cellStyle name="Comma 7 3 3 4 3" xfId="18903"/>
    <cellStyle name="Comma 7 3 3 4 3 2" xfId="18904"/>
    <cellStyle name="Comma 7 3 3 4 4" xfId="18905"/>
    <cellStyle name="Comma 7 3 3 4 4 2" xfId="18906"/>
    <cellStyle name="Comma 7 3 3 4 5" xfId="18907"/>
    <cellStyle name="Comma 7 3 3 4 6" xfId="18908"/>
    <cellStyle name="Comma 7 3 3 5" xfId="18909"/>
    <cellStyle name="Comma 7 3 3 5 2" xfId="18910"/>
    <cellStyle name="Comma 7 3 3 5 2 2" xfId="18911"/>
    <cellStyle name="Comma 7 3 3 5 3" xfId="18912"/>
    <cellStyle name="Comma 7 3 3 5 3 2" xfId="18913"/>
    <cellStyle name="Comma 7 3 3 5 4" xfId="18914"/>
    <cellStyle name="Comma 7 3 3 5 5" xfId="18915"/>
    <cellStyle name="Comma 7 3 3 6" xfId="18916"/>
    <cellStyle name="Comma 7 3 3 6 2" xfId="18917"/>
    <cellStyle name="Comma 7 3 3 7" xfId="18918"/>
    <cellStyle name="Comma 7 3 3 7 2" xfId="18919"/>
    <cellStyle name="Comma 7 3 3 8" xfId="18920"/>
    <cellStyle name="Comma 7 3 3 8 2" xfId="18921"/>
    <cellStyle name="Comma 7 3 3 9" xfId="18922"/>
    <cellStyle name="Comma 7 3 4" xfId="18923"/>
    <cellStyle name="Comma 7 3 4 10" xfId="18924"/>
    <cellStyle name="Comma 7 3 4 2" xfId="18925"/>
    <cellStyle name="Comma 7 3 4 2 2" xfId="18926"/>
    <cellStyle name="Comma 7 3 4 2 2 2" xfId="18927"/>
    <cellStyle name="Comma 7 3 4 2 3" xfId="18928"/>
    <cellStyle name="Comma 7 3 4 2 3 2" xfId="18929"/>
    <cellStyle name="Comma 7 3 4 2 4" xfId="18930"/>
    <cellStyle name="Comma 7 3 4 2 4 2" xfId="18931"/>
    <cellStyle name="Comma 7 3 4 2 5" xfId="18932"/>
    <cellStyle name="Comma 7 3 4 2 6" xfId="18933"/>
    <cellStyle name="Comma 7 3 4 3" xfId="18934"/>
    <cellStyle name="Comma 7 3 4 3 2" xfId="18935"/>
    <cellStyle name="Comma 7 3 4 3 2 2" xfId="18936"/>
    <cellStyle name="Comma 7 3 4 3 3" xfId="18937"/>
    <cellStyle name="Comma 7 3 4 3 3 2" xfId="18938"/>
    <cellStyle name="Comma 7 3 4 3 4" xfId="18939"/>
    <cellStyle name="Comma 7 3 4 3 4 2" xfId="18940"/>
    <cellStyle name="Comma 7 3 4 3 5" xfId="18941"/>
    <cellStyle name="Comma 7 3 4 3 6" xfId="18942"/>
    <cellStyle name="Comma 7 3 4 4" xfId="18943"/>
    <cellStyle name="Comma 7 3 4 4 2" xfId="18944"/>
    <cellStyle name="Comma 7 3 4 4 2 2" xfId="18945"/>
    <cellStyle name="Comma 7 3 4 4 3" xfId="18946"/>
    <cellStyle name="Comma 7 3 4 4 3 2" xfId="18947"/>
    <cellStyle name="Comma 7 3 4 4 4" xfId="18948"/>
    <cellStyle name="Comma 7 3 4 4 4 2" xfId="18949"/>
    <cellStyle name="Comma 7 3 4 4 5" xfId="18950"/>
    <cellStyle name="Comma 7 3 4 4 6" xfId="18951"/>
    <cellStyle name="Comma 7 3 4 5" xfId="18952"/>
    <cellStyle name="Comma 7 3 4 5 2" xfId="18953"/>
    <cellStyle name="Comma 7 3 4 5 2 2" xfId="18954"/>
    <cellStyle name="Comma 7 3 4 5 3" xfId="18955"/>
    <cellStyle name="Comma 7 3 4 5 3 2" xfId="18956"/>
    <cellStyle name="Comma 7 3 4 5 4" xfId="18957"/>
    <cellStyle name="Comma 7 3 4 5 5" xfId="18958"/>
    <cellStyle name="Comma 7 3 4 6" xfId="18959"/>
    <cellStyle name="Comma 7 3 4 6 2" xfId="18960"/>
    <cellStyle name="Comma 7 3 4 7" xfId="18961"/>
    <cellStyle name="Comma 7 3 4 7 2" xfId="18962"/>
    <cellStyle name="Comma 7 3 4 8" xfId="18963"/>
    <cellStyle name="Comma 7 3 4 8 2" xfId="18964"/>
    <cellStyle name="Comma 7 3 4 9" xfId="18965"/>
    <cellStyle name="Comma 7 3 5" xfId="18966"/>
    <cellStyle name="Comma 7 3 5 2" xfId="18967"/>
    <cellStyle name="Comma 7 3 5 2 2" xfId="18968"/>
    <cellStyle name="Comma 7 3 5 3" xfId="18969"/>
    <cellStyle name="Comma 7 3 5 3 2" xfId="18970"/>
    <cellStyle name="Comma 7 3 5 4" xfId="18971"/>
    <cellStyle name="Comma 7 3 5 4 2" xfId="18972"/>
    <cellStyle name="Comma 7 3 5 5" xfId="18973"/>
    <cellStyle name="Comma 7 3 5 6" xfId="18974"/>
    <cellStyle name="Comma 7 3 6" xfId="18975"/>
    <cellStyle name="Comma 7 3 6 2" xfId="18976"/>
    <cellStyle name="Comma 7 3 6 2 2" xfId="18977"/>
    <cellStyle name="Comma 7 3 6 3" xfId="18978"/>
    <cellStyle name="Comma 7 3 6 3 2" xfId="18979"/>
    <cellStyle name="Comma 7 3 6 4" xfId="18980"/>
    <cellStyle name="Comma 7 3 6 4 2" xfId="18981"/>
    <cellStyle name="Comma 7 3 6 5" xfId="18982"/>
    <cellStyle name="Comma 7 3 6 6" xfId="18983"/>
    <cellStyle name="Comma 7 3 7" xfId="18984"/>
    <cellStyle name="Comma 7 3 7 2" xfId="18985"/>
    <cellStyle name="Comma 7 3 7 2 2" xfId="18986"/>
    <cellStyle name="Comma 7 3 7 3" xfId="18987"/>
    <cellStyle name="Comma 7 3 7 3 2" xfId="18988"/>
    <cellStyle name="Comma 7 3 7 4" xfId="18989"/>
    <cellStyle name="Comma 7 3 7 4 2" xfId="18990"/>
    <cellStyle name="Comma 7 3 7 5" xfId="18991"/>
    <cellStyle name="Comma 7 3 7 6" xfId="18992"/>
    <cellStyle name="Comma 7 3 8" xfId="18993"/>
    <cellStyle name="Comma 7 3 8 2" xfId="18994"/>
    <cellStyle name="Comma 7 3 8 2 2" xfId="18995"/>
    <cellStyle name="Comma 7 3 8 3" xfId="18996"/>
    <cellStyle name="Comma 7 3 8 3 2" xfId="18997"/>
    <cellStyle name="Comma 7 3 8 4" xfId="18998"/>
    <cellStyle name="Comma 7 3 8 5" xfId="18999"/>
    <cellStyle name="Comma 7 3 9" xfId="19000"/>
    <cellStyle name="Comma 7 3 9 2" xfId="19001"/>
    <cellStyle name="Comma 7 4" xfId="11623"/>
    <cellStyle name="Comma 7 4 10" xfId="19003"/>
    <cellStyle name="Comma 7 4 10 2" xfId="19004"/>
    <cellStyle name="Comma 7 4 11" xfId="19005"/>
    <cellStyle name="Comma 7 4 12" xfId="19006"/>
    <cellStyle name="Comma 7 4 13" xfId="19002"/>
    <cellStyle name="Comma 7 4 2" xfId="19007"/>
    <cellStyle name="Comma 7 4 2 10" xfId="19008"/>
    <cellStyle name="Comma 7 4 2 2" xfId="19009"/>
    <cellStyle name="Comma 7 4 2 2 2" xfId="19010"/>
    <cellStyle name="Comma 7 4 2 2 2 2" xfId="19011"/>
    <cellStyle name="Comma 7 4 2 2 3" xfId="19012"/>
    <cellStyle name="Comma 7 4 2 2 3 2" xfId="19013"/>
    <cellStyle name="Comma 7 4 2 2 4" xfId="19014"/>
    <cellStyle name="Comma 7 4 2 2 4 2" xfId="19015"/>
    <cellStyle name="Comma 7 4 2 2 5" xfId="19016"/>
    <cellStyle name="Comma 7 4 2 2 6" xfId="19017"/>
    <cellStyle name="Comma 7 4 2 3" xfId="19018"/>
    <cellStyle name="Comma 7 4 2 3 2" xfId="19019"/>
    <cellStyle name="Comma 7 4 2 3 2 2" xfId="19020"/>
    <cellStyle name="Comma 7 4 2 3 3" xfId="19021"/>
    <cellStyle name="Comma 7 4 2 3 3 2" xfId="19022"/>
    <cellStyle name="Comma 7 4 2 3 4" xfId="19023"/>
    <cellStyle name="Comma 7 4 2 3 4 2" xfId="19024"/>
    <cellStyle name="Comma 7 4 2 3 5" xfId="19025"/>
    <cellStyle name="Comma 7 4 2 3 6" xfId="19026"/>
    <cellStyle name="Comma 7 4 2 4" xfId="19027"/>
    <cellStyle name="Comma 7 4 2 4 2" xfId="19028"/>
    <cellStyle name="Comma 7 4 2 4 2 2" xfId="19029"/>
    <cellStyle name="Comma 7 4 2 4 3" xfId="19030"/>
    <cellStyle name="Comma 7 4 2 4 3 2" xfId="19031"/>
    <cellStyle name="Comma 7 4 2 4 4" xfId="19032"/>
    <cellStyle name="Comma 7 4 2 4 4 2" xfId="19033"/>
    <cellStyle name="Comma 7 4 2 4 5" xfId="19034"/>
    <cellStyle name="Comma 7 4 2 4 6" xfId="19035"/>
    <cellStyle name="Comma 7 4 2 5" xfId="19036"/>
    <cellStyle name="Comma 7 4 2 5 2" xfId="19037"/>
    <cellStyle name="Comma 7 4 2 5 2 2" xfId="19038"/>
    <cellStyle name="Comma 7 4 2 5 3" xfId="19039"/>
    <cellStyle name="Comma 7 4 2 5 3 2" xfId="19040"/>
    <cellStyle name="Comma 7 4 2 5 4" xfId="19041"/>
    <cellStyle name="Comma 7 4 2 5 5" xfId="19042"/>
    <cellStyle name="Comma 7 4 2 6" xfId="19043"/>
    <cellStyle name="Comma 7 4 2 6 2" xfId="19044"/>
    <cellStyle name="Comma 7 4 2 7" xfId="19045"/>
    <cellStyle name="Comma 7 4 2 7 2" xfId="19046"/>
    <cellStyle name="Comma 7 4 2 8" xfId="19047"/>
    <cellStyle name="Comma 7 4 2 8 2" xfId="19048"/>
    <cellStyle name="Comma 7 4 2 9" xfId="19049"/>
    <cellStyle name="Comma 7 4 3" xfId="19050"/>
    <cellStyle name="Comma 7 4 3 10" xfId="19051"/>
    <cellStyle name="Comma 7 4 3 2" xfId="19052"/>
    <cellStyle name="Comma 7 4 3 2 2" xfId="19053"/>
    <cellStyle name="Comma 7 4 3 2 2 2" xfId="19054"/>
    <cellStyle name="Comma 7 4 3 2 3" xfId="19055"/>
    <cellStyle name="Comma 7 4 3 2 3 2" xfId="19056"/>
    <cellStyle name="Comma 7 4 3 2 4" xfId="19057"/>
    <cellStyle name="Comma 7 4 3 2 4 2" xfId="19058"/>
    <cellStyle name="Comma 7 4 3 2 5" xfId="19059"/>
    <cellStyle name="Comma 7 4 3 2 6" xfId="19060"/>
    <cellStyle name="Comma 7 4 3 3" xfId="19061"/>
    <cellStyle name="Comma 7 4 3 3 2" xfId="19062"/>
    <cellStyle name="Comma 7 4 3 3 2 2" xfId="19063"/>
    <cellStyle name="Comma 7 4 3 3 3" xfId="19064"/>
    <cellStyle name="Comma 7 4 3 3 3 2" xfId="19065"/>
    <cellStyle name="Comma 7 4 3 3 4" xfId="19066"/>
    <cellStyle name="Comma 7 4 3 3 4 2" xfId="19067"/>
    <cellStyle name="Comma 7 4 3 3 5" xfId="19068"/>
    <cellStyle name="Comma 7 4 3 3 6" xfId="19069"/>
    <cellStyle name="Comma 7 4 3 4" xfId="19070"/>
    <cellStyle name="Comma 7 4 3 4 2" xfId="19071"/>
    <cellStyle name="Comma 7 4 3 4 2 2" xfId="19072"/>
    <cellStyle name="Comma 7 4 3 4 3" xfId="19073"/>
    <cellStyle name="Comma 7 4 3 4 3 2" xfId="19074"/>
    <cellStyle name="Comma 7 4 3 4 4" xfId="19075"/>
    <cellStyle name="Comma 7 4 3 4 4 2" xfId="19076"/>
    <cellStyle name="Comma 7 4 3 4 5" xfId="19077"/>
    <cellStyle name="Comma 7 4 3 4 6" xfId="19078"/>
    <cellStyle name="Comma 7 4 3 5" xfId="19079"/>
    <cellStyle name="Comma 7 4 3 5 2" xfId="19080"/>
    <cellStyle name="Comma 7 4 3 5 2 2" xfId="19081"/>
    <cellStyle name="Comma 7 4 3 5 3" xfId="19082"/>
    <cellStyle name="Comma 7 4 3 5 3 2" xfId="19083"/>
    <cellStyle name="Comma 7 4 3 5 4" xfId="19084"/>
    <cellStyle name="Comma 7 4 3 5 5" xfId="19085"/>
    <cellStyle name="Comma 7 4 3 6" xfId="19086"/>
    <cellStyle name="Comma 7 4 3 6 2" xfId="19087"/>
    <cellStyle name="Comma 7 4 3 7" xfId="19088"/>
    <cellStyle name="Comma 7 4 3 7 2" xfId="19089"/>
    <cellStyle name="Comma 7 4 3 8" xfId="19090"/>
    <cellStyle name="Comma 7 4 3 8 2" xfId="19091"/>
    <cellStyle name="Comma 7 4 3 9" xfId="19092"/>
    <cellStyle name="Comma 7 4 4" xfId="19093"/>
    <cellStyle name="Comma 7 4 4 2" xfId="19094"/>
    <cellStyle name="Comma 7 4 4 2 2" xfId="19095"/>
    <cellStyle name="Comma 7 4 4 3" xfId="19096"/>
    <cellStyle name="Comma 7 4 4 3 2" xfId="19097"/>
    <cellStyle name="Comma 7 4 4 4" xfId="19098"/>
    <cellStyle name="Comma 7 4 4 4 2" xfId="19099"/>
    <cellStyle name="Comma 7 4 4 5" xfId="19100"/>
    <cellStyle name="Comma 7 4 4 6" xfId="19101"/>
    <cellStyle name="Comma 7 4 5" xfId="19102"/>
    <cellStyle name="Comma 7 4 5 2" xfId="19103"/>
    <cellStyle name="Comma 7 4 5 2 2" xfId="19104"/>
    <cellStyle name="Comma 7 4 5 3" xfId="19105"/>
    <cellStyle name="Comma 7 4 5 3 2" xfId="19106"/>
    <cellStyle name="Comma 7 4 5 4" xfId="19107"/>
    <cellStyle name="Comma 7 4 5 4 2" xfId="19108"/>
    <cellStyle name="Comma 7 4 5 5" xfId="19109"/>
    <cellStyle name="Comma 7 4 5 6" xfId="19110"/>
    <cellStyle name="Comma 7 4 6" xfId="19111"/>
    <cellStyle name="Comma 7 4 6 2" xfId="19112"/>
    <cellStyle name="Comma 7 4 6 2 2" xfId="19113"/>
    <cellStyle name="Comma 7 4 6 3" xfId="19114"/>
    <cellStyle name="Comma 7 4 6 3 2" xfId="19115"/>
    <cellStyle name="Comma 7 4 6 4" xfId="19116"/>
    <cellStyle name="Comma 7 4 6 4 2" xfId="19117"/>
    <cellStyle name="Comma 7 4 6 5" xfId="19118"/>
    <cellStyle name="Comma 7 4 6 6" xfId="19119"/>
    <cellStyle name="Comma 7 4 7" xfId="19120"/>
    <cellStyle name="Comma 7 4 7 2" xfId="19121"/>
    <cellStyle name="Comma 7 4 7 2 2" xfId="19122"/>
    <cellStyle name="Comma 7 4 7 3" xfId="19123"/>
    <cellStyle name="Comma 7 4 7 3 2" xfId="19124"/>
    <cellStyle name="Comma 7 4 7 4" xfId="19125"/>
    <cellStyle name="Comma 7 4 7 5" xfId="19126"/>
    <cellStyle name="Comma 7 4 8" xfId="19127"/>
    <cellStyle name="Comma 7 4 8 2" xfId="19128"/>
    <cellStyle name="Comma 7 4 9" xfId="19129"/>
    <cellStyle name="Comma 7 4 9 2" xfId="19130"/>
    <cellStyle name="Comma 7 5" xfId="19131"/>
    <cellStyle name="Comma 7 5 10" xfId="19132"/>
    <cellStyle name="Comma 7 5 11" xfId="19133"/>
    <cellStyle name="Comma 7 5 2" xfId="19134"/>
    <cellStyle name="Comma 7 5 2 2" xfId="19135"/>
    <cellStyle name="Comma 7 5 2 2 2" xfId="19136"/>
    <cellStyle name="Comma 7 5 2 3" xfId="19137"/>
    <cellStyle name="Comma 7 5 2 3 2" xfId="19138"/>
    <cellStyle name="Comma 7 5 2 4" xfId="19139"/>
    <cellStyle name="Comma 7 5 2 4 2" xfId="19140"/>
    <cellStyle name="Comma 7 5 2 5" xfId="19141"/>
    <cellStyle name="Comma 7 5 2 6" xfId="19142"/>
    <cellStyle name="Comma 7 5 3" xfId="19143"/>
    <cellStyle name="Comma 7 5 3 2" xfId="19144"/>
    <cellStyle name="Comma 7 5 3 2 2" xfId="19145"/>
    <cellStyle name="Comma 7 5 3 3" xfId="19146"/>
    <cellStyle name="Comma 7 5 3 3 2" xfId="19147"/>
    <cellStyle name="Comma 7 5 3 4" xfId="19148"/>
    <cellStyle name="Comma 7 5 3 4 2" xfId="19149"/>
    <cellStyle name="Comma 7 5 3 5" xfId="19150"/>
    <cellStyle name="Comma 7 5 3 6" xfId="19151"/>
    <cellStyle name="Comma 7 5 4" xfId="19152"/>
    <cellStyle name="Comma 7 5 4 2" xfId="19153"/>
    <cellStyle name="Comma 7 5 4 2 2" xfId="19154"/>
    <cellStyle name="Comma 7 5 4 3" xfId="19155"/>
    <cellStyle name="Comma 7 5 4 3 2" xfId="19156"/>
    <cellStyle name="Comma 7 5 4 4" xfId="19157"/>
    <cellStyle name="Comma 7 5 4 4 2" xfId="19158"/>
    <cellStyle name="Comma 7 5 4 5" xfId="19159"/>
    <cellStyle name="Comma 7 5 4 6" xfId="19160"/>
    <cellStyle name="Comma 7 5 5" xfId="19161"/>
    <cellStyle name="Comma 7 5 5 2" xfId="19162"/>
    <cellStyle name="Comma 7 5 5 2 2" xfId="19163"/>
    <cellStyle name="Comma 7 5 5 3" xfId="19164"/>
    <cellStyle name="Comma 7 5 5 3 2" xfId="19165"/>
    <cellStyle name="Comma 7 5 5 4" xfId="19166"/>
    <cellStyle name="Comma 7 5 5 4 2" xfId="19167"/>
    <cellStyle name="Comma 7 5 5 5" xfId="19168"/>
    <cellStyle name="Comma 7 5 5 6" xfId="19169"/>
    <cellStyle name="Comma 7 5 6" xfId="19170"/>
    <cellStyle name="Comma 7 5 6 2" xfId="19171"/>
    <cellStyle name="Comma 7 5 6 2 2" xfId="19172"/>
    <cellStyle name="Comma 7 5 6 3" xfId="19173"/>
    <cellStyle name="Comma 7 5 6 3 2" xfId="19174"/>
    <cellStyle name="Comma 7 5 6 4" xfId="19175"/>
    <cellStyle name="Comma 7 5 6 5" xfId="19176"/>
    <cellStyle name="Comma 7 5 7" xfId="19177"/>
    <cellStyle name="Comma 7 5 7 2" xfId="19178"/>
    <cellStyle name="Comma 7 5 8" xfId="19179"/>
    <cellStyle name="Comma 7 5 8 2" xfId="19180"/>
    <cellStyle name="Comma 7 5 9" xfId="19181"/>
    <cellStyle name="Comma 7 5 9 2" xfId="19182"/>
    <cellStyle name="Comma 7 6" xfId="19183"/>
    <cellStyle name="Comma 7 6 10" xfId="19184"/>
    <cellStyle name="Comma 7 6 2" xfId="19185"/>
    <cellStyle name="Comma 7 6 2 2" xfId="19186"/>
    <cellStyle name="Comma 7 6 2 2 2" xfId="19187"/>
    <cellStyle name="Comma 7 6 2 3" xfId="19188"/>
    <cellStyle name="Comma 7 6 2 3 2" xfId="19189"/>
    <cellStyle name="Comma 7 6 2 4" xfId="19190"/>
    <cellStyle name="Comma 7 6 2 4 2" xfId="19191"/>
    <cellStyle name="Comma 7 6 2 5" xfId="19192"/>
    <cellStyle name="Comma 7 6 2 6" xfId="19193"/>
    <cellStyle name="Comma 7 6 3" xfId="19194"/>
    <cellStyle name="Comma 7 6 3 2" xfId="19195"/>
    <cellStyle name="Comma 7 6 3 2 2" xfId="19196"/>
    <cellStyle name="Comma 7 6 3 3" xfId="19197"/>
    <cellStyle name="Comma 7 6 3 3 2" xfId="19198"/>
    <cellStyle name="Comma 7 6 3 4" xfId="19199"/>
    <cellStyle name="Comma 7 6 3 4 2" xfId="19200"/>
    <cellStyle name="Comma 7 6 3 5" xfId="19201"/>
    <cellStyle name="Comma 7 6 3 6" xfId="19202"/>
    <cellStyle name="Comma 7 6 4" xfId="19203"/>
    <cellStyle name="Comma 7 6 4 2" xfId="19204"/>
    <cellStyle name="Comma 7 6 4 2 2" xfId="19205"/>
    <cellStyle name="Comma 7 6 4 3" xfId="19206"/>
    <cellStyle name="Comma 7 6 4 3 2" xfId="19207"/>
    <cellStyle name="Comma 7 6 4 4" xfId="19208"/>
    <cellStyle name="Comma 7 6 4 4 2" xfId="19209"/>
    <cellStyle name="Comma 7 6 4 5" xfId="19210"/>
    <cellStyle name="Comma 7 6 4 6" xfId="19211"/>
    <cellStyle name="Comma 7 6 5" xfId="19212"/>
    <cellStyle name="Comma 7 6 5 2" xfId="19213"/>
    <cellStyle name="Comma 7 6 5 2 2" xfId="19214"/>
    <cellStyle name="Comma 7 6 5 3" xfId="19215"/>
    <cellStyle name="Comma 7 6 5 3 2" xfId="19216"/>
    <cellStyle name="Comma 7 6 5 4" xfId="19217"/>
    <cellStyle name="Comma 7 6 5 5" xfId="19218"/>
    <cellStyle name="Comma 7 6 6" xfId="19219"/>
    <cellStyle name="Comma 7 6 6 2" xfId="19220"/>
    <cellStyle name="Comma 7 6 7" xfId="19221"/>
    <cellStyle name="Comma 7 6 7 2" xfId="19222"/>
    <cellStyle name="Comma 7 6 8" xfId="19223"/>
    <cellStyle name="Comma 7 6 8 2" xfId="19224"/>
    <cellStyle name="Comma 7 6 9" xfId="19225"/>
    <cellStyle name="Comma 7 7" xfId="19226"/>
    <cellStyle name="Comma 7 7 10" xfId="19227"/>
    <cellStyle name="Comma 7 7 2" xfId="19228"/>
    <cellStyle name="Comma 7 7 2 2" xfId="19229"/>
    <cellStyle name="Comma 7 7 2 2 2" xfId="19230"/>
    <cellStyle name="Comma 7 7 2 3" xfId="19231"/>
    <cellStyle name="Comma 7 7 2 3 2" xfId="19232"/>
    <cellStyle name="Comma 7 7 2 4" xfId="19233"/>
    <cellStyle name="Comma 7 7 2 4 2" xfId="19234"/>
    <cellStyle name="Comma 7 7 2 5" xfId="19235"/>
    <cellStyle name="Comma 7 7 2 6" xfId="19236"/>
    <cellStyle name="Comma 7 7 3" xfId="19237"/>
    <cellStyle name="Comma 7 7 3 2" xfId="19238"/>
    <cellStyle name="Comma 7 7 3 2 2" xfId="19239"/>
    <cellStyle name="Comma 7 7 3 3" xfId="19240"/>
    <cellStyle name="Comma 7 7 3 3 2" xfId="19241"/>
    <cellStyle name="Comma 7 7 3 4" xfId="19242"/>
    <cellStyle name="Comma 7 7 3 4 2" xfId="19243"/>
    <cellStyle name="Comma 7 7 3 5" xfId="19244"/>
    <cellStyle name="Comma 7 7 3 6" xfId="19245"/>
    <cellStyle name="Comma 7 7 4" xfId="19246"/>
    <cellStyle name="Comma 7 7 4 2" xfId="19247"/>
    <cellStyle name="Comma 7 7 4 2 2" xfId="19248"/>
    <cellStyle name="Comma 7 7 4 3" xfId="19249"/>
    <cellStyle name="Comma 7 7 4 3 2" xfId="19250"/>
    <cellStyle name="Comma 7 7 4 4" xfId="19251"/>
    <cellStyle name="Comma 7 7 4 4 2" xfId="19252"/>
    <cellStyle name="Comma 7 7 4 5" xfId="19253"/>
    <cellStyle name="Comma 7 7 4 6" xfId="19254"/>
    <cellStyle name="Comma 7 7 5" xfId="19255"/>
    <cellStyle name="Comma 7 7 5 2" xfId="19256"/>
    <cellStyle name="Comma 7 7 5 2 2" xfId="19257"/>
    <cellStyle name="Comma 7 7 5 3" xfId="19258"/>
    <cellStyle name="Comma 7 7 5 3 2" xfId="19259"/>
    <cellStyle name="Comma 7 7 5 4" xfId="19260"/>
    <cellStyle name="Comma 7 7 5 5" xfId="19261"/>
    <cellStyle name="Comma 7 7 6" xfId="19262"/>
    <cellStyle name="Comma 7 7 6 2" xfId="19263"/>
    <cellStyle name="Comma 7 7 7" xfId="19264"/>
    <cellStyle name="Comma 7 7 7 2" xfId="19265"/>
    <cellStyle name="Comma 7 7 8" xfId="19266"/>
    <cellStyle name="Comma 7 7 8 2" xfId="19267"/>
    <cellStyle name="Comma 7 7 9" xfId="19268"/>
    <cellStyle name="Comma 7 8" xfId="19269"/>
    <cellStyle name="Comma 7 8 2" xfId="19270"/>
    <cellStyle name="Comma 7 8 2 2" xfId="19271"/>
    <cellStyle name="Comma 7 8 3" xfId="19272"/>
    <cellStyle name="Comma 7 8 3 2" xfId="19273"/>
    <cellStyle name="Comma 7 8 4" xfId="19274"/>
    <cellStyle name="Comma 7 8 4 2" xfId="19275"/>
    <cellStyle name="Comma 7 8 5" xfId="19276"/>
    <cellStyle name="Comma 7 8 6" xfId="19277"/>
    <cellStyle name="Comma 7 9" xfId="19278"/>
    <cellStyle name="Comma 7 9 2" xfId="19279"/>
    <cellStyle name="Comma 7 9 2 2" xfId="19280"/>
    <cellStyle name="Comma 7 9 3" xfId="19281"/>
    <cellStyle name="Comma 7 9 3 2" xfId="19282"/>
    <cellStyle name="Comma 7 9 4" xfId="19283"/>
    <cellStyle name="Comma 7 9 4 2" xfId="19284"/>
    <cellStyle name="Comma 7 9 5" xfId="19285"/>
    <cellStyle name="Comma 7 9 6" xfId="19286"/>
    <cellStyle name="Comma 70" xfId="19287"/>
    <cellStyle name="Comma 71" xfId="19288"/>
    <cellStyle name="Comma 72" xfId="19289"/>
    <cellStyle name="Comma 73" xfId="19290"/>
    <cellStyle name="Comma 74" xfId="19291"/>
    <cellStyle name="Comma 75" xfId="19292"/>
    <cellStyle name="Comma 76" xfId="43919"/>
    <cellStyle name="Comma 77" xfId="8"/>
    <cellStyle name="Comma 78" xfId="3"/>
    <cellStyle name="Comma 8" xfId="10817"/>
    <cellStyle name="Comma 8 10" xfId="19293"/>
    <cellStyle name="Comma 8 10 2" xfId="19294"/>
    <cellStyle name="Comma 8 10 2 2" xfId="19295"/>
    <cellStyle name="Comma 8 10 3" xfId="19296"/>
    <cellStyle name="Comma 8 10 3 2" xfId="19297"/>
    <cellStyle name="Comma 8 10 4" xfId="19298"/>
    <cellStyle name="Comma 8 10 4 2" xfId="19299"/>
    <cellStyle name="Comma 8 10 5" xfId="19300"/>
    <cellStyle name="Comma 8 10 6" xfId="19301"/>
    <cellStyle name="Comma 8 11" xfId="19302"/>
    <cellStyle name="Comma 8 11 2" xfId="19303"/>
    <cellStyle name="Comma 8 11 2 2" xfId="19304"/>
    <cellStyle name="Comma 8 11 3" xfId="19305"/>
    <cellStyle name="Comma 8 11 3 2" xfId="19306"/>
    <cellStyle name="Comma 8 11 4" xfId="19307"/>
    <cellStyle name="Comma 8 11 5" xfId="19308"/>
    <cellStyle name="Comma 8 12" xfId="19309"/>
    <cellStyle name="Comma 8 12 2" xfId="19310"/>
    <cellStyle name="Comma 8 13" xfId="19311"/>
    <cellStyle name="Comma 8 13 2" xfId="19312"/>
    <cellStyle name="Comma 8 14" xfId="19313"/>
    <cellStyle name="Comma 8 14 2" xfId="19314"/>
    <cellStyle name="Comma 8 15" xfId="19315"/>
    <cellStyle name="Comma 8 16" xfId="19316"/>
    <cellStyle name="Comma 8 17" xfId="19317"/>
    <cellStyle name="Comma 8 18" xfId="15033"/>
    <cellStyle name="Comma 8 2" xfId="11629"/>
    <cellStyle name="Comma 8 2 10" xfId="19319"/>
    <cellStyle name="Comma 8 2 10 2" xfId="19320"/>
    <cellStyle name="Comma 8 2 11" xfId="19321"/>
    <cellStyle name="Comma 8 2 11 2" xfId="19322"/>
    <cellStyle name="Comma 8 2 12" xfId="19323"/>
    <cellStyle name="Comma 8 2 13" xfId="19324"/>
    <cellStyle name="Comma 8 2 14" xfId="19318"/>
    <cellStyle name="Comma 8 2 2" xfId="19325"/>
    <cellStyle name="Comma 8 2 2 10" xfId="19326"/>
    <cellStyle name="Comma 8 2 2 11" xfId="19327"/>
    <cellStyle name="Comma 8 2 2 2" xfId="19328"/>
    <cellStyle name="Comma 8 2 2 2 2" xfId="19329"/>
    <cellStyle name="Comma 8 2 2 2 2 2" xfId="19330"/>
    <cellStyle name="Comma 8 2 2 2 3" xfId="19331"/>
    <cellStyle name="Comma 8 2 2 2 3 2" xfId="19332"/>
    <cellStyle name="Comma 8 2 2 2 4" xfId="19333"/>
    <cellStyle name="Comma 8 2 2 2 4 2" xfId="19334"/>
    <cellStyle name="Comma 8 2 2 2 5" xfId="19335"/>
    <cellStyle name="Comma 8 2 2 2 6" xfId="19336"/>
    <cellStyle name="Comma 8 2 2 3" xfId="19337"/>
    <cellStyle name="Comma 8 2 2 3 2" xfId="19338"/>
    <cellStyle name="Comma 8 2 2 3 2 2" xfId="19339"/>
    <cellStyle name="Comma 8 2 2 3 3" xfId="19340"/>
    <cellStyle name="Comma 8 2 2 3 3 2" xfId="19341"/>
    <cellStyle name="Comma 8 2 2 3 4" xfId="19342"/>
    <cellStyle name="Comma 8 2 2 3 4 2" xfId="19343"/>
    <cellStyle name="Comma 8 2 2 3 5" xfId="19344"/>
    <cellStyle name="Comma 8 2 2 3 6" xfId="19345"/>
    <cellStyle name="Comma 8 2 2 4" xfId="19346"/>
    <cellStyle name="Comma 8 2 2 4 2" xfId="19347"/>
    <cellStyle name="Comma 8 2 2 4 2 2" xfId="19348"/>
    <cellStyle name="Comma 8 2 2 4 3" xfId="19349"/>
    <cellStyle name="Comma 8 2 2 4 3 2" xfId="19350"/>
    <cellStyle name="Comma 8 2 2 4 4" xfId="19351"/>
    <cellStyle name="Comma 8 2 2 4 4 2" xfId="19352"/>
    <cellStyle name="Comma 8 2 2 4 5" xfId="19353"/>
    <cellStyle name="Comma 8 2 2 4 6" xfId="19354"/>
    <cellStyle name="Comma 8 2 2 5" xfId="19355"/>
    <cellStyle name="Comma 8 2 2 5 2" xfId="19356"/>
    <cellStyle name="Comma 8 2 2 5 2 2" xfId="19357"/>
    <cellStyle name="Comma 8 2 2 5 3" xfId="19358"/>
    <cellStyle name="Comma 8 2 2 5 3 2" xfId="19359"/>
    <cellStyle name="Comma 8 2 2 5 4" xfId="19360"/>
    <cellStyle name="Comma 8 2 2 5 4 2" xfId="19361"/>
    <cellStyle name="Comma 8 2 2 5 5" xfId="19362"/>
    <cellStyle name="Comma 8 2 2 5 6" xfId="19363"/>
    <cellStyle name="Comma 8 2 2 6" xfId="19364"/>
    <cellStyle name="Comma 8 2 2 6 2" xfId="19365"/>
    <cellStyle name="Comma 8 2 2 6 2 2" xfId="19366"/>
    <cellStyle name="Comma 8 2 2 6 3" xfId="19367"/>
    <cellStyle name="Comma 8 2 2 6 3 2" xfId="19368"/>
    <cellStyle name="Comma 8 2 2 6 4" xfId="19369"/>
    <cellStyle name="Comma 8 2 2 6 5" xfId="19370"/>
    <cellStyle name="Comma 8 2 2 7" xfId="19371"/>
    <cellStyle name="Comma 8 2 2 7 2" xfId="19372"/>
    <cellStyle name="Comma 8 2 2 8" xfId="19373"/>
    <cellStyle name="Comma 8 2 2 8 2" xfId="19374"/>
    <cellStyle name="Comma 8 2 2 9" xfId="19375"/>
    <cellStyle name="Comma 8 2 2 9 2" xfId="19376"/>
    <cellStyle name="Comma 8 2 3" xfId="19377"/>
    <cellStyle name="Comma 8 2 3 10" xfId="19378"/>
    <cellStyle name="Comma 8 2 3 2" xfId="19379"/>
    <cellStyle name="Comma 8 2 3 2 2" xfId="19380"/>
    <cellStyle name="Comma 8 2 3 2 2 2" xfId="19381"/>
    <cellStyle name="Comma 8 2 3 2 3" xfId="19382"/>
    <cellStyle name="Comma 8 2 3 2 3 2" xfId="19383"/>
    <cellStyle name="Comma 8 2 3 2 4" xfId="19384"/>
    <cellStyle name="Comma 8 2 3 2 4 2" xfId="19385"/>
    <cellStyle name="Comma 8 2 3 2 5" xfId="19386"/>
    <cellStyle name="Comma 8 2 3 2 6" xfId="19387"/>
    <cellStyle name="Comma 8 2 3 3" xfId="19388"/>
    <cellStyle name="Comma 8 2 3 3 2" xfId="19389"/>
    <cellStyle name="Comma 8 2 3 3 2 2" xfId="19390"/>
    <cellStyle name="Comma 8 2 3 3 3" xfId="19391"/>
    <cellStyle name="Comma 8 2 3 3 3 2" xfId="19392"/>
    <cellStyle name="Comma 8 2 3 3 4" xfId="19393"/>
    <cellStyle name="Comma 8 2 3 3 4 2" xfId="19394"/>
    <cellStyle name="Comma 8 2 3 3 5" xfId="19395"/>
    <cellStyle name="Comma 8 2 3 3 6" xfId="19396"/>
    <cellStyle name="Comma 8 2 3 4" xfId="19397"/>
    <cellStyle name="Comma 8 2 3 4 2" xfId="19398"/>
    <cellStyle name="Comma 8 2 3 4 2 2" xfId="19399"/>
    <cellStyle name="Comma 8 2 3 4 3" xfId="19400"/>
    <cellStyle name="Comma 8 2 3 4 3 2" xfId="19401"/>
    <cellStyle name="Comma 8 2 3 4 4" xfId="19402"/>
    <cellStyle name="Comma 8 2 3 4 4 2" xfId="19403"/>
    <cellStyle name="Comma 8 2 3 4 5" xfId="19404"/>
    <cellStyle name="Comma 8 2 3 4 6" xfId="19405"/>
    <cellStyle name="Comma 8 2 3 5" xfId="19406"/>
    <cellStyle name="Comma 8 2 3 5 2" xfId="19407"/>
    <cellStyle name="Comma 8 2 3 5 2 2" xfId="19408"/>
    <cellStyle name="Comma 8 2 3 5 3" xfId="19409"/>
    <cellStyle name="Comma 8 2 3 5 3 2" xfId="19410"/>
    <cellStyle name="Comma 8 2 3 5 4" xfId="19411"/>
    <cellStyle name="Comma 8 2 3 5 5" xfId="19412"/>
    <cellStyle name="Comma 8 2 3 6" xfId="19413"/>
    <cellStyle name="Comma 8 2 3 6 2" xfId="19414"/>
    <cellStyle name="Comma 8 2 3 7" xfId="19415"/>
    <cellStyle name="Comma 8 2 3 7 2" xfId="19416"/>
    <cellStyle name="Comma 8 2 3 8" xfId="19417"/>
    <cellStyle name="Comma 8 2 3 8 2" xfId="19418"/>
    <cellStyle name="Comma 8 2 3 9" xfId="19419"/>
    <cellStyle name="Comma 8 2 4" xfId="19420"/>
    <cellStyle name="Comma 8 2 4 10" xfId="19421"/>
    <cellStyle name="Comma 8 2 4 2" xfId="19422"/>
    <cellStyle name="Comma 8 2 4 2 2" xfId="19423"/>
    <cellStyle name="Comma 8 2 4 2 2 2" xfId="19424"/>
    <cellStyle name="Comma 8 2 4 2 3" xfId="19425"/>
    <cellStyle name="Comma 8 2 4 2 3 2" xfId="19426"/>
    <cellStyle name="Comma 8 2 4 2 4" xfId="19427"/>
    <cellStyle name="Comma 8 2 4 2 4 2" xfId="19428"/>
    <cellStyle name="Comma 8 2 4 2 5" xfId="19429"/>
    <cellStyle name="Comma 8 2 4 2 6" xfId="19430"/>
    <cellStyle name="Comma 8 2 4 3" xfId="19431"/>
    <cellStyle name="Comma 8 2 4 3 2" xfId="19432"/>
    <cellStyle name="Comma 8 2 4 3 2 2" xfId="19433"/>
    <cellStyle name="Comma 8 2 4 3 3" xfId="19434"/>
    <cellStyle name="Comma 8 2 4 3 3 2" xfId="19435"/>
    <cellStyle name="Comma 8 2 4 3 4" xfId="19436"/>
    <cellStyle name="Comma 8 2 4 3 4 2" xfId="19437"/>
    <cellStyle name="Comma 8 2 4 3 5" xfId="19438"/>
    <cellStyle name="Comma 8 2 4 3 6" xfId="19439"/>
    <cellStyle name="Comma 8 2 4 4" xfId="19440"/>
    <cellStyle name="Comma 8 2 4 4 2" xfId="19441"/>
    <cellStyle name="Comma 8 2 4 4 2 2" xfId="19442"/>
    <cellStyle name="Comma 8 2 4 4 3" xfId="19443"/>
    <cellStyle name="Comma 8 2 4 4 3 2" xfId="19444"/>
    <cellStyle name="Comma 8 2 4 4 4" xfId="19445"/>
    <cellStyle name="Comma 8 2 4 4 4 2" xfId="19446"/>
    <cellStyle name="Comma 8 2 4 4 5" xfId="19447"/>
    <cellStyle name="Comma 8 2 4 4 6" xfId="19448"/>
    <cellStyle name="Comma 8 2 4 5" xfId="19449"/>
    <cellStyle name="Comma 8 2 4 5 2" xfId="19450"/>
    <cellStyle name="Comma 8 2 4 5 2 2" xfId="19451"/>
    <cellStyle name="Comma 8 2 4 5 3" xfId="19452"/>
    <cellStyle name="Comma 8 2 4 5 3 2" xfId="19453"/>
    <cellStyle name="Comma 8 2 4 5 4" xfId="19454"/>
    <cellStyle name="Comma 8 2 4 5 5" xfId="19455"/>
    <cellStyle name="Comma 8 2 4 6" xfId="19456"/>
    <cellStyle name="Comma 8 2 4 6 2" xfId="19457"/>
    <cellStyle name="Comma 8 2 4 7" xfId="19458"/>
    <cellStyle name="Comma 8 2 4 7 2" xfId="19459"/>
    <cellStyle name="Comma 8 2 4 8" xfId="19460"/>
    <cellStyle name="Comma 8 2 4 8 2" xfId="19461"/>
    <cellStyle name="Comma 8 2 4 9" xfId="19462"/>
    <cellStyle name="Comma 8 2 5" xfId="19463"/>
    <cellStyle name="Comma 8 2 5 2" xfId="19464"/>
    <cellStyle name="Comma 8 2 5 2 2" xfId="19465"/>
    <cellStyle name="Comma 8 2 5 3" xfId="19466"/>
    <cellStyle name="Comma 8 2 5 3 2" xfId="19467"/>
    <cellStyle name="Comma 8 2 5 4" xfId="19468"/>
    <cellStyle name="Comma 8 2 5 4 2" xfId="19469"/>
    <cellStyle name="Comma 8 2 5 5" xfId="19470"/>
    <cellStyle name="Comma 8 2 5 6" xfId="19471"/>
    <cellStyle name="Comma 8 2 6" xfId="19472"/>
    <cellStyle name="Comma 8 2 6 2" xfId="19473"/>
    <cellStyle name="Comma 8 2 6 2 2" xfId="19474"/>
    <cellStyle name="Comma 8 2 6 3" xfId="19475"/>
    <cellStyle name="Comma 8 2 6 3 2" xfId="19476"/>
    <cellStyle name="Comma 8 2 6 4" xfId="19477"/>
    <cellStyle name="Comma 8 2 6 4 2" xfId="19478"/>
    <cellStyle name="Comma 8 2 6 5" xfId="19479"/>
    <cellStyle name="Comma 8 2 6 6" xfId="19480"/>
    <cellStyle name="Comma 8 2 7" xfId="19481"/>
    <cellStyle name="Comma 8 2 7 2" xfId="19482"/>
    <cellStyle name="Comma 8 2 7 2 2" xfId="19483"/>
    <cellStyle name="Comma 8 2 7 3" xfId="19484"/>
    <cellStyle name="Comma 8 2 7 3 2" xfId="19485"/>
    <cellStyle name="Comma 8 2 7 4" xfId="19486"/>
    <cellStyle name="Comma 8 2 7 4 2" xfId="19487"/>
    <cellStyle name="Comma 8 2 7 5" xfId="19488"/>
    <cellStyle name="Comma 8 2 7 6" xfId="19489"/>
    <cellStyle name="Comma 8 2 8" xfId="19490"/>
    <cellStyle name="Comma 8 2 8 2" xfId="19491"/>
    <cellStyle name="Comma 8 2 8 2 2" xfId="19492"/>
    <cellStyle name="Comma 8 2 8 3" xfId="19493"/>
    <cellStyle name="Comma 8 2 8 3 2" xfId="19494"/>
    <cellStyle name="Comma 8 2 8 4" xfId="19495"/>
    <cellStyle name="Comma 8 2 8 5" xfId="19496"/>
    <cellStyle name="Comma 8 2 9" xfId="19497"/>
    <cellStyle name="Comma 8 2 9 2" xfId="19498"/>
    <cellStyle name="Comma 8 3" xfId="11630"/>
    <cellStyle name="Comma 8 3 10" xfId="19500"/>
    <cellStyle name="Comma 8 3 10 2" xfId="19501"/>
    <cellStyle name="Comma 8 3 11" xfId="19502"/>
    <cellStyle name="Comma 8 3 11 2" xfId="19503"/>
    <cellStyle name="Comma 8 3 12" xfId="19504"/>
    <cellStyle name="Comma 8 3 13" xfId="19505"/>
    <cellStyle name="Comma 8 3 14" xfId="19499"/>
    <cellStyle name="Comma 8 3 2" xfId="19506"/>
    <cellStyle name="Comma 8 3 2 10" xfId="19507"/>
    <cellStyle name="Comma 8 3 2 11" xfId="19508"/>
    <cellStyle name="Comma 8 3 2 2" xfId="19509"/>
    <cellStyle name="Comma 8 3 2 2 2" xfId="19510"/>
    <cellStyle name="Comma 8 3 2 2 2 2" xfId="19511"/>
    <cellStyle name="Comma 8 3 2 2 3" xfId="19512"/>
    <cellStyle name="Comma 8 3 2 2 3 2" xfId="19513"/>
    <cellStyle name="Comma 8 3 2 2 4" xfId="19514"/>
    <cellStyle name="Comma 8 3 2 2 4 2" xfId="19515"/>
    <cellStyle name="Comma 8 3 2 2 5" xfId="19516"/>
    <cellStyle name="Comma 8 3 2 2 6" xfId="19517"/>
    <cellStyle name="Comma 8 3 2 3" xfId="19518"/>
    <cellStyle name="Comma 8 3 2 3 2" xfId="19519"/>
    <cellStyle name="Comma 8 3 2 3 2 2" xfId="19520"/>
    <cellStyle name="Comma 8 3 2 3 3" xfId="19521"/>
    <cellStyle name="Comma 8 3 2 3 3 2" xfId="19522"/>
    <cellStyle name="Comma 8 3 2 3 4" xfId="19523"/>
    <cellStyle name="Comma 8 3 2 3 4 2" xfId="19524"/>
    <cellStyle name="Comma 8 3 2 3 5" xfId="19525"/>
    <cellStyle name="Comma 8 3 2 3 6" xfId="19526"/>
    <cellStyle name="Comma 8 3 2 4" xfId="19527"/>
    <cellStyle name="Comma 8 3 2 4 2" xfId="19528"/>
    <cellStyle name="Comma 8 3 2 4 2 2" xfId="19529"/>
    <cellStyle name="Comma 8 3 2 4 3" xfId="19530"/>
    <cellStyle name="Comma 8 3 2 4 3 2" xfId="19531"/>
    <cellStyle name="Comma 8 3 2 4 4" xfId="19532"/>
    <cellStyle name="Comma 8 3 2 4 4 2" xfId="19533"/>
    <cellStyle name="Comma 8 3 2 4 5" xfId="19534"/>
    <cellStyle name="Comma 8 3 2 4 6" xfId="19535"/>
    <cellStyle name="Comma 8 3 2 5" xfId="19536"/>
    <cellStyle name="Comma 8 3 2 5 2" xfId="19537"/>
    <cellStyle name="Comma 8 3 2 5 2 2" xfId="19538"/>
    <cellStyle name="Comma 8 3 2 5 3" xfId="19539"/>
    <cellStyle name="Comma 8 3 2 5 3 2" xfId="19540"/>
    <cellStyle name="Comma 8 3 2 5 4" xfId="19541"/>
    <cellStyle name="Comma 8 3 2 5 4 2" xfId="19542"/>
    <cellStyle name="Comma 8 3 2 5 5" xfId="19543"/>
    <cellStyle name="Comma 8 3 2 5 6" xfId="19544"/>
    <cellStyle name="Comma 8 3 2 6" xfId="19545"/>
    <cellStyle name="Comma 8 3 2 6 2" xfId="19546"/>
    <cellStyle name="Comma 8 3 2 6 2 2" xfId="19547"/>
    <cellStyle name="Comma 8 3 2 6 3" xfId="19548"/>
    <cellStyle name="Comma 8 3 2 6 3 2" xfId="19549"/>
    <cellStyle name="Comma 8 3 2 6 4" xfId="19550"/>
    <cellStyle name="Comma 8 3 2 6 5" xfId="19551"/>
    <cellStyle name="Comma 8 3 2 7" xfId="19552"/>
    <cellStyle name="Comma 8 3 2 7 2" xfId="19553"/>
    <cellStyle name="Comma 8 3 2 8" xfId="19554"/>
    <cellStyle name="Comma 8 3 2 8 2" xfId="19555"/>
    <cellStyle name="Comma 8 3 2 9" xfId="19556"/>
    <cellStyle name="Comma 8 3 2 9 2" xfId="19557"/>
    <cellStyle name="Comma 8 3 3" xfId="19558"/>
    <cellStyle name="Comma 8 3 3 10" xfId="19559"/>
    <cellStyle name="Comma 8 3 3 2" xfId="19560"/>
    <cellStyle name="Comma 8 3 3 2 2" xfId="19561"/>
    <cellStyle name="Comma 8 3 3 2 2 2" xfId="19562"/>
    <cellStyle name="Comma 8 3 3 2 3" xfId="19563"/>
    <cellStyle name="Comma 8 3 3 2 3 2" xfId="19564"/>
    <cellStyle name="Comma 8 3 3 2 4" xfId="19565"/>
    <cellStyle name="Comma 8 3 3 2 4 2" xfId="19566"/>
    <cellStyle name="Comma 8 3 3 2 5" xfId="19567"/>
    <cellStyle name="Comma 8 3 3 2 6" xfId="19568"/>
    <cellStyle name="Comma 8 3 3 3" xfId="19569"/>
    <cellStyle name="Comma 8 3 3 3 2" xfId="19570"/>
    <cellStyle name="Comma 8 3 3 3 2 2" xfId="19571"/>
    <cellStyle name="Comma 8 3 3 3 3" xfId="19572"/>
    <cellStyle name="Comma 8 3 3 3 3 2" xfId="19573"/>
    <cellStyle name="Comma 8 3 3 3 4" xfId="19574"/>
    <cellStyle name="Comma 8 3 3 3 4 2" xfId="19575"/>
    <cellStyle name="Comma 8 3 3 3 5" xfId="19576"/>
    <cellStyle name="Comma 8 3 3 3 6" xfId="19577"/>
    <cellStyle name="Comma 8 3 3 4" xfId="19578"/>
    <cellStyle name="Comma 8 3 3 4 2" xfId="19579"/>
    <cellStyle name="Comma 8 3 3 4 2 2" xfId="19580"/>
    <cellStyle name="Comma 8 3 3 4 3" xfId="19581"/>
    <cellStyle name="Comma 8 3 3 4 3 2" xfId="19582"/>
    <cellStyle name="Comma 8 3 3 4 4" xfId="19583"/>
    <cellStyle name="Comma 8 3 3 4 4 2" xfId="19584"/>
    <cellStyle name="Comma 8 3 3 4 5" xfId="19585"/>
    <cellStyle name="Comma 8 3 3 4 6" xfId="19586"/>
    <cellStyle name="Comma 8 3 3 5" xfId="19587"/>
    <cellStyle name="Comma 8 3 3 5 2" xfId="19588"/>
    <cellStyle name="Comma 8 3 3 5 2 2" xfId="19589"/>
    <cellStyle name="Comma 8 3 3 5 3" xfId="19590"/>
    <cellStyle name="Comma 8 3 3 5 3 2" xfId="19591"/>
    <cellStyle name="Comma 8 3 3 5 4" xfId="19592"/>
    <cellStyle name="Comma 8 3 3 5 5" xfId="19593"/>
    <cellStyle name="Comma 8 3 3 6" xfId="19594"/>
    <cellStyle name="Comma 8 3 3 6 2" xfId="19595"/>
    <cellStyle name="Comma 8 3 3 7" xfId="19596"/>
    <cellStyle name="Comma 8 3 3 7 2" xfId="19597"/>
    <cellStyle name="Comma 8 3 3 8" xfId="19598"/>
    <cellStyle name="Comma 8 3 3 8 2" xfId="19599"/>
    <cellStyle name="Comma 8 3 3 9" xfId="19600"/>
    <cellStyle name="Comma 8 3 4" xfId="19601"/>
    <cellStyle name="Comma 8 3 4 10" xfId="19602"/>
    <cellStyle name="Comma 8 3 4 2" xfId="19603"/>
    <cellStyle name="Comma 8 3 4 2 2" xfId="19604"/>
    <cellStyle name="Comma 8 3 4 2 2 2" xfId="19605"/>
    <cellStyle name="Comma 8 3 4 2 3" xfId="19606"/>
    <cellStyle name="Comma 8 3 4 2 3 2" xfId="19607"/>
    <cellStyle name="Comma 8 3 4 2 4" xfId="19608"/>
    <cellStyle name="Comma 8 3 4 2 4 2" xfId="19609"/>
    <cellStyle name="Comma 8 3 4 2 5" xfId="19610"/>
    <cellStyle name="Comma 8 3 4 2 6" xfId="19611"/>
    <cellStyle name="Comma 8 3 4 3" xfId="19612"/>
    <cellStyle name="Comma 8 3 4 3 2" xfId="19613"/>
    <cellStyle name="Comma 8 3 4 3 2 2" xfId="19614"/>
    <cellStyle name="Comma 8 3 4 3 3" xfId="19615"/>
    <cellStyle name="Comma 8 3 4 3 3 2" xfId="19616"/>
    <cellStyle name="Comma 8 3 4 3 4" xfId="19617"/>
    <cellStyle name="Comma 8 3 4 3 4 2" xfId="19618"/>
    <cellStyle name="Comma 8 3 4 3 5" xfId="19619"/>
    <cellStyle name="Comma 8 3 4 3 6" xfId="19620"/>
    <cellStyle name="Comma 8 3 4 4" xfId="19621"/>
    <cellStyle name="Comma 8 3 4 4 2" xfId="19622"/>
    <cellStyle name="Comma 8 3 4 4 2 2" xfId="19623"/>
    <cellStyle name="Comma 8 3 4 4 3" xfId="19624"/>
    <cellStyle name="Comma 8 3 4 4 3 2" xfId="19625"/>
    <cellStyle name="Comma 8 3 4 4 4" xfId="19626"/>
    <cellStyle name="Comma 8 3 4 4 4 2" xfId="19627"/>
    <cellStyle name="Comma 8 3 4 4 5" xfId="19628"/>
    <cellStyle name="Comma 8 3 4 4 6" xfId="19629"/>
    <cellStyle name="Comma 8 3 4 5" xfId="19630"/>
    <cellStyle name="Comma 8 3 4 5 2" xfId="19631"/>
    <cellStyle name="Comma 8 3 4 5 2 2" xfId="19632"/>
    <cellStyle name="Comma 8 3 4 5 3" xfId="19633"/>
    <cellStyle name="Comma 8 3 4 5 3 2" xfId="19634"/>
    <cellStyle name="Comma 8 3 4 5 4" xfId="19635"/>
    <cellStyle name="Comma 8 3 4 5 5" xfId="19636"/>
    <cellStyle name="Comma 8 3 4 6" xfId="19637"/>
    <cellStyle name="Comma 8 3 4 6 2" xfId="19638"/>
    <cellStyle name="Comma 8 3 4 7" xfId="19639"/>
    <cellStyle name="Comma 8 3 4 7 2" xfId="19640"/>
    <cellStyle name="Comma 8 3 4 8" xfId="19641"/>
    <cellStyle name="Comma 8 3 4 8 2" xfId="19642"/>
    <cellStyle name="Comma 8 3 4 9" xfId="19643"/>
    <cellStyle name="Comma 8 3 5" xfId="19644"/>
    <cellStyle name="Comma 8 3 5 2" xfId="19645"/>
    <cellStyle name="Comma 8 3 5 2 2" xfId="19646"/>
    <cellStyle name="Comma 8 3 5 3" xfId="19647"/>
    <cellStyle name="Comma 8 3 5 3 2" xfId="19648"/>
    <cellStyle name="Comma 8 3 5 4" xfId="19649"/>
    <cellStyle name="Comma 8 3 5 4 2" xfId="19650"/>
    <cellStyle name="Comma 8 3 5 5" xfId="19651"/>
    <cellStyle name="Comma 8 3 5 6" xfId="19652"/>
    <cellStyle name="Comma 8 3 6" xfId="19653"/>
    <cellStyle name="Comma 8 3 6 2" xfId="19654"/>
    <cellStyle name="Comma 8 3 6 2 2" xfId="19655"/>
    <cellStyle name="Comma 8 3 6 3" xfId="19656"/>
    <cellStyle name="Comma 8 3 6 3 2" xfId="19657"/>
    <cellStyle name="Comma 8 3 6 4" xfId="19658"/>
    <cellStyle name="Comma 8 3 6 4 2" xfId="19659"/>
    <cellStyle name="Comma 8 3 6 5" xfId="19660"/>
    <cellStyle name="Comma 8 3 6 6" xfId="19661"/>
    <cellStyle name="Comma 8 3 7" xfId="19662"/>
    <cellStyle name="Comma 8 3 7 2" xfId="19663"/>
    <cellStyle name="Comma 8 3 7 2 2" xfId="19664"/>
    <cellStyle name="Comma 8 3 7 3" xfId="19665"/>
    <cellStyle name="Comma 8 3 7 3 2" xfId="19666"/>
    <cellStyle name="Comma 8 3 7 4" xfId="19667"/>
    <cellStyle name="Comma 8 3 7 4 2" xfId="19668"/>
    <cellStyle name="Comma 8 3 7 5" xfId="19669"/>
    <cellStyle name="Comma 8 3 7 6" xfId="19670"/>
    <cellStyle name="Comma 8 3 8" xfId="19671"/>
    <cellStyle name="Comma 8 3 8 2" xfId="19672"/>
    <cellStyle name="Comma 8 3 8 2 2" xfId="19673"/>
    <cellStyle name="Comma 8 3 8 3" xfId="19674"/>
    <cellStyle name="Comma 8 3 8 3 2" xfId="19675"/>
    <cellStyle name="Comma 8 3 8 4" xfId="19676"/>
    <cellStyle name="Comma 8 3 8 5" xfId="19677"/>
    <cellStyle name="Comma 8 3 9" xfId="19678"/>
    <cellStyle name="Comma 8 3 9 2" xfId="19679"/>
    <cellStyle name="Comma 8 4" xfId="11631"/>
    <cellStyle name="Comma 8 4 10" xfId="19681"/>
    <cellStyle name="Comma 8 4 10 2" xfId="19682"/>
    <cellStyle name="Comma 8 4 11" xfId="19683"/>
    <cellStyle name="Comma 8 4 12" xfId="19684"/>
    <cellStyle name="Comma 8 4 13" xfId="19680"/>
    <cellStyle name="Comma 8 4 2" xfId="19685"/>
    <cellStyle name="Comma 8 4 2 10" xfId="19686"/>
    <cellStyle name="Comma 8 4 2 2" xfId="19687"/>
    <cellStyle name="Comma 8 4 2 2 2" xfId="19688"/>
    <cellStyle name="Comma 8 4 2 2 2 2" xfId="19689"/>
    <cellStyle name="Comma 8 4 2 2 3" xfId="19690"/>
    <cellStyle name="Comma 8 4 2 2 3 2" xfId="19691"/>
    <cellStyle name="Comma 8 4 2 2 4" xfId="19692"/>
    <cellStyle name="Comma 8 4 2 2 4 2" xfId="19693"/>
    <cellStyle name="Comma 8 4 2 2 5" xfId="19694"/>
    <cellStyle name="Comma 8 4 2 2 6" xfId="19695"/>
    <cellStyle name="Comma 8 4 2 3" xfId="19696"/>
    <cellStyle name="Comma 8 4 2 3 2" xfId="19697"/>
    <cellStyle name="Comma 8 4 2 3 2 2" xfId="19698"/>
    <cellStyle name="Comma 8 4 2 3 3" xfId="19699"/>
    <cellStyle name="Comma 8 4 2 3 3 2" xfId="19700"/>
    <cellStyle name="Comma 8 4 2 3 4" xfId="19701"/>
    <cellStyle name="Comma 8 4 2 3 4 2" xfId="19702"/>
    <cellStyle name="Comma 8 4 2 3 5" xfId="19703"/>
    <cellStyle name="Comma 8 4 2 3 6" xfId="19704"/>
    <cellStyle name="Comma 8 4 2 4" xfId="19705"/>
    <cellStyle name="Comma 8 4 2 4 2" xfId="19706"/>
    <cellStyle name="Comma 8 4 2 4 2 2" xfId="19707"/>
    <cellStyle name="Comma 8 4 2 4 3" xfId="19708"/>
    <cellStyle name="Comma 8 4 2 4 3 2" xfId="19709"/>
    <cellStyle name="Comma 8 4 2 4 4" xfId="19710"/>
    <cellStyle name="Comma 8 4 2 4 4 2" xfId="19711"/>
    <cellStyle name="Comma 8 4 2 4 5" xfId="19712"/>
    <cellStyle name="Comma 8 4 2 4 6" xfId="19713"/>
    <cellStyle name="Comma 8 4 2 5" xfId="19714"/>
    <cellStyle name="Comma 8 4 2 5 2" xfId="19715"/>
    <cellStyle name="Comma 8 4 2 5 2 2" xfId="19716"/>
    <cellStyle name="Comma 8 4 2 5 3" xfId="19717"/>
    <cellStyle name="Comma 8 4 2 5 3 2" xfId="19718"/>
    <cellStyle name="Comma 8 4 2 5 4" xfId="19719"/>
    <cellStyle name="Comma 8 4 2 5 5" xfId="19720"/>
    <cellStyle name="Comma 8 4 2 6" xfId="19721"/>
    <cellStyle name="Comma 8 4 2 6 2" xfId="19722"/>
    <cellStyle name="Comma 8 4 2 7" xfId="19723"/>
    <cellStyle name="Comma 8 4 2 7 2" xfId="19724"/>
    <cellStyle name="Comma 8 4 2 8" xfId="19725"/>
    <cellStyle name="Comma 8 4 2 8 2" xfId="19726"/>
    <cellStyle name="Comma 8 4 2 9" xfId="19727"/>
    <cellStyle name="Comma 8 4 3" xfId="19728"/>
    <cellStyle name="Comma 8 4 3 10" xfId="19729"/>
    <cellStyle name="Comma 8 4 3 2" xfId="19730"/>
    <cellStyle name="Comma 8 4 3 2 2" xfId="19731"/>
    <cellStyle name="Comma 8 4 3 2 2 2" xfId="19732"/>
    <cellStyle name="Comma 8 4 3 2 3" xfId="19733"/>
    <cellStyle name="Comma 8 4 3 2 3 2" xfId="19734"/>
    <cellStyle name="Comma 8 4 3 2 4" xfId="19735"/>
    <cellStyle name="Comma 8 4 3 2 4 2" xfId="19736"/>
    <cellStyle name="Comma 8 4 3 2 5" xfId="19737"/>
    <cellStyle name="Comma 8 4 3 2 6" xfId="19738"/>
    <cellStyle name="Comma 8 4 3 3" xfId="19739"/>
    <cellStyle name="Comma 8 4 3 3 2" xfId="19740"/>
    <cellStyle name="Comma 8 4 3 3 2 2" xfId="19741"/>
    <cellStyle name="Comma 8 4 3 3 3" xfId="19742"/>
    <cellStyle name="Comma 8 4 3 3 3 2" xfId="19743"/>
    <cellStyle name="Comma 8 4 3 3 4" xfId="19744"/>
    <cellStyle name="Comma 8 4 3 3 4 2" xfId="19745"/>
    <cellStyle name="Comma 8 4 3 3 5" xfId="19746"/>
    <cellStyle name="Comma 8 4 3 3 6" xfId="19747"/>
    <cellStyle name="Comma 8 4 3 4" xfId="19748"/>
    <cellStyle name="Comma 8 4 3 4 2" xfId="19749"/>
    <cellStyle name="Comma 8 4 3 4 2 2" xfId="19750"/>
    <cellStyle name="Comma 8 4 3 4 3" xfId="19751"/>
    <cellStyle name="Comma 8 4 3 4 3 2" xfId="19752"/>
    <cellStyle name="Comma 8 4 3 4 4" xfId="19753"/>
    <cellStyle name="Comma 8 4 3 4 4 2" xfId="19754"/>
    <cellStyle name="Comma 8 4 3 4 5" xfId="19755"/>
    <cellStyle name="Comma 8 4 3 4 6" xfId="19756"/>
    <cellStyle name="Comma 8 4 3 5" xfId="19757"/>
    <cellStyle name="Comma 8 4 3 5 2" xfId="19758"/>
    <cellStyle name="Comma 8 4 3 5 2 2" xfId="19759"/>
    <cellStyle name="Comma 8 4 3 5 3" xfId="19760"/>
    <cellStyle name="Comma 8 4 3 5 3 2" xfId="19761"/>
    <cellStyle name="Comma 8 4 3 5 4" xfId="19762"/>
    <cellStyle name="Comma 8 4 3 5 5" xfId="19763"/>
    <cellStyle name="Comma 8 4 3 6" xfId="19764"/>
    <cellStyle name="Comma 8 4 3 6 2" xfId="19765"/>
    <cellStyle name="Comma 8 4 3 7" xfId="19766"/>
    <cellStyle name="Comma 8 4 3 7 2" xfId="19767"/>
    <cellStyle name="Comma 8 4 3 8" xfId="19768"/>
    <cellStyle name="Comma 8 4 3 8 2" xfId="19769"/>
    <cellStyle name="Comma 8 4 3 9" xfId="19770"/>
    <cellStyle name="Comma 8 4 4" xfId="19771"/>
    <cellStyle name="Comma 8 4 4 2" xfId="19772"/>
    <cellStyle name="Comma 8 4 4 2 2" xfId="19773"/>
    <cellStyle name="Comma 8 4 4 3" xfId="19774"/>
    <cellStyle name="Comma 8 4 4 3 2" xfId="19775"/>
    <cellStyle name="Comma 8 4 4 4" xfId="19776"/>
    <cellStyle name="Comma 8 4 4 4 2" xfId="19777"/>
    <cellStyle name="Comma 8 4 4 5" xfId="19778"/>
    <cellStyle name="Comma 8 4 4 6" xfId="19779"/>
    <cellStyle name="Comma 8 4 5" xfId="19780"/>
    <cellStyle name="Comma 8 4 5 2" xfId="19781"/>
    <cellStyle name="Comma 8 4 5 2 2" xfId="19782"/>
    <cellStyle name="Comma 8 4 5 3" xfId="19783"/>
    <cellStyle name="Comma 8 4 5 3 2" xfId="19784"/>
    <cellStyle name="Comma 8 4 5 4" xfId="19785"/>
    <cellStyle name="Comma 8 4 5 4 2" xfId="19786"/>
    <cellStyle name="Comma 8 4 5 5" xfId="19787"/>
    <cellStyle name="Comma 8 4 5 6" xfId="19788"/>
    <cellStyle name="Comma 8 4 6" xfId="19789"/>
    <cellStyle name="Comma 8 4 6 2" xfId="19790"/>
    <cellStyle name="Comma 8 4 6 2 2" xfId="19791"/>
    <cellStyle name="Comma 8 4 6 3" xfId="19792"/>
    <cellStyle name="Comma 8 4 6 3 2" xfId="19793"/>
    <cellStyle name="Comma 8 4 6 4" xfId="19794"/>
    <cellStyle name="Comma 8 4 6 4 2" xfId="19795"/>
    <cellStyle name="Comma 8 4 6 5" xfId="19796"/>
    <cellStyle name="Comma 8 4 6 6" xfId="19797"/>
    <cellStyle name="Comma 8 4 7" xfId="19798"/>
    <cellStyle name="Comma 8 4 7 2" xfId="19799"/>
    <cellStyle name="Comma 8 4 7 2 2" xfId="19800"/>
    <cellStyle name="Comma 8 4 7 3" xfId="19801"/>
    <cellStyle name="Comma 8 4 7 3 2" xfId="19802"/>
    <cellStyle name="Comma 8 4 7 4" xfId="19803"/>
    <cellStyle name="Comma 8 4 7 5" xfId="19804"/>
    <cellStyle name="Comma 8 4 8" xfId="19805"/>
    <cellStyle name="Comma 8 4 8 2" xfId="19806"/>
    <cellStyle name="Comma 8 4 9" xfId="19807"/>
    <cellStyle name="Comma 8 4 9 2" xfId="19808"/>
    <cellStyle name="Comma 8 5" xfId="11632"/>
    <cellStyle name="Comma 8 5 10" xfId="19810"/>
    <cellStyle name="Comma 8 5 11" xfId="19811"/>
    <cellStyle name="Comma 8 5 12" xfId="19809"/>
    <cellStyle name="Comma 8 5 2" xfId="19812"/>
    <cellStyle name="Comma 8 5 2 2" xfId="19813"/>
    <cellStyle name="Comma 8 5 2 2 2" xfId="19814"/>
    <cellStyle name="Comma 8 5 2 3" xfId="19815"/>
    <cellStyle name="Comma 8 5 2 3 2" xfId="19816"/>
    <cellStyle name="Comma 8 5 2 4" xfId="19817"/>
    <cellStyle name="Comma 8 5 2 4 2" xfId="19818"/>
    <cellStyle name="Comma 8 5 2 5" xfId="19819"/>
    <cellStyle name="Comma 8 5 2 6" xfId="19820"/>
    <cellStyle name="Comma 8 5 3" xfId="19821"/>
    <cellStyle name="Comma 8 5 3 2" xfId="19822"/>
    <cellStyle name="Comma 8 5 3 2 2" xfId="19823"/>
    <cellStyle name="Comma 8 5 3 3" xfId="19824"/>
    <cellStyle name="Comma 8 5 3 3 2" xfId="19825"/>
    <cellStyle name="Comma 8 5 3 4" xfId="19826"/>
    <cellStyle name="Comma 8 5 3 4 2" xfId="19827"/>
    <cellStyle name="Comma 8 5 3 5" xfId="19828"/>
    <cellStyle name="Comma 8 5 3 6" xfId="19829"/>
    <cellStyle name="Comma 8 5 4" xfId="19830"/>
    <cellStyle name="Comma 8 5 4 2" xfId="19831"/>
    <cellStyle name="Comma 8 5 4 2 2" xfId="19832"/>
    <cellStyle name="Comma 8 5 4 3" xfId="19833"/>
    <cellStyle name="Comma 8 5 4 3 2" xfId="19834"/>
    <cellStyle name="Comma 8 5 4 4" xfId="19835"/>
    <cellStyle name="Comma 8 5 4 4 2" xfId="19836"/>
    <cellStyle name="Comma 8 5 4 5" xfId="19837"/>
    <cellStyle name="Comma 8 5 4 6" xfId="19838"/>
    <cellStyle name="Comma 8 5 5" xfId="19839"/>
    <cellStyle name="Comma 8 5 5 2" xfId="19840"/>
    <cellStyle name="Comma 8 5 5 2 2" xfId="19841"/>
    <cellStyle name="Comma 8 5 5 3" xfId="19842"/>
    <cellStyle name="Comma 8 5 5 3 2" xfId="19843"/>
    <cellStyle name="Comma 8 5 5 4" xfId="19844"/>
    <cellStyle name="Comma 8 5 5 4 2" xfId="19845"/>
    <cellStyle name="Comma 8 5 5 5" xfId="19846"/>
    <cellStyle name="Comma 8 5 5 6" xfId="19847"/>
    <cellStyle name="Comma 8 5 6" xfId="19848"/>
    <cellStyle name="Comma 8 5 6 2" xfId="19849"/>
    <cellStyle name="Comma 8 5 6 2 2" xfId="19850"/>
    <cellStyle name="Comma 8 5 6 3" xfId="19851"/>
    <cellStyle name="Comma 8 5 6 3 2" xfId="19852"/>
    <cellStyle name="Comma 8 5 6 4" xfId="19853"/>
    <cellStyle name="Comma 8 5 6 5" xfId="19854"/>
    <cellStyle name="Comma 8 5 7" xfId="19855"/>
    <cellStyle name="Comma 8 5 7 2" xfId="19856"/>
    <cellStyle name="Comma 8 5 8" xfId="19857"/>
    <cellStyle name="Comma 8 5 8 2" xfId="19858"/>
    <cellStyle name="Comma 8 5 9" xfId="19859"/>
    <cellStyle name="Comma 8 5 9 2" xfId="19860"/>
    <cellStyle name="Comma 8 6" xfId="11628"/>
    <cellStyle name="Comma 8 6 10" xfId="19862"/>
    <cellStyle name="Comma 8 6 11" xfId="19861"/>
    <cellStyle name="Comma 8 6 2" xfId="19863"/>
    <cellStyle name="Comma 8 6 2 2" xfId="19864"/>
    <cellStyle name="Comma 8 6 2 2 2" xfId="19865"/>
    <cellStyle name="Comma 8 6 2 3" xfId="19866"/>
    <cellStyle name="Comma 8 6 2 3 2" xfId="19867"/>
    <cellStyle name="Comma 8 6 2 4" xfId="19868"/>
    <cellStyle name="Comma 8 6 2 4 2" xfId="19869"/>
    <cellStyle name="Comma 8 6 2 5" xfId="19870"/>
    <cellStyle name="Comma 8 6 2 6" xfId="19871"/>
    <cellStyle name="Comma 8 6 3" xfId="19872"/>
    <cellStyle name="Comma 8 6 3 2" xfId="19873"/>
    <cellStyle name="Comma 8 6 3 2 2" xfId="19874"/>
    <cellStyle name="Comma 8 6 3 3" xfId="19875"/>
    <cellStyle name="Comma 8 6 3 3 2" xfId="19876"/>
    <cellStyle name="Comma 8 6 3 4" xfId="19877"/>
    <cellStyle name="Comma 8 6 3 4 2" xfId="19878"/>
    <cellStyle name="Comma 8 6 3 5" xfId="19879"/>
    <cellStyle name="Comma 8 6 3 6" xfId="19880"/>
    <cellStyle name="Comma 8 6 4" xfId="19881"/>
    <cellStyle name="Comma 8 6 4 2" xfId="19882"/>
    <cellStyle name="Comma 8 6 4 2 2" xfId="19883"/>
    <cellStyle name="Comma 8 6 4 3" xfId="19884"/>
    <cellStyle name="Comma 8 6 4 3 2" xfId="19885"/>
    <cellStyle name="Comma 8 6 4 4" xfId="19886"/>
    <cellStyle name="Comma 8 6 4 4 2" xfId="19887"/>
    <cellStyle name="Comma 8 6 4 5" xfId="19888"/>
    <cellStyle name="Comma 8 6 4 6" xfId="19889"/>
    <cellStyle name="Comma 8 6 5" xfId="19890"/>
    <cellStyle name="Comma 8 6 5 2" xfId="19891"/>
    <cellStyle name="Comma 8 6 5 2 2" xfId="19892"/>
    <cellStyle name="Comma 8 6 5 3" xfId="19893"/>
    <cellStyle name="Comma 8 6 5 3 2" xfId="19894"/>
    <cellStyle name="Comma 8 6 5 4" xfId="19895"/>
    <cellStyle name="Comma 8 6 5 5" xfId="19896"/>
    <cellStyle name="Comma 8 6 6" xfId="19897"/>
    <cellStyle name="Comma 8 6 6 2" xfId="19898"/>
    <cellStyle name="Comma 8 6 7" xfId="19899"/>
    <cellStyle name="Comma 8 6 7 2" xfId="19900"/>
    <cellStyle name="Comma 8 6 8" xfId="19901"/>
    <cellStyle name="Comma 8 6 8 2" xfId="19902"/>
    <cellStyle name="Comma 8 6 9" xfId="19903"/>
    <cellStyle name="Comma 8 7" xfId="14411"/>
    <cellStyle name="Comma 8 7 10" xfId="19905"/>
    <cellStyle name="Comma 8 7 11" xfId="19904"/>
    <cellStyle name="Comma 8 7 2" xfId="19906"/>
    <cellStyle name="Comma 8 7 2 2" xfId="19907"/>
    <cellStyle name="Comma 8 7 2 2 2" xfId="19908"/>
    <cellStyle name="Comma 8 7 2 3" xfId="19909"/>
    <cellStyle name="Comma 8 7 2 3 2" xfId="19910"/>
    <cellStyle name="Comma 8 7 2 4" xfId="19911"/>
    <cellStyle name="Comma 8 7 2 4 2" xfId="19912"/>
    <cellStyle name="Comma 8 7 2 5" xfId="19913"/>
    <cellStyle name="Comma 8 7 2 6" xfId="19914"/>
    <cellStyle name="Comma 8 7 3" xfId="19915"/>
    <cellStyle name="Comma 8 7 3 2" xfId="19916"/>
    <cellStyle name="Comma 8 7 3 2 2" xfId="19917"/>
    <cellStyle name="Comma 8 7 3 3" xfId="19918"/>
    <cellStyle name="Comma 8 7 3 3 2" xfId="19919"/>
    <cellStyle name="Comma 8 7 3 4" xfId="19920"/>
    <cellStyle name="Comma 8 7 3 4 2" xfId="19921"/>
    <cellStyle name="Comma 8 7 3 5" xfId="19922"/>
    <cellStyle name="Comma 8 7 3 6" xfId="19923"/>
    <cellStyle name="Comma 8 7 4" xfId="19924"/>
    <cellStyle name="Comma 8 7 4 2" xfId="19925"/>
    <cellStyle name="Comma 8 7 4 2 2" xfId="19926"/>
    <cellStyle name="Comma 8 7 4 3" xfId="19927"/>
    <cellStyle name="Comma 8 7 4 3 2" xfId="19928"/>
    <cellStyle name="Comma 8 7 4 4" xfId="19929"/>
    <cellStyle name="Comma 8 7 4 4 2" xfId="19930"/>
    <cellStyle name="Comma 8 7 4 5" xfId="19931"/>
    <cellStyle name="Comma 8 7 4 6" xfId="19932"/>
    <cellStyle name="Comma 8 7 5" xfId="19933"/>
    <cellStyle name="Comma 8 7 5 2" xfId="19934"/>
    <cellStyle name="Comma 8 7 5 2 2" xfId="19935"/>
    <cellStyle name="Comma 8 7 5 3" xfId="19936"/>
    <cellStyle name="Comma 8 7 5 3 2" xfId="19937"/>
    <cellStyle name="Comma 8 7 5 4" xfId="19938"/>
    <cellStyle name="Comma 8 7 5 5" xfId="19939"/>
    <cellStyle name="Comma 8 7 6" xfId="19940"/>
    <cellStyle name="Comma 8 7 6 2" xfId="19941"/>
    <cellStyle name="Comma 8 7 7" xfId="19942"/>
    <cellStyle name="Comma 8 7 7 2" xfId="19943"/>
    <cellStyle name="Comma 8 7 8" xfId="19944"/>
    <cellStyle name="Comma 8 7 8 2" xfId="19945"/>
    <cellStyle name="Comma 8 7 9" xfId="19946"/>
    <cellStyle name="Comma 8 8" xfId="19947"/>
    <cellStyle name="Comma 8 8 2" xfId="19948"/>
    <cellStyle name="Comma 8 8 2 2" xfId="19949"/>
    <cellStyle name="Comma 8 8 3" xfId="19950"/>
    <cellStyle name="Comma 8 8 3 2" xfId="19951"/>
    <cellStyle name="Comma 8 8 4" xfId="19952"/>
    <cellStyle name="Comma 8 8 4 2" xfId="19953"/>
    <cellStyle name="Comma 8 8 5" xfId="19954"/>
    <cellStyle name="Comma 8 8 6" xfId="19955"/>
    <cellStyle name="Comma 8 9" xfId="19956"/>
    <cellStyle name="Comma 8 9 2" xfId="19957"/>
    <cellStyle name="Comma 8 9 2 2" xfId="19958"/>
    <cellStyle name="Comma 8 9 3" xfId="19959"/>
    <cellStyle name="Comma 8 9 3 2" xfId="19960"/>
    <cellStyle name="Comma 8 9 4" xfId="19961"/>
    <cellStyle name="Comma 8 9 4 2" xfId="19962"/>
    <cellStyle name="Comma 8 9 5" xfId="19963"/>
    <cellStyle name="Comma 8 9 6" xfId="19964"/>
    <cellStyle name="Comma 9" xfId="11633"/>
    <cellStyle name="Comma 9 2" xfId="11634"/>
    <cellStyle name="Comma 9 2 2" xfId="19965"/>
    <cellStyle name="Comma 9 3" xfId="11635"/>
    <cellStyle name="Comma0" xfId="11636"/>
    <cellStyle name="Comma0 2" xfId="19966"/>
    <cellStyle name="Comma0 3" xfId="17629"/>
    <cellStyle name="comma1" xfId="19967"/>
    <cellStyle name="Condition" xfId="11637"/>
    <cellStyle name="Condition 10" xfId="15034"/>
    <cellStyle name="Condition 2" xfId="14933"/>
    <cellStyle name="Condition 3" xfId="14973"/>
    <cellStyle name="Condition 4" xfId="12311"/>
    <cellStyle name="Condition 5" xfId="12268"/>
    <cellStyle name="Condition 6" xfId="12271"/>
    <cellStyle name="Condition 7" xfId="14944"/>
    <cellStyle name="Condition 8" xfId="12275"/>
    <cellStyle name="Condition 9" xfId="14960"/>
    <cellStyle name="ContentsHyperlink" xfId="19968"/>
    <cellStyle name="Currency 2" xfId="1414"/>
    <cellStyle name="Currency 2 2" xfId="19969"/>
    <cellStyle name="Currency 2 3" xfId="17611"/>
    <cellStyle name="Currency 3" xfId="1415"/>
    <cellStyle name="Currency 3 2" xfId="17632"/>
    <cellStyle name="Currency 3 2 10" xfId="19970"/>
    <cellStyle name="Currency 3 2 10 2" xfId="19971"/>
    <cellStyle name="Currency 3 2 10 2 2" xfId="19972"/>
    <cellStyle name="Currency 3 2 10 3" xfId="19973"/>
    <cellStyle name="Currency 3 2 10 3 2" xfId="19974"/>
    <cellStyle name="Currency 3 2 10 4" xfId="19975"/>
    <cellStyle name="Currency 3 2 10 4 2" xfId="19976"/>
    <cellStyle name="Currency 3 2 10 5" xfId="19977"/>
    <cellStyle name="Currency 3 2 10 6" xfId="19978"/>
    <cellStyle name="Currency 3 2 11" xfId="19979"/>
    <cellStyle name="Currency 3 2 11 2" xfId="19980"/>
    <cellStyle name="Currency 3 2 11 2 2" xfId="19981"/>
    <cellStyle name="Currency 3 2 11 3" xfId="19982"/>
    <cellStyle name="Currency 3 2 11 3 2" xfId="19983"/>
    <cellStyle name="Currency 3 2 11 4" xfId="19984"/>
    <cellStyle name="Currency 3 2 11 4 2" xfId="19985"/>
    <cellStyle name="Currency 3 2 11 5" xfId="19986"/>
    <cellStyle name="Currency 3 2 11 6" xfId="19987"/>
    <cellStyle name="Currency 3 2 12" xfId="19988"/>
    <cellStyle name="Currency 3 2 12 2" xfId="19989"/>
    <cellStyle name="Currency 3 2 12 2 2" xfId="19990"/>
    <cellStyle name="Currency 3 2 12 3" xfId="19991"/>
    <cellStyle name="Currency 3 2 12 3 2" xfId="19992"/>
    <cellStyle name="Currency 3 2 12 4" xfId="19993"/>
    <cellStyle name="Currency 3 2 12 5" xfId="19994"/>
    <cellStyle name="Currency 3 2 13" xfId="19995"/>
    <cellStyle name="Currency 3 2 13 2" xfId="19996"/>
    <cellStyle name="Currency 3 2 14" xfId="19997"/>
    <cellStyle name="Currency 3 2 14 2" xfId="19998"/>
    <cellStyle name="Currency 3 2 15" xfId="19999"/>
    <cellStyle name="Currency 3 2 15 2" xfId="20000"/>
    <cellStyle name="Currency 3 2 16" xfId="20001"/>
    <cellStyle name="Currency 3 2 17" xfId="20002"/>
    <cellStyle name="Currency 3 2 2" xfId="20003"/>
    <cellStyle name="Currency 3 2 2 10" xfId="20004"/>
    <cellStyle name="Currency 3 2 2 10 2" xfId="20005"/>
    <cellStyle name="Currency 3 2 2 10 2 2" xfId="20006"/>
    <cellStyle name="Currency 3 2 2 10 3" xfId="20007"/>
    <cellStyle name="Currency 3 2 2 10 3 2" xfId="20008"/>
    <cellStyle name="Currency 3 2 2 10 4" xfId="20009"/>
    <cellStyle name="Currency 3 2 2 10 4 2" xfId="20010"/>
    <cellStyle name="Currency 3 2 2 10 5" xfId="20011"/>
    <cellStyle name="Currency 3 2 2 10 6" xfId="20012"/>
    <cellStyle name="Currency 3 2 2 11" xfId="20013"/>
    <cellStyle name="Currency 3 2 2 11 2" xfId="20014"/>
    <cellStyle name="Currency 3 2 2 11 2 2" xfId="20015"/>
    <cellStyle name="Currency 3 2 2 11 3" xfId="20016"/>
    <cellStyle name="Currency 3 2 2 11 3 2" xfId="20017"/>
    <cellStyle name="Currency 3 2 2 11 4" xfId="20018"/>
    <cellStyle name="Currency 3 2 2 11 4 2" xfId="20019"/>
    <cellStyle name="Currency 3 2 2 11 5" xfId="20020"/>
    <cellStyle name="Currency 3 2 2 11 6" xfId="20021"/>
    <cellStyle name="Currency 3 2 2 12" xfId="20022"/>
    <cellStyle name="Currency 3 2 2 12 2" xfId="20023"/>
    <cellStyle name="Currency 3 2 2 12 2 2" xfId="20024"/>
    <cellStyle name="Currency 3 2 2 12 3" xfId="20025"/>
    <cellStyle name="Currency 3 2 2 12 3 2" xfId="20026"/>
    <cellStyle name="Currency 3 2 2 12 4" xfId="20027"/>
    <cellStyle name="Currency 3 2 2 12 5" xfId="20028"/>
    <cellStyle name="Currency 3 2 2 13" xfId="20029"/>
    <cellStyle name="Currency 3 2 2 13 2" xfId="20030"/>
    <cellStyle name="Currency 3 2 2 14" xfId="20031"/>
    <cellStyle name="Currency 3 2 2 14 2" xfId="20032"/>
    <cellStyle name="Currency 3 2 2 15" xfId="20033"/>
    <cellStyle name="Currency 3 2 2 15 2" xfId="20034"/>
    <cellStyle name="Currency 3 2 2 16" xfId="20035"/>
    <cellStyle name="Currency 3 2 2 17" xfId="20036"/>
    <cellStyle name="Currency 3 2 2 2" xfId="20037"/>
    <cellStyle name="Currency 3 2 2 2 10" xfId="20038"/>
    <cellStyle name="Currency 3 2 2 2 10 2" xfId="20039"/>
    <cellStyle name="Currency 3 2 2 2 10 2 2" xfId="20040"/>
    <cellStyle name="Currency 3 2 2 2 10 3" xfId="20041"/>
    <cellStyle name="Currency 3 2 2 2 10 3 2" xfId="20042"/>
    <cellStyle name="Currency 3 2 2 2 10 4" xfId="20043"/>
    <cellStyle name="Currency 3 2 2 2 10 4 2" xfId="20044"/>
    <cellStyle name="Currency 3 2 2 2 10 5" xfId="20045"/>
    <cellStyle name="Currency 3 2 2 2 10 6" xfId="20046"/>
    <cellStyle name="Currency 3 2 2 2 11" xfId="20047"/>
    <cellStyle name="Currency 3 2 2 2 11 2" xfId="20048"/>
    <cellStyle name="Currency 3 2 2 2 11 2 2" xfId="20049"/>
    <cellStyle name="Currency 3 2 2 2 11 3" xfId="20050"/>
    <cellStyle name="Currency 3 2 2 2 11 3 2" xfId="20051"/>
    <cellStyle name="Currency 3 2 2 2 11 4" xfId="20052"/>
    <cellStyle name="Currency 3 2 2 2 11 5" xfId="20053"/>
    <cellStyle name="Currency 3 2 2 2 12" xfId="20054"/>
    <cellStyle name="Currency 3 2 2 2 12 2" xfId="20055"/>
    <cellStyle name="Currency 3 2 2 2 13" xfId="20056"/>
    <cellStyle name="Currency 3 2 2 2 13 2" xfId="20057"/>
    <cellStyle name="Currency 3 2 2 2 14" xfId="20058"/>
    <cellStyle name="Currency 3 2 2 2 14 2" xfId="20059"/>
    <cellStyle name="Currency 3 2 2 2 15" xfId="20060"/>
    <cellStyle name="Currency 3 2 2 2 16" xfId="20061"/>
    <cellStyle name="Currency 3 2 2 2 2" xfId="20062"/>
    <cellStyle name="Currency 3 2 2 2 2 10" xfId="20063"/>
    <cellStyle name="Currency 3 2 2 2 2 10 2" xfId="20064"/>
    <cellStyle name="Currency 3 2 2 2 2 11" xfId="20065"/>
    <cellStyle name="Currency 3 2 2 2 2 11 2" xfId="20066"/>
    <cellStyle name="Currency 3 2 2 2 2 12" xfId="20067"/>
    <cellStyle name="Currency 3 2 2 2 2 13" xfId="20068"/>
    <cellStyle name="Currency 3 2 2 2 2 2" xfId="20069"/>
    <cellStyle name="Currency 3 2 2 2 2 2 10" xfId="20070"/>
    <cellStyle name="Currency 3 2 2 2 2 2 11" xfId="20071"/>
    <cellStyle name="Currency 3 2 2 2 2 2 2" xfId="20072"/>
    <cellStyle name="Currency 3 2 2 2 2 2 2 2" xfId="20073"/>
    <cellStyle name="Currency 3 2 2 2 2 2 2 2 2" xfId="20074"/>
    <cellStyle name="Currency 3 2 2 2 2 2 2 3" xfId="20075"/>
    <cellStyle name="Currency 3 2 2 2 2 2 2 3 2" xfId="20076"/>
    <cellStyle name="Currency 3 2 2 2 2 2 2 4" xfId="20077"/>
    <cellStyle name="Currency 3 2 2 2 2 2 2 4 2" xfId="20078"/>
    <cellStyle name="Currency 3 2 2 2 2 2 2 5" xfId="20079"/>
    <cellStyle name="Currency 3 2 2 2 2 2 2 6" xfId="20080"/>
    <cellStyle name="Currency 3 2 2 2 2 2 3" xfId="20081"/>
    <cellStyle name="Currency 3 2 2 2 2 2 3 2" xfId="20082"/>
    <cellStyle name="Currency 3 2 2 2 2 2 3 2 2" xfId="20083"/>
    <cellStyle name="Currency 3 2 2 2 2 2 3 3" xfId="20084"/>
    <cellStyle name="Currency 3 2 2 2 2 2 3 3 2" xfId="20085"/>
    <cellStyle name="Currency 3 2 2 2 2 2 3 4" xfId="20086"/>
    <cellStyle name="Currency 3 2 2 2 2 2 3 4 2" xfId="20087"/>
    <cellStyle name="Currency 3 2 2 2 2 2 3 5" xfId="20088"/>
    <cellStyle name="Currency 3 2 2 2 2 2 3 6" xfId="20089"/>
    <cellStyle name="Currency 3 2 2 2 2 2 4" xfId="20090"/>
    <cellStyle name="Currency 3 2 2 2 2 2 4 2" xfId="20091"/>
    <cellStyle name="Currency 3 2 2 2 2 2 4 2 2" xfId="20092"/>
    <cellStyle name="Currency 3 2 2 2 2 2 4 3" xfId="20093"/>
    <cellStyle name="Currency 3 2 2 2 2 2 4 3 2" xfId="20094"/>
    <cellStyle name="Currency 3 2 2 2 2 2 4 4" xfId="20095"/>
    <cellStyle name="Currency 3 2 2 2 2 2 4 4 2" xfId="20096"/>
    <cellStyle name="Currency 3 2 2 2 2 2 4 5" xfId="20097"/>
    <cellStyle name="Currency 3 2 2 2 2 2 4 6" xfId="20098"/>
    <cellStyle name="Currency 3 2 2 2 2 2 5" xfId="20099"/>
    <cellStyle name="Currency 3 2 2 2 2 2 5 2" xfId="20100"/>
    <cellStyle name="Currency 3 2 2 2 2 2 5 2 2" xfId="20101"/>
    <cellStyle name="Currency 3 2 2 2 2 2 5 3" xfId="20102"/>
    <cellStyle name="Currency 3 2 2 2 2 2 5 3 2" xfId="20103"/>
    <cellStyle name="Currency 3 2 2 2 2 2 5 4" xfId="20104"/>
    <cellStyle name="Currency 3 2 2 2 2 2 5 4 2" xfId="20105"/>
    <cellStyle name="Currency 3 2 2 2 2 2 5 5" xfId="20106"/>
    <cellStyle name="Currency 3 2 2 2 2 2 5 6" xfId="20107"/>
    <cellStyle name="Currency 3 2 2 2 2 2 6" xfId="20108"/>
    <cellStyle name="Currency 3 2 2 2 2 2 6 2" xfId="20109"/>
    <cellStyle name="Currency 3 2 2 2 2 2 6 2 2" xfId="20110"/>
    <cellStyle name="Currency 3 2 2 2 2 2 6 3" xfId="20111"/>
    <cellStyle name="Currency 3 2 2 2 2 2 6 3 2" xfId="20112"/>
    <cellStyle name="Currency 3 2 2 2 2 2 6 4" xfId="20113"/>
    <cellStyle name="Currency 3 2 2 2 2 2 6 5" xfId="20114"/>
    <cellStyle name="Currency 3 2 2 2 2 2 7" xfId="20115"/>
    <cellStyle name="Currency 3 2 2 2 2 2 7 2" xfId="20116"/>
    <cellStyle name="Currency 3 2 2 2 2 2 8" xfId="20117"/>
    <cellStyle name="Currency 3 2 2 2 2 2 8 2" xfId="20118"/>
    <cellStyle name="Currency 3 2 2 2 2 2 9" xfId="20119"/>
    <cellStyle name="Currency 3 2 2 2 2 2 9 2" xfId="20120"/>
    <cellStyle name="Currency 3 2 2 2 2 3" xfId="20121"/>
    <cellStyle name="Currency 3 2 2 2 2 3 10" xfId="20122"/>
    <cellStyle name="Currency 3 2 2 2 2 3 2" xfId="20123"/>
    <cellStyle name="Currency 3 2 2 2 2 3 2 2" xfId="20124"/>
    <cellStyle name="Currency 3 2 2 2 2 3 2 2 2" xfId="20125"/>
    <cellStyle name="Currency 3 2 2 2 2 3 2 3" xfId="20126"/>
    <cellStyle name="Currency 3 2 2 2 2 3 2 3 2" xfId="20127"/>
    <cellStyle name="Currency 3 2 2 2 2 3 2 4" xfId="20128"/>
    <cellStyle name="Currency 3 2 2 2 2 3 2 4 2" xfId="20129"/>
    <cellStyle name="Currency 3 2 2 2 2 3 2 5" xfId="20130"/>
    <cellStyle name="Currency 3 2 2 2 2 3 2 6" xfId="20131"/>
    <cellStyle name="Currency 3 2 2 2 2 3 3" xfId="20132"/>
    <cellStyle name="Currency 3 2 2 2 2 3 3 2" xfId="20133"/>
    <cellStyle name="Currency 3 2 2 2 2 3 3 2 2" xfId="20134"/>
    <cellStyle name="Currency 3 2 2 2 2 3 3 3" xfId="20135"/>
    <cellStyle name="Currency 3 2 2 2 2 3 3 3 2" xfId="20136"/>
    <cellStyle name="Currency 3 2 2 2 2 3 3 4" xfId="20137"/>
    <cellStyle name="Currency 3 2 2 2 2 3 3 4 2" xfId="20138"/>
    <cellStyle name="Currency 3 2 2 2 2 3 3 5" xfId="20139"/>
    <cellStyle name="Currency 3 2 2 2 2 3 3 6" xfId="20140"/>
    <cellStyle name="Currency 3 2 2 2 2 3 4" xfId="20141"/>
    <cellStyle name="Currency 3 2 2 2 2 3 4 2" xfId="20142"/>
    <cellStyle name="Currency 3 2 2 2 2 3 4 2 2" xfId="20143"/>
    <cellStyle name="Currency 3 2 2 2 2 3 4 3" xfId="20144"/>
    <cellStyle name="Currency 3 2 2 2 2 3 4 3 2" xfId="20145"/>
    <cellStyle name="Currency 3 2 2 2 2 3 4 4" xfId="20146"/>
    <cellStyle name="Currency 3 2 2 2 2 3 4 4 2" xfId="20147"/>
    <cellStyle name="Currency 3 2 2 2 2 3 4 5" xfId="20148"/>
    <cellStyle name="Currency 3 2 2 2 2 3 4 6" xfId="20149"/>
    <cellStyle name="Currency 3 2 2 2 2 3 5" xfId="20150"/>
    <cellStyle name="Currency 3 2 2 2 2 3 5 2" xfId="20151"/>
    <cellStyle name="Currency 3 2 2 2 2 3 5 2 2" xfId="20152"/>
    <cellStyle name="Currency 3 2 2 2 2 3 5 3" xfId="20153"/>
    <cellStyle name="Currency 3 2 2 2 2 3 5 3 2" xfId="20154"/>
    <cellStyle name="Currency 3 2 2 2 2 3 5 4" xfId="20155"/>
    <cellStyle name="Currency 3 2 2 2 2 3 5 5" xfId="20156"/>
    <cellStyle name="Currency 3 2 2 2 2 3 6" xfId="20157"/>
    <cellStyle name="Currency 3 2 2 2 2 3 6 2" xfId="20158"/>
    <cellStyle name="Currency 3 2 2 2 2 3 7" xfId="20159"/>
    <cellStyle name="Currency 3 2 2 2 2 3 7 2" xfId="20160"/>
    <cellStyle name="Currency 3 2 2 2 2 3 8" xfId="20161"/>
    <cellStyle name="Currency 3 2 2 2 2 3 8 2" xfId="20162"/>
    <cellStyle name="Currency 3 2 2 2 2 3 9" xfId="20163"/>
    <cellStyle name="Currency 3 2 2 2 2 4" xfId="20164"/>
    <cellStyle name="Currency 3 2 2 2 2 4 10" xfId="20165"/>
    <cellStyle name="Currency 3 2 2 2 2 4 2" xfId="20166"/>
    <cellStyle name="Currency 3 2 2 2 2 4 2 2" xfId="20167"/>
    <cellStyle name="Currency 3 2 2 2 2 4 2 2 2" xfId="20168"/>
    <cellStyle name="Currency 3 2 2 2 2 4 2 3" xfId="20169"/>
    <cellStyle name="Currency 3 2 2 2 2 4 2 3 2" xfId="20170"/>
    <cellStyle name="Currency 3 2 2 2 2 4 2 4" xfId="20171"/>
    <cellStyle name="Currency 3 2 2 2 2 4 2 4 2" xfId="20172"/>
    <cellStyle name="Currency 3 2 2 2 2 4 2 5" xfId="20173"/>
    <cellStyle name="Currency 3 2 2 2 2 4 2 6" xfId="20174"/>
    <cellStyle name="Currency 3 2 2 2 2 4 3" xfId="20175"/>
    <cellStyle name="Currency 3 2 2 2 2 4 3 2" xfId="20176"/>
    <cellStyle name="Currency 3 2 2 2 2 4 3 2 2" xfId="20177"/>
    <cellStyle name="Currency 3 2 2 2 2 4 3 3" xfId="20178"/>
    <cellStyle name="Currency 3 2 2 2 2 4 3 3 2" xfId="20179"/>
    <cellStyle name="Currency 3 2 2 2 2 4 3 4" xfId="20180"/>
    <cellStyle name="Currency 3 2 2 2 2 4 3 4 2" xfId="20181"/>
    <cellStyle name="Currency 3 2 2 2 2 4 3 5" xfId="20182"/>
    <cellStyle name="Currency 3 2 2 2 2 4 3 6" xfId="20183"/>
    <cellStyle name="Currency 3 2 2 2 2 4 4" xfId="20184"/>
    <cellStyle name="Currency 3 2 2 2 2 4 4 2" xfId="20185"/>
    <cellStyle name="Currency 3 2 2 2 2 4 4 2 2" xfId="20186"/>
    <cellStyle name="Currency 3 2 2 2 2 4 4 3" xfId="20187"/>
    <cellStyle name="Currency 3 2 2 2 2 4 4 3 2" xfId="20188"/>
    <cellStyle name="Currency 3 2 2 2 2 4 4 4" xfId="20189"/>
    <cellStyle name="Currency 3 2 2 2 2 4 4 4 2" xfId="20190"/>
    <cellStyle name="Currency 3 2 2 2 2 4 4 5" xfId="20191"/>
    <cellStyle name="Currency 3 2 2 2 2 4 4 6" xfId="20192"/>
    <cellStyle name="Currency 3 2 2 2 2 4 5" xfId="20193"/>
    <cellStyle name="Currency 3 2 2 2 2 4 5 2" xfId="20194"/>
    <cellStyle name="Currency 3 2 2 2 2 4 5 2 2" xfId="20195"/>
    <cellStyle name="Currency 3 2 2 2 2 4 5 3" xfId="20196"/>
    <cellStyle name="Currency 3 2 2 2 2 4 5 3 2" xfId="20197"/>
    <cellStyle name="Currency 3 2 2 2 2 4 5 4" xfId="20198"/>
    <cellStyle name="Currency 3 2 2 2 2 4 5 5" xfId="20199"/>
    <cellStyle name="Currency 3 2 2 2 2 4 6" xfId="20200"/>
    <cellStyle name="Currency 3 2 2 2 2 4 6 2" xfId="20201"/>
    <cellStyle name="Currency 3 2 2 2 2 4 7" xfId="20202"/>
    <cellStyle name="Currency 3 2 2 2 2 4 7 2" xfId="20203"/>
    <cellStyle name="Currency 3 2 2 2 2 4 8" xfId="20204"/>
    <cellStyle name="Currency 3 2 2 2 2 4 8 2" xfId="20205"/>
    <cellStyle name="Currency 3 2 2 2 2 4 9" xfId="20206"/>
    <cellStyle name="Currency 3 2 2 2 2 5" xfId="20207"/>
    <cellStyle name="Currency 3 2 2 2 2 5 2" xfId="20208"/>
    <cellStyle name="Currency 3 2 2 2 2 5 2 2" xfId="20209"/>
    <cellStyle name="Currency 3 2 2 2 2 5 3" xfId="20210"/>
    <cellStyle name="Currency 3 2 2 2 2 5 3 2" xfId="20211"/>
    <cellStyle name="Currency 3 2 2 2 2 5 4" xfId="20212"/>
    <cellStyle name="Currency 3 2 2 2 2 5 4 2" xfId="20213"/>
    <cellStyle name="Currency 3 2 2 2 2 5 5" xfId="20214"/>
    <cellStyle name="Currency 3 2 2 2 2 5 6" xfId="20215"/>
    <cellStyle name="Currency 3 2 2 2 2 6" xfId="20216"/>
    <cellStyle name="Currency 3 2 2 2 2 6 2" xfId="20217"/>
    <cellStyle name="Currency 3 2 2 2 2 6 2 2" xfId="20218"/>
    <cellStyle name="Currency 3 2 2 2 2 6 3" xfId="20219"/>
    <cellStyle name="Currency 3 2 2 2 2 6 3 2" xfId="20220"/>
    <cellStyle name="Currency 3 2 2 2 2 6 4" xfId="20221"/>
    <cellStyle name="Currency 3 2 2 2 2 6 4 2" xfId="20222"/>
    <cellStyle name="Currency 3 2 2 2 2 6 5" xfId="20223"/>
    <cellStyle name="Currency 3 2 2 2 2 6 6" xfId="20224"/>
    <cellStyle name="Currency 3 2 2 2 2 7" xfId="20225"/>
    <cellStyle name="Currency 3 2 2 2 2 7 2" xfId="20226"/>
    <cellStyle name="Currency 3 2 2 2 2 7 2 2" xfId="20227"/>
    <cellStyle name="Currency 3 2 2 2 2 7 3" xfId="20228"/>
    <cellStyle name="Currency 3 2 2 2 2 7 3 2" xfId="20229"/>
    <cellStyle name="Currency 3 2 2 2 2 7 4" xfId="20230"/>
    <cellStyle name="Currency 3 2 2 2 2 7 4 2" xfId="20231"/>
    <cellStyle name="Currency 3 2 2 2 2 7 5" xfId="20232"/>
    <cellStyle name="Currency 3 2 2 2 2 7 6" xfId="20233"/>
    <cellStyle name="Currency 3 2 2 2 2 8" xfId="20234"/>
    <cellStyle name="Currency 3 2 2 2 2 8 2" xfId="20235"/>
    <cellStyle name="Currency 3 2 2 2 2 8 2 2" xfId="20236"/>
    <cellStyle name="Currency 3 2 2 2 2 8 3" xfId="20237"/>
    <cellStyle name="Currency 3 2 2 2 2 8 3 2" xfId="20238"/>
    <cellStyle name="Currency 3 2 2 2 2 8 4" xfId="20239"/>
    <cellStyle name="Currency 3 2 2 2 2 8 5" xfId="20240"/>
    <cellStyle name="Currency 3 2 2 2 2 9" xfId="20241"/>
    <cellStyle name="Currency 3 2 2 2 2 9 2" xfId="20242"/>
    <cellStyle name="Currency 3 2 2 2 3" xfId="20243"/>
    <cellStyle name="Currency 3 2 2 2 3 10" xfId="20244"/>
    <cellStyle name="Currency 3 2 2 2 3 10 2" xfId="20245"/>
    <cellStyle name="Currency 3 2 2 2 3 11" xfId="20246"/>
    <cellStyle name="Currency 3 2 2 2 3 11 2" xfId="20247"/>
    <cellStyle name="Currency 3 2 2 2 3 12" xfId="20248"/>
    <cellStyle name="Currency 3 2 2 2 3 13" xfId="20249"/>
    <cellStyle name="Currency 3 2 2 2 3 2" xfId="20250"/>
    <cellStyle name="Currency 3 2 2 2 3 2 10" xfId="20251"/>
    <cellStyle name="Currency 3 2 2 2 3 2 11" xfId="20252"/>
    <cellStyle name="Currency 3 2 2 2 3 2 2" xfId="20253"/>
    <cellStyle name="Currency 3 2 2 2 3 2 2 2" xfId="20254"/>
    <cellStyle name="Currency 3 2 2 2 3 2 2 2 2" xfId="20255"/>
    <cellStyle name="Currency 3 2 2 2 3 2 2 3" xfId="20256"/>
    <cellStyle name="Currency 3 2 2 2 3 2 2 3 2" xfId="20257"/>
    <cellStyle name="Currency 3 2 2 2 3 2 2 4" xfId="20258"/>
    <cellStyle name="Currency 3 2 2 2 3 2 2 4 2" xfId="20259"/>
    <cellStyle name="Currency 3 2 2 2 3 2 2 5" xfId="20260"/>
    <cellStyle name="Currency 3 2 2 2 3 2 2 6" xfId="20261"/>
    <cellStyle name="Currency 3 2 2 2 3 2 3" xfId="20262"/>
    <cellStyle name="Currency 3 2 2 2 3 2 3 2" xfId="20263"/>
    <cellStyle name="Currency 3 2 2 2 3 2 3 2 2" xfId="20264"/>
    <cellStyle name="Currency 3 2 2 2 3 2 3 3" xfId="20265"/>
    <cellStyle name="Currency 3 2 2 2 3 2 3 3 2" xfId="20266"/>
    <cellStyle name="Currency 3 2 2 2 3 2 3 4" xfId="20267"/>
    <cellStyle name="Currency 3 2 2 2 3 2 3 4 2" xfId="20268"/>
    <cellStyle name="Currency 3 2 2 2 3 2 3 5" xfId="20269"/>
    <cellStyle name="Currency 3 2 2 2 3 2 3 6" xfId="20270"/>
    <cellStyle name="Currency 3 2 2 2 3 2 4" xfId="20271"/>
    <cellStyle name="Currency 3 2 2 2 3 2 4 2" xfId="20272"/>
    <cellStyle name="Currency 3 2 2 2 3 2 4 2 2" xfId="20273"/>
    <cellStyle name="Currency 3 2 2 2 3 2 4 3" xfId="20274"/>
    <cellStyle name="Currency 3 2 2 2 3 2 4 3 2" xfId="20275"/>
    <cellStyle name="Currency 3 2 2 2 3 2 4 4" xfId="20276"/>
    <cellStyle name="Currency 3 2 2 2 3 2 4 4 2" xfId="20277"/>
    <cellStyle name="Currency 3 2 2 2 3 2 4 5" xfId="20278"/>
    <cellStyle name="Currency 3 2 2 2 3 2 4 6" xfId="20279"/>
    <cellStyle name="Currency 3 2 2 2 3 2 5" xfId="20280"/>
    <cellStyle name="Currency 3 2 2 2 3 2 5 2" xfId="20281"/>
    <cellStyle name="Currency 3 2 2 2 3 2 5 2 2" xfId="20282"/>
    <cellStyle name="Currency 3 2 2 2 3 2 5 3" xfId="20283"/>
    <cellStyle name="Currency 3 2 2 2 3 2 5 3 2" xfId="20284"/>
    <cellStyle name="Currency 3 2 2 2 3 2 5 4" xfId="20285"/>
    <cellStyle name="Currency 3 2 2 2 3 2 5 4 2" xfId="20286"/>
    <cellStyle name="Currency 3 2 2 2 3 2 5 5" xfId="20287"/>
    <cellStyle name="Currency 3 2 2 2 3 2 5 6" xfId="20288"/>
    <cellStyle name="Currency 3 2 2 2 3 2 6" xfId="20289"/>
    <cellStyle name="Currency 3 2 2 2 3 2 6 2" xfId="20290"/>
    <cellStyle name="Currency 3 2 2 2 3 2 6 2 2" xfId="20291"/>
    <cellStyle name="Currency 3 2 2 2 3 2 6 3" xfId="20292"/>
    <cellStyle name="Currency 3 2 2 2 3 2 6 3 2" xfId="20293"/>
    <cellStyle name="Currency 3 2 2 2 3 2 6 4" xfId="20294"/>
    <cellStyle name="Currency 3 2 2 2 3 2 6 5" xfId="20295"/>
    <cellStyle name="Currency 3 2 2 2 3 2 7" xfId="20296"/>
    <cellStyle name="Currency 3 2 2 2 3 2 7 2" xfId="20297"/>
    <cellStyle name="Currency 3 2 2 2 3 2 8" xfId="20298"/>
    <cellStyle name="Currency 3 2 2 2 3 2 8 2" xfId="20299"/>
    <cellStyle name="Currency 3 2 2 2 3 2 9" xfId="20300"/>
    <cellStyle name="Currency 3 2 2 2 3 2 9 2" xfId="20301"/>
    <cellStyle name="Currency 3 2 2 2 3 3" xfId="20302"/>
    <cellStyle name="Currency 3 2 2 2 3 3 10" xfId="20303"/>
    <cellStyle name="Currency 3 2 2 2 3 3 2" xfId="20304"/>
    <cellStyle name="Currency 3 2 2 2 3 3 2 2" xfId="20305"/>
    <cellStyle name="Currency 3 2 2 2 3 3 2 2 2" xfId="20306"/>
    <cellStyle name="Currency 3 2 2 2 3 3 2 3" xfId="20307"/>
    <cellStyle name="Currency 3 2 2 2 3 3 2 3 2" xfId="20308"/>
    <cellStyle name="Currency 3 2 2 2 3 3 2 4" xfId="20309"/>
    <cellStyle name="Currency 3 2 2 2 3 3 2 4 2" xfId="20310"/>
    <cellStyle name="Currency 3 2 2 2 3 3 2 5" xfId="20311"/>
    <cellStyle name="Currency 3 2 2 2 3 3 2 6" xfId="20312"/>
    <cellStyle name="Currency 3 2 2 2 3 3 3" xfId="20313"/>
    <cellStyle name="Currency 3 2 2 2 3 3 3 2" xfId="20314"/>
    <cellStyle name="Currency 3 2 2 2 3 3 3 2 2" xfId="20315"/>
    <cellStyle name="Currency 3 2 2 2 3 3 3 3" xfId="20316"/>
    <cellStyle name="Currency 3 2 2 2 3 3 3 3 2" xfId="20317"/>
    <cellStyle name="Currency 3 2 2 2 3 3 3 4" xfId="20318"/>
    <cellStyle name="Currency 3 2 2 2 3 3 3 4 2" xfId="20319"/>
    <cellStyle name="Currency 3 2 2 2 3 3 3 5" xfId="20320"/>
    <cellStyle name="Currency 3 2 2 2 3 3 3 6" xfId="20321"/>
    <cellStyle name="Currency 3 2 2 2 3 3 4" xfId="20322"/>
    <cellStyle name="Currency 3 2 2 2 3 3 4 2" xfId="20323"/>
    <cellStyle name="Currency 3 2 2 2 3 3 4 2 2" xfId="20324"/>
    <cellStyle name="Currency 3 2 2 2 3 3 4 3" xfId="20325"/>
    <cellStyle name="Currency 3 2 2 2 3 3 4 3 2" xfId="20326"/>
    <cellStyle name="Currency 3 2 2 2 3 3 4 4" xfId="20327"/>
    <cellStyle name="Currency 3 2 2 2 3 3 4 4 2" xfId="20328"/>
    <cellStyle name="Currency 3 2 2 2 3 3 4 5" xfId="20329"/>
    <cellStyle name="Currency 3 2 2 2 3 3 4 6" xfId="20330"/>
    <cellStyle name="Currency 3 2 2 2 3 3 5" xfId="20331"/>
    <cellStyle name="Currency 3 2 2 2 3 3 5 2" xfId="20332"/>
    <cellStyle name="Currency 3 2 2 2 3 3 5 2 2" xfId="20333"/>
    <cellStyle name="Currency 3 2 2 2 3 3 5 3" xfId="20334"/>
    <cellStyle name="Currency 3 2 2 2 3 3 5 3 2" xfId="20335"/>
    <cellStyle name="Currency 3 2 2 2 3 3 5 4" xfId="20336"/>
    <cellStyle name="Currency 3 2 2 2 3 3 5 5" xfId="20337"/>
    <cellStyle name="Currency 3 2 2 2 3 3 6" xfId="20338"/>
    <cellStyle name="Currency 3 2 2 2 3 3 6 2" xfId="20339"/>
    <cellStyle name="Currency 3 2 2 2 3 3 7" xfId="20340"/>
    <cellStyle name="Currency 3 2 2 2 3 3 7 2" xfId="20341"/>
    <cellStyle name="Currency 3 2 2 2 3 3 8" xfId="20342"/>
    <cellStyle name="Currency 3 2 2 2 3 3 8 2" xfId="20343"/>
    <cellStyle name="Currency 3 2 2 2 3 3 9" xfId="20344"/>
    <cellStyle name="Currency 3 2 2 2 3 4" xfId="20345"/>
    <cellStyle name="Currency 3 2 2 2 3 4 10" xfId="20346"/>
    <cellStyle name="Currency 3 2 2 2 3 4 2" xfId="20347"/>
    <cellStyle name="Currency 3 2 2 2 3 4 2 2" xfId="20348"/>
    <cellStyle name="Currency 3 2 2 2 3 4 2 2 2" xfId="20349"/>
    <cellStyle name="Currency 3 2 2 2 3 4 2 3" xfId="20350"/>
    <cellStyle name="Currency 3 2 2 2 3 4 2 3 2" xfId="20351"/>
    <cellStyle name="Currency 3 2 2 2 3 4 2 4" xfId="20352"/>
    <cellStyle name="Currency 3 2 2 2 3 4 2 4 2" xfId="20353"/>
    <cellStyle name="Currency 3 2 2 2 3 4 2 5" xfId="20354"/>
    <cellStyle name="Currency 3 2 2 2 3 4 2 6" xfId="20355"/>
    <cellStyle name="Currency 3 2 2 2 3 4 3" xfId="20356"/>
    <cellStyle name="Currency 3 2 2 2 3 4 3 2" xfId="20357"/>
    <cellStyle name="Currency 3 2 2 2 3 4 3 2 2" xfId="20358"/>
    <cellStyle name="Currency 3 2 2 2 3 4 3 3" xfId="20359"/>
    <cellStyle name="Currency 3 2 2 2 3 4 3 3 2" xfId="20360"/>
    <cellStyle name="Currency 3 2 2 2 3 4 3 4" xfId="20361"/>
    <cellStyle name="Currency 3 2 2 2 3 4 3 4 2" xfId="20362"/>
    <cellStyle name="Currency 3 2 2 2 3 4 3 5" xfId="20363"/>
    <cellStyle name="Currency 3 2 2 2 3 4 3 6" xfId="20364"/>
    <cellStyle name="Currency 3 2 2 2 3 4 4" xfId="20365"/>
    <cellStyle name="Currency 3 2 2 2 3 4 4 2" xfId="20366"/>
    <cellStyle name="Currency 3 2 2 2 3 4 4 2 2" xfId="20367"/>
    <cellStyle name="Currency 3 2 2 2 3 4 4 3" xfId="20368"/>
    <cellStyle name="Currency 3 2 2 2 3 4 4 3 2" xfId="20369"/>
    <cellStyle name="Currency 3 2 2 2 3 4 4 4" xfId="20370"/>
    <cellStyle name="Currency 3 2 2 2 3 4 4 4 2" xfId="20371"/>
    <cellStyle name="Currency 3 2 2 2 3 4 4 5" xfId="20372"/>
    <cellStyle name="Currency 3 2 2 2 3 4 4 6" xfId="20373"/>
    <cellStyle name="Currency 3 2 2 2 3 4 5" xfId="20374"/>
    <cellStyle name="Currency 3 2 2 2 3 4 5 2" xfId="20375"/>
    <cellStyle name="Currency 3 2 2 2 3 4 5 2 2" xfId="20376"/>
    <cellStyle name="Currency 3 2 2 2 3 4 5 3" xfId="20377"/>
    <cellStyle name="Currency 3 2 2 2 3 4 5 3 2" xfId="20378"/>
    <cellStyle name="Currency 3 2 2 2 3 4 5 4" xfId="20379"/>
    <cellStyle name="Currency 3 2 2 2 3 4 5 5" xfId="20380"/>
    <cellStyle name="Currency 3 2 2 2 3 4 6" xfId="20381"/>
    <cellStyle name="Currency 3 2 2 2 3 4 6 2" xfId="20382"/>
    <cellStyle name="Currency 3 2 2 2 3 4 7" xfId="20383"/>
    <cellStyle name="Currency 3 2 2 2 3 4 7 2" xfId="20384"/>
    <cellStyle name="Currency 3 2 2 2 3 4 8" xfId="20385"/>
    <cellStyle name="Currency 3 2 2 2 3 4 8 2" xfId="20386"/>
    <cellStyle name="Currency 3 2 2 2 3 4 9" xfId="20387"/>
    <cellStyle name="Currency 3 2 2 2 3 5" xfId="20388"/>
    <cellStyle name="Currency 3 2 2 2 3 5 2" xfId="20389"/>
    <cellStyle name="Currency 3 2 2 2 3 5 2 2" xfId="20390"/>
    <cellStyle name="Currency 3 2 2 2 3 5 3" xfId="20391"/>
    <cellStyle name="Currency 3 2 2 2 3 5 3 2" xfId="20392"/>
    <cellStyle name="Currency 3 2 2 2 3 5 4" xfId="20393"/>
    <cellStyle name="Currency 3 2 2 2 3 5 4 2" xfId="20394"/>
    <cellStyle name="Currency 3 2 2 2 3 5 5" xfId="20395"/>
    <cellStyle name="Currency 3 2 2 2 3 5 6" xfId="20396"/>
    <cellStyle name="Currency 3 2 2 2 3 6" xfId="20397"/>
    <cellStyle name="Currency 3 2 2 2 3 6 2" xfId="20398"/>
    <cellStyle name="Currency 3 2 2 2 3 6 2 2" xfId="20399"/>
    <cellStyle name="Currency 3 2 2 2 3 6 3" xfId="20400"/>
    <cellStyle name="Currency 3 2 2 2 3 6 3 2" xfId="20401"/>
    <cellStyle name="Currency 3 2 2 2 3 6 4" xfId="20402"/>
    <cellStyle name="Currency 3 2 2 2 3 6 4 2" xfId="20403"/>
    <cellStyle name="Currency 3 2 2 2 3 6 5" xfId="20404"/>
    <cellStyle name="Currency 3 2 2 2 3 6 6" xfId="20405"/>
    <cellStyle name="Currency 3 2 2 2 3 7" xfId="20406"/>
    <cellStyle name="Currency 3 2 2 2 3 7 2" xfId="20407"/>
    <cellStyle name="Currency 3 2 2 2 3 7 2 2" xfId="20408"/>
    <cellStyle name="Currency 3 2 2 2 3 7 3" xfId="20409"/>
    <cellStyle name="Currency 3 2 2 2 3 7 3 2" xfId="20410"/>
    <cellStyle name="Currency 3 2 2 2 3 7 4" xfId="20411"/>
    <cellStyle name="Currency 3 2 2 2 3 7 4 2" xfId="20412"/>
    <cellStyle name="Currency 3 2 2 2 3 7 5" xfId="20413"/>
    <cellStyle name="Currency 3 2 2 2 3 7 6" xfId="20414"/>
    <cellStyle name="Currency 3 2 2 2 3 8" xfId="20415"/>
    <cellStyle name="Currency 3 2 2 2 3 8 2" xfId="20416"/>
    <cellStyle name="Currency 3 2 2 2 3 8 2 2" xfId="20417"/>
    <cellStyle name="Currency 3 2 2 2 3 8 3" xfId="20418"/>
    <cellStyle name="Currency 3 2 2 2 3 8 3 2" xfId="20419"/>
    <cellStyle name="Currency 3 2 2 2 3 8 4" xfId="20420"/>
    <cellStyle name="Currency 3 2 2 2 3 8 5" xfId="20421"/>
    <cellStyle name="Currency 3 2 2 2 3 9" xfId="20422"/>
    <cellStyle name="Currency 3 2 2 2 3 9 2" xfId="20423"/>
    <cellStyle name="Currency 3 2 2 2 4" xfId="20424"/>
    <cellStyle name="Currency 3 2 2 2 4 10" xfId="20425"/>
    <cellStyle name="Currency 3 2 2 2 4 10 2" xfId="20426"/>
    <cellStyle name="Currency 3 2 2 2 4 11" xfId="20427"/>
    <cellStyle name="Currency 3 2 2 2 4 12" xfId="20428"/>
    <cellStyle name="Currency 3 2 2 2 4 2" xfId="20429"/>
    <cellStyle name="Currency 3 2 2 2 4 2 10" xfId="20430"/>
    <cellStyle name="Currency 3 2 2 2 4 2 2" xfId="20431"/>
    <cellStyle name="Currency 3 2 2 2 4 2 2 2" xfId="20432"/>
    <cellStyle name="Currency 3 2 2 2 4 2 2 2 2" xfId="20433"/>
    <cellStyle name="Currency 3 2 2 2 4 2 2 3" xfId="20434"/>
    <cellStyle name="Currency 3 2 2 2 4 2 2 3 2" xfId="20435"/>
    <cellStyle name="Currency 3 2 2 2 4 2 2 4" xfId="20436"/>
    <cellStyle name="Currency 3 2 2 2 4 2 2 4 2" xfId="20437"/>
    <cellStyle name="Currency 3 2 2 2 4 2 2 5" xfId="20438"/>
    <cellStyle name="Currency 3 2 2 2 4 2 2 6" xfId="20439"/>
    <cellStyle name="Currency 3 2 2 2 4 2 3" xfId="20440"/>
    <cellStyle name="Currency 3 2 2 2 4 2 3 2" xfId="20441"/>
    <cellStyle name="Currency 3 2 2 2 4 2 3 2 2" xfId="20442"/>
    <cellStyle name="Currency 3 2 2 2 4 2 3 3" xfId="20443"/>
    <cellStyle name="Currency 3 2 2 2 4 2 3 3 2" xfId="20444"/>
    <cellStyle name="Currency 3 2 2 2 4 2 3 4" xfId="20445"/>
    <cellStyle name="Currency 3 2 2 2 4 2 3 4 2" xfId="20446"/>
    <cellStyle name="Currency 3 2 2 2 4 2 3 5" xfId="20447"/>
    <cellStyle name="Currency 3 2 2 2 4 2 3 6" xfId="20448"/>
    <cellStyle name="Currency 3 2 2 2 4 2 4" xfId="20449"/>
    <cellStyle name="Currency 3 2 2 2 4 2 4 2" xfId="20450"/>
    <cellStyle name="Currency 3 2 2 2 4 2 4 2 2" xfId="20451"/>
    <cellStyle name="Currency 3 2 2 2 4 2 4 3" xfId="20452"/>
    <cellStyle name="Currency 3 2 2 2 4 2 4 3 2" xfId="20453"/>
    <cellStyle name="Currency 3 2 2 2 4 2 4 4" xfId="20454"/>
    <cellStyle name="Currency 3 2 2 2 4 2 4 4 2" xfId="20455"/>
    <cellStyle name="Currency 3 2 2 2 4 2 4 5" xfId="20456"/>
    <cellStyle name="Currency 3 2 2 2 4 2 4 6" xfId="20457"/>
    <cellStyle name="Currency 3 2 2 2 4 2 5" xfId="20458"/>
    <cellStyle name="Currency 3 2 2 2 4 2 5 2" xfId="20459"/>
    <cellStyle name="Currency 3 2 2 2 4 2 5 2 2" xfId="20460"/>
    <cellStyle name="Currency 3 2 2 2 4 2 5 3" xfId="20461"/>
    <cellStyle name="Currency 3 2 2 2 4 2 5 3 2" xfId="20462"/>
    <cellStyle name="Currency 3 2 2 2 4 2 5 4" xfId="20463"/>
    <cellStyle name="Currency 3 2 2 2 4 2 5 5" xfId="20464"/>
    <cellStyle name="Currency 3 2 2 2 4 2 6" xfId="20465"/>
    <cellStyle name="Currency 3 2 2 2 4 2 6 2" xfId="20466"/>
    <cellStyle name="Currency 3 2 2 2 4 2 7" xfId="20467"/>
    <cellStyle name="Currency 3 2 2 2 4 2 7 2" xfId="20468"/>
    <cellStyle name="Currency 3 2 2 2 4 2 8" xfId="20469"/>
    <cellStyle name="Currency 3 2 2 2 4 2 8 2" xfId="20470"/>
    <cellStyle name="Currency 3 2 2 2 4 2 9" xfId="20471"/>
    <cellStyle name="Currency 3 2 2 2 4 3" xfId="20472"/>
    <cellStyle name="Currency 3 2 2 2 4 3 10" xfId="20473"/>
    <cellStyle name="Currency 3 2 2 2 4 3 2" xfId="20474"/>
    <cellStyle name="Currency 3 2 2 2 4 3 2 2" xfId="20475"/>
    <cellStyle name="Currency 3 2 2 2 4 3 2 2 2" xfId="20476"/>
    <cellStyle name="Currency 3 2 2 2 4 3 2 3" xfId="20477"/>
    <cellStyle name="Currency 3 2 2 2 4 3 2 3 2" xfId="20478"/>
    <cellStyle name="Currency 3 2 2 2 4 3 2 4" xfId="20479"/>
    <cellStyle name="Currency 3 2 2 2 4 3 2 4 2" xfId="20480"/>
    <cellStyle name="Currency 3 2 2 2 4 3 2 5" xfId="20481"/>
    <cellStyle name="Currency 3 2 2 2 4 3 2 6" xfId="20482"/>
    <cellStyle name="Currency 3 2 2 2 4 3 3" xfId="20483"/>
    <cellStyle name="Currency 3 2 2 2 4 3 3 2" xfId="20484"/>
    <cellStyle name="Currency 3 2 2 2 4 3 3 2 2" xfId="20485"/>
    <cellStyle name="Currency 3 2 2 2 4 3 3 3" xfId="20486"/>
    <cellStyle name="Currency 3 2 2 2 4 3 3 3 2" xfId="20487"/>
    <cellStyle name="Currency 3 2 2 2 4 3 3 4" xfId="20488"/>
    <cellStyle name="Currency 3 2 2 2 4 3 3 4 2" xfId="20489"/>
    <cellStyle name="Currency 3 2 2 2 4 3 3 5" xfId="20490"/>
    <cellStyle name="Currency 3 2 2 2 4 3 3 6" xfId="20491"/>
    <cellStyle name="Currency 3 2 2 2 4 3 4" xfId="20492"/>
    <cellStyle name="Currency 3 2 2 2 4 3 4 2" xfId="20493"/>
    <cellStyle name="Currency 3 2 2 2 4 3 4 2 2" xfId="20494"/>
    <cellStyle name="Currency 3 2 2 2 4 3 4 3" xfId="20495"/>
    <cellStyle name="Currency 3 2 2 2 4 3 4 3 2" xfId="20496"/>
    <cellStyle name="Currency 3 2 2 2 4 3 4 4" xfId="20497"/>
    <cellStyle name="Currency 3 2 2 2 4 3 4 4 2" xfId="20498"/>
    <cellStyle name="Currency 3 2 2 2 4 3 4 5" xfId="20499"/>
    <cellStyle name="Currency 3 2 2 2 4 3 4 6" xfId="20500"/>
    <cellStyle name="Currency 3 2 2 2 4 3 5" xfId="20501"/>
    <cellStyle name="Currency 3 2 2 2 4 3 5 2" xfId="20502"/>
    <cellStyle name="Currency 3 2 2 2 4 3 5 2 2" xfId="20503"/>
    <cellStyle name="Currency 3 2 2 2 4 3 5 3" xfId="20504"/>
    <cellStyle name="Currency 3 2 2 2 4 3 5 3 2" xfId="20505"/>
    <cellStyle name="Currency 3 2 2 2 4 3 5 4" xfId="20506"/>
    <cellStyle name="Currency 3 2 2 2 4 3 5 5" xfId="20507"/>
    <cellStyle name="Currency 3 2 2 2 4 3 6" xfId="20508"/>
    <cellStyle name="Currency 3 2 2 2 4 3 6 2" xfId="20509"/>
    <cellStyle name="Currency 3 2 2 2 4 3 7" xfId="20510"/>
    <cellStyle name="Currency 3 2 2 2 4 3 7 2" xfId="20511"/>
    <cellStyle name="Currency 3 2 2 2 4 3 8" xfId="20512"/>
    <cellStyle name="Currency 3 2 2 2 4 3 8 2" xfId="20513"/>
    <cellStyle name="Currency 3 2 2 2 4 3 9" xfId="20514"/>
    <cellStyle name="Currency 3 2 2 2 4 4" xfId="20515"/>
    <cellStyle name="Currency 3 2 2 2 4 4 2" xfId="20516"/>
    <cellStyle name="Currency 3 2 2 2 4 4 2 2" xfId="20517"/>
    <cellStyle name="Currency 3 2 2 2 4 4 3" xfId="20518"/>
    <cellStyle name="Currency 3 2 2 2 4 4 3 2" xfId="20519"/>
    <cellStyle name="Currency 3 2 2 2 4 4 4" xfId="20520"/>
    <cellStyle name="Currency 3 2 2 2 4 4 4 2" xfId="20521"/>
    <cellStyle name="Currency 3 2 2 2 4 4 5" xfId="20522"/>
    <cellStyle name="Currency 3 2 2 2 4 4 6" xfId="20523"/>
    <cellStyle name="Currency 3 2 2 2 4 5" xfId="20524"/>
    <cellStyle name="Currency 3 2 2 2 4 5 2" xfId="20525"/>
    <cellStyle name="Currency 3 2 2 2 4 5 2 2" xfId="20526"/>
    <cellStyle name="Currency 3 2 2 2 4 5 3" xfId="20527"/>
    <cellStyle name="Currency 3 2 2 2 4 5 3 2" xfId="20528"/>
    <cellStyle name="Currency 3 2 2 2 4 5 4" xfId="20529"/>
    <cellStyle name="Currency 3 2 2 2 4 5 4 2" xfId="20530"/>
    <cellStyle name="Currency 3 2 2 2 4 5 5" xfId="20531"/>
    <cellStyle name="Currency 3 2 2 2 4 5 6" xfId="20532"/>
    <cellStyle name="Currency 3 2 2 2 4 6" xfId="20533"/>
    <cellStyle name="Currency 3 2 2 2 4 6 2" xfId="20534"/>
    <cellStyle name="Currency 3 2 2 2 4 6 2 2" xfId="20535"/>
    <cellStyle name="Currency 3 2 2 2 4 6 3" xfId="20536"/>
    <cellStyle name="Currency 3 2 2 2 4 6 3 2" xfId="20537"/>
    <cellStyle name="Currency 3 2 2 2 4 6 4" xfId="20538"/>
    <cellStyle name="Currency 3 2 2 2 4 6 4 2" xfId="20539"/>
    <cellStyle name="Currency 3 2 2 2 4 6 5" xfId="20540"/>
    <cellStyle name="Currency 3 2 2 2 4 6 6" xfId="20541"/>
    <cellStyle name="Currency 3 2 2 2 4 7" xfId="20542"/>
    <cellStyle name="Currency 3 2 2 2 4 7 2" xfId="20543"/>
    <cellStyle name="Currency 3 2 2 2 4 7 2 2" xfId="20544"/>
    <cellStyle name="Currency 3 2 2 2 4 7 3" xfId="20545"/>
    <cellStyle name="Currency 3 2 2 2 4 7 3 2" xfId="20546"/>
    <cellStyle name="Currency 3 2 2 2 4 7 4" xfId="20547"/>
    <cellStyle name="Currency 3 2 2 2 4 7 5" xfId="20548"/>
    <cellStyle name="Currency 3 2 2 2 4 8" xfId="20549"/>
    <cellStyle name="Currency 3 2 2 2 4 8 2" xfId="20550"/>
    <cellStyle name="Currency 3 2 2 2 4 9" xfId="20551"/>
    <cellStyle name="Currency 3 2 2 2 4 9 2" xfId="20552"/>
    <cellStyle name="Currency 3 2 2 2 5" xfId="20553"/>
    <cellStyle name="Currency 3 2 2 2 5 10" xfId="20554"/>
    <cellStyle name="Currency 3 2 2 2 5 11" xfId="20555"/>
    <cellStyle name="Currency 3 2 2 2 5 2" xfId="20556"/>
    <cellStyle name="Currency 3 2 2 2 5 2 2" xfId="20557"/>
    <cellStyle name="Currency 3 2 2 2 5 2 2 2" xfId="20558"/>
    <cellStyle name="Currency 3 2 2 2 5 2 3" xfId="20559"/>
    <cellStyle name="Currency 3 2 2 2 5 2 3 2" xfId="20560"/>
    <cellStyle name="Currency 3 2 2 2 5 2 4" xfId="20561"/>
    <cellStyle name="Currency 3 2 2 2 5 2 4 2" xfId="20562"/>
    <cellStyle name="Currency 3 2 2 2 5 2 5" xfId="20563"/>
    <cellStyle name="Currency 3 2 2 2 5 2 6" xfId="20564"/>
    <cellStyle name="Currency 3 2 2 2 5 3" xfId="20565"/>
    <cellStyle name="Currency 3 2 2 2 5 3 2" xfId="20566"/>
    <cellStyle name="Currency 3 2 2 2 5 3 2 2" xfId="20567"/>
    <cellStyle name="Currency 3 2 2 2 5 3 3" xfId="20568"/>
    <cellStyle name="Currency 3 2 2 2 5 3 3 2" xfId="20569"/>
    <cellStyle name="Currency 3 2 2 2 5 3 4" xfId="20570"/>
    <cellStyle name="Currency 3 2 2 2 5 3 4 2" xfId="20571"/>
    <cellStyle name="Currency 3 2 2 2 5 3 5" xfId="20572"/>
    <cellStyle name="Currency 3 2 2 2 5 3 6" xfId="20573"/>
    <cellStyle name="Currency 3 2 2 2 5 4" xfId="20574"/>
    <cellStyle name="Currency 3 2 2 2 5 4 2" xfId="20575"/>
    <cellStyle name="Currency 3 2 2 2 5 4 2 2" xfId="20576"/>
    <cellStyle name="Currency 3 2 2 2 5 4 3" xfId="20577"/>
    <cellStyle name="Currency 3 2 2 2 5 4 3 2" xfId="20578"/>
    <cellStyle name="Currency 3 2 2 2 5 4 4" xfId="20579"/>
    <cellStyle name="Currency 3 2 2 2 5 4 4 2" xfId="20580"/>
    <cellStyle name="Currency 3 2 2 2 5 4 5" xfId="20581"/>
    <cellStyle name="Currency 3 2 2 2 5 4 6" xfId="20582"/>
    <cellStyle name="Currency 3 2 2 2 5 5" xfId="20583"/>
    <cellStyle name="Currency 3 2 2 2 5 5 2" xfId="20584"/>
    <cellStyle name="Currency 3 2 2 2 5 5 2 2" xfId="20585"/>
    <cellStyle name="Currency 3 2 2 2 5 5 3" xfId="20586"/>
    <cellStyle name="Currency 3 2 2 2 5 5 3 2" xfId="20587"/>
    <cellStyle name="Currency 3 2 2 2 5 5 4" xfId="20588"/>
    <cellStyle name="Currency 3 2 2 2 5 5 4 2" xfId="20589"/>
    <cellStyle name="Currency 3 2 2 2 5 5 5" xfId="20590"/>
    <cellStyle name="Currency 3 2 2 2 5 5 6" xfId="20591"/>
    <cellStyle name="Currency 3 2 2 2 5 6" xfId="20592"/>
    <cellStyle name="Currency 3 2 2 2 5 6 2" xfId="20593"/>
    <cellStyle name="Currency 3 2 2 2 5 6 2 2" xfId="20594"/>
    <cellStyle name="Currency 3 2 2 2 5 6 3" xfId="20595"/>
    <cellStyle name="Currency 3 2 2 2 5 6 3 2" xfId="20596"/>
    <cellStyle name="Currency 3 2 2 2 5 6 4" xfId="20597"/>
    <cellStyle name="Currency 3 2 2 2 5 6 5" xfId="20598"/>
    <cellStyle name="Currency 3 2 2 2 5 7" xfId="20599"/>
    <cellStyle name="Currency 3 2 2 2 5 7 2" xfId="20600"/>
    <cellStyle name="Currency 3 2 2 2 5 8" xfId="20601"/>
    <cellStyle name="Currency 3 2 2 2 5 8 2" xfId="20602"/>
    <cellStyle name="Currency 3 2 2 2 5 9" xfId="20603"/>
    <cellStyle name="Currency 3 2 2 2 5 9 2" xfId="20604"/>
    <cellStyle name="Currency 3 2 2 2 6" xfId="20605"/>
    <cellStyle name="Currency 3 2 2 2 6 10" xfId="20606"/>
    <cellStyle name="Currency 3 2 2 2 6 2" xfId="20607"/>
    <cellStyle name="Currency 3 2 2 2 6 2 2" xfId="20608"/>
    <cellStyle name="Currency 3 2 2 2 6 2 2 2" xfId="20609"/>
    <cellStyle name="Currency 3 2 2 2 6 2 3" xfId="20610"/>
    <cellStyle name="Currency 3 2 2 2 6 2 3 2" xfId="20611"/>
    <cellStyle name="Currency 3 2 2 2 6 2 4" xfId="20612"/>
    <cellStyle name="Currency 3 2 2 2 6 2 4 2" xfId="20613"/>
    <cellStyle name="Currency 3 2 2 2 6 2 5" xfId="20614"/>
    <cellStyle name="Currency 3 2 2 2 6 2 6" xfId="20615"/>
    <cellStyle name="Currency 3 2 2 2 6 3" xfId="20616"/>
    <cellStyle name="Currency 3 2 2 2 6 3 2" xfId="20617"/>
    <cellStyle name="Currency 3 2 2 2 6 3 2 2" xfId="20618"/>
    <cellStyle name="Currency 3 2 2 2 6 3 3" xfId="20619"/>
    <cellStyle name="Currency 3 2 2 2 6 3 3 2" xfId="20620"/>
    <cellStyle name="Currency 3 2 2 2 6 3 4" xfId="20621"/>
    <cellStyle name="Currency 3 2 2 2 6 3 4 2" xfId="20622"/>
    <cellStyle name="Currency 3 2 2 2 6 3 5" xfId="20623"/>
    <cellStyle name="Currency 3 2 2 2 6 3 6" xfId="20624"/>
    <cellStyle name="Currency 3 2 2 2 6 4" xfId="20625"/>
    <cellStyle name="Currency 3 2 2 2 6 4 2" xfId="20626"/>
    <cellStyle name="Currency 3 2 2 2 6 4 2 2" xfId="20627"/>
    <cellStyle name="Currency 3 2 2 2 6 4 3" xfId="20628"/>
    <cellStyle name="Currency 3 2 2 2 6 4 3 2" xfId="20629"/>
    <cellStyle name="Currency 3 2 2 2 6 4 4" xfId="20630"/>
    <cellStyle name="Currency 3 2 2 2 6 4 4 2" xfId="20631"/>
    <cellStyle name="Currency 3 2 2 2 6 4 5" xfId="20632"/>
    <cellStyle name="Currency 3 2 2 2 6 4 6" xfId="20633"/>
    <cellStyle name="Currency 3 2 2 2 6 5" xfId="20634"/>
    <cellStyle name="Currency 3 2 2 2 6 5 2" xfId="20635"/>
    <cellStyle name="Currency 3 2 2 2 6 5 2 2" xfId="20636"/>
    <cellStyle name="Currency 3 2 2 2 6 5 3" xfId="20637"/>
    <cellStyle name="Currency 3 2 2 2 6 5 3 2" xfId="20638"/>
    <cellStyle name="Currency 3 2 2 2 6 5 4" xfId="20639"/>
    <cellStyle name="Currency 3 2 2 2 6 5 5" xfId="20640"/>
    <cellStyle name="Currency 3 2 2 2 6 6" xfId="20641"/>
    <cellStyle name="Currency 3 2 2 2 6 6 2" xfId="20642"/>
    <cellStyle name="Currency 3 2 2 2 6 7" xfId="20643"/>
    <cellStyle name="Currency 3 2 2 2 6 7 2" xfId="20644"/>
    <cellStyle name="Currency 3 2 2 2 6 8" xfId="20645"/>
    <cellStyle name="Currency 3 2 2 2 6 8 2" xfId="20646"/>
    <cellStyle name="Currency 3 2 2 2 6 9" xfId="20647"/>
    <cellStyle name="Currency 3 2 2 2 7" xfId="20648"/>
    <cellStyle name="Currency 3 2 2 2 7 10" xfId="20649"/>
    <cellStyle name="Currency 3 2 2 2 7 2" xfId="20650"/>
    <cellStyle name="Currency 3 2 2 2 7 2 2" xfId="20651"/>
    <cellStyle name="Currency 3 2 2 2 7 2 2 2" xfId="20652"/>
    <cellStyle name="Currency 3 2 2 2 7 2 3" xfId="20653"/>
    <cellStyle name="Currency 3 2 2 2 7 2 3 2" xfId="20654"/>
    <cellStyle name="Currency 3 2 2 2 7 2 4" xfId="20655"/>
    <cellStyle name="Currency 3 2 2 2 7 2 4 2" xfId="20656"/>
    <cellStyle name="Currency 3 2 2 2 7 2 5" xfId="20657"/>
    <cellStyle name="Currency 3 2 2 2 7 2 6" xfId="20658"/>
    <cellStyle name="Currency 3 2 2 2 7 3" xfId="20659"/>
    <cellStyle name="Currency 3 2 2 2 7 3 2" xfId="20660"/>
    <cellStyle name="Currency 3 2 2 2 7 3 2 2" xfId="20661"/>
    <cellStyle name="Currency 3 2 2 2 7 3 3" xfId="20662"/>
    <cellStyle name="Currency 3 2 2 2 7 3 3 2" xfId="20663"/>
    <cellStyle name="Currency 3 2 2 2 7 3 4" xfId="20664"/>
    <cellStyle name="Currency 3 2 2 2 7 3 4 2" xfId="20665"/>
    <cellStyle name="Currency 3 2 2 2 7 3 5" xfId="20666"/>
    <cellStyle name="Currency 3 2 2 2 7 3 6" xfId="20667"/>
    <cellStyle name="Currency 3 2 2 2 7 4" xfId="20668"/>
    <cellStyle name="Currency 3 2 2 2 7 4 2" xfId="20669"/>
    <cellStyle name="Currency 3 2 2 2 7 4 2 2" xfId="20670"/>
    <cellStyle name="Currency 3 2 2 2 7 4 3" xfId="20671"/>
    <cellStyle name="Currency 3 2 2 2 7 4 3 2" xfId="20672"/>
    <cellStyle name="Currency 3 2 2 2 7 4 4" xfId="20673"/>
    <cellStyle name="Currency 3 2 2 2 7 4 4 2" xfId="20674"/>
    <cellStyle name="Currency 3 2 2 2 7 4 5" xfId="20675"/>
    <cellStyle name="Currency 3 2 2 2 7 4 6" xfId="20676"/>
    <cellStyle name="Currency 3 2 2 2 7 5" xfId="20677"/>
    <cellStyle name="Currency 3 2 2 2 7 5 2" xfId="20678"/>
    <cellStyle name="Currency 3 2 2 2 7 5 2 2" xfId="20679"/>
    <cellStyle name="Currency 3 2 2 2 7 5 3" xfId="20680"/>
    <cellStyle name="Currency 3 2 2 2 7 5 3 2" xfId="20681"/>
    <cellStyle name="Currency 3 2 2 2 7 5 4" xfId="20682"/>
    <cellStyle name="Currency 3 2 2 2 7 5 5" xfId="20683"/>
    <cellStyle name="Currency 3 2 2 2 7 6" xfId="20684"/>
    <cellStyle name="Currency 3 2 2 2 7 6 2" xfId="20685"/>
    <cellStyle name="Currency 3 2 2 2 7 7" xfId="20686"/>
    <cellStyle name="Currency 3 2 2 2 7 7 2" xfId="20687"/>
    <cellStyle name="Currency 3 2 2 2 7 8" xfId="20688"/>
    <cellStyle name="Currency 3 2 2 2 7 8 2" xfId="20689"/>
    <cellStyle name="Currency 3 2 2 2 7 9" xfId="20690"/>
    <cellStyle name="Currency 3 2 2 2 8" xfId="20691"/>
    <cellStyle name="Currency 3 2 2 2 8 2" xfId="20692"/>
    <cellStyle name="Currency 3 2 2 2 8 2 2" xfId="20693"/>
    <cellStyle name="Currency 3 2 2 2 8 3" xfId="20694"/>
    <cellStyle name="Currency 3 2 2 2 8 3 2" xfId="20695"/>
    <cellStyle name="Currency 3 2 2 2 8 4" xfId="20696"/>
    <cellStyle name="Currency 3 2 2 2 8 4 2" xfId="20697"/>
    <cellStyle name="Currency 3 2 2 2 8 5" xfId="20698"/>
    <cellStyle name="Currency 3 2 2 2 8 6" xfId="20699"/>
    <cellStyle name="Currency 3 2 2 2 9" xfId="20700"/>
    <cellStyle name="Currency 3 2 2 2 9 2" xfId="20701"/>
    <cellStyle name="Currency 3 2 2 2 9 2 2" xfId="20702"/>
    <cellStyle name="Currency 3 2 2 2 9 3" xfId="20703"/>
    <cellStyle name="Currency 3 2 2 2 9 3 2" xfId="20704"/>
    <cellStyle name="Currency 3 2 2 2 9 4" xfId="20705"/>
    <cellStyle name="Currency 3 2 2 2 9 4 2" xfId="20706"/>
    <cellStyle name="Currency 3 2 2 2 9 5" xfId="20707"/>
    <cellStyle name="Currency 3 2 2 2 9 6" xfId="20708"/>
    <cellStyle name="Currency 3 2 2 3" xfId="20709"/>
    <cellStyle name="Currency 3 2 2 3 10" xfId="20710"/>
    <cellStyle name="Currency 3 2 2 3 10 2" xfId="20711"/>
    <cellStyle name="Currency 3 2 2 3 11" xfId="20712"/>
    <cellStyle name="Currency 3 2 2 3 11 2" xfId="20713"/>
    <cellStyle name="Currency 3 2 2 3 12" xfId="20714"/>
    <cellStyle name="Currency 3 2 2 3 13" xfId="20715"/>
    <cellStyle name="Currency 3 2 2 3 2" xfId="20716"/>
    <cellStyle name="Currency 3 2 2 3 2 10" xfId="20717"/>
    <cellStyle name="Currency 3 2 2 3 2 11" xfId="20718"/>
    <cellStyle name="Currency 3 2 2 3 2 2" xfId="20719"/>
    <cellStyle name="Currency 3 2 2 3 2 2 2" xfId="20720"/>
    <cellStyle name="Currency 3 2 2 3 2 2 2 2" xfId="20721"/>
    <cellStyle name="Currency 3 2 2 3 2 2 3" xfId="20722"/>
    <cellStyle name="Currency 3 2 2 3 2 2 3 2" xfId="20723"/>
    <cellStyle name="Currency 3 2 2 3 2 2 4" xfId="20724"/>
    <cellStyle name="Currency 3 2 2 3 2 2 4 2" xfId="20725"/>
    <cellStyle name="Currency 3 2 2 3 2 2 5" xfId="20726"/>
    <cellStyle name="Currency 3 2 2 3 2 2 6" xfId="20727"/>
    <cellStyle name="Currency 3 2 2 3 2 3" xfId="20728"/>
    <cellStyle name="Currency 3 2 2 3 2 3 2" xfId="20729"/>
    <cellStyle name="Currency 3 2 2 3 2 3 2 2" xfId="20730"/>
    <cellStyle name="Currency 3 2 2 3 2 3 3" xfId="20731"/>
    <cellStyle name="Currency 3 2 2 3 2 3 3 2" xfId="20732"/>
    <cellStyle name="Currency 3 2 2 3 2 3 4" xfId="20733"/>
    <cellStyle name="Currency 3 2 2 3 2 3 4 2" xfId="20734"/>
    <cellStyle name="Currency 3 2 2 3 2 3 5" xfId="20735"/>
    <cellStyle name="Currency 3 2 2 3 2 3 6" xfId="20736"/>
    <cellStyle name="Currency 3 2 2 3 2 4" xfId="20737"/>
    <cellStyle name="Currency 3 2 2 3 2 4 2" xfId="20738"/>
    <cellStyle name="Currency 3 2 2 3 2 4 2 2" xfId="20739"/>
    <cellStyle name="Currency 3 2 2 3 2 4 3" xfId="20740"/>
    <cellStyle name="Currency 3 2 2 3 2 4 3 2" xfId="20741"/>
    <cellStyle name="Currency 3 2 2 3 2 4 4" xfId="20742"/>
    <cellStyle name="Currency 3 2 2 3 2 4 4 2" xfId="20743"/>
    <cellStyle name="Currency 3 2 2 3 2 4 5" xfId="20744"/>
    <cellStyle name="Currency 3 2 2 3 2 4 6" xfId="20745"/>
    <cellStyle name="Currency 3 2 2 3 2 5" xfId="20746"/>
    <cellStyle name="Currency 3 2 2 3 2 5 2" xfId="20747"/>
    <cellStyle name="Currency 3 2 2 3 2 5 2 2" xfId="20748"/>
    <cellStyle name="Currency 3 2 2 3 2 5 3" xfId="20749"/>
    <cellStyle name="Currency 3 2 2 3 2 5 3 2" xfId="20750"/>
    <cellStyle name="Currency 3 2 2 3 2 5 4" xfId="20751"/>
    <cellStyle name="Currency 3 2 2 3 2 5 4 2" xfId="20752"/>
    <cellStyle name="Currency 3 2 2 3 2 5 5" xfId="20753"/>
    <cellStyle name="Currency 3 2 2 3 2 5 6" xfId="20754"/>
    <cellStyle name="Currency 3 2 2 3 2 6" xfId="20755"/>
    <cellStyle name="Currency 3 2 2 3 2 6 2" xfId="20756"/>
    <cellStyle name="Currency 3 2 2 3 2 6 2 2" xfId="20757"/>
    <cellStyle name="Currency 3 2 2 3 2 6 3" xfId="20758"/>
    <cellStyle name="Currency 3 2 2 3 2 6 3 2" xfId="20759"/>
    <cellStyle name="Currency 3 2 2 3 2 6 4" xfId="20760"/>
    <cellStyle name="Currency 3 2 2 3 2 6 5" xfId="20761"/>
    <cellStyle name="Currency 3 2 2 3 2 7" xfId="20762"/>
    <cellStyle name="Currency 3 2 2 3 2 7 2" xfId="20763"/>
    <cellStyle name="Currency 3 2 2 3 2 8" xfId="20764"/>
    <cellStyle name="Currency 3 2 2 3 2 8 2" xfId="20765"/>
    <cellStyle name="Currency 3 2 2 3 2 9" xfId="20766"/>
    <cellStyle name="Currency 3 2 2 3 2 9 2" xfId="20767"/>
    <cellStyle name="Currency 3 2 2 3 3" xfId="20768"/>
    <cellStyle name="Currency 3 2 2 3 3 10" xfId="20769"/>
    <cellStyle name="Currency 3 2 2 3 3 2" xfId="20770"/>
    <cellStyle name="Currency 3 2 2 3 3 2 2" xfId="20771"/>
    <cellStyle name="Currency 3 2 2 3 3 2 2 2" xfId="20772"/>
    <cellStyle name="Currency 3 2 2 3 3 2 3" xfId="20773"/>
    <cellStyle name="Currency 3 2 2 3 3 2 3 2" xfId="20774"/>
    <cellStyle name="Currency 3 2 2 3 3 2 4" xfId="20775"/>
    <cellStyle name="Currency 3 2 2 3 3 2 4 2" xfId="20776"/>
    <cellStyle name="Currency 3 2 2 3 3 2 5" xfId="20777"/>
    <cellStyle name="Currency 3 2 2 3 3 2 6" xfId="20778"/>
    <cellStyle name="Currency 3 2 2 3 3 3" xfId="20779"/>
    <cellStyle name="Currency 3 2 2 3 3 3 2" xfId="20780"/>
    <cellStyle name="Currency 3 2 2 3 3 3 2 2" xfId="20781"/>
    <cellStyle name="Currency 3 2 2 3 3 3 3" xfId="20782"/>
    <cellStyle name="Currency 3 2 2 3 3 3 3 2" xfId="20783"/>
    <cellStyle name="Currency 3 2 2 3 3 3 4" xfId="20784"/>
    <cellStyle name="Currency 3 2 2 3 3 3 4 2" xfId="20785"/>
    <cellStyle name="Currency 3 2 2 3 3 3 5" xfId="20786"/>
    <cellStyle name="Currency 3 2 2 3 3 3 6" xfId="20787"/>
    <cellStyle name="Currency 3 2 2 3 3 4" xfId="20788"/>
    <cellStyle name="Currency 3 2 2 3 3 4 2" xfId="20789"/>
    <cellStyle name="Currency 3 2 2 3 3 4 2 2" xfId="20790"/>
    <cellStyle name="Currency 3 2 2 3 3 4 3" xfId="20791"/>
    <cellStyle name="Currency 3 2 2 3 3 4 3 2" xfId="20792"/>
    <cellStyle name="Currency 3 2 2 3 3 4 4" xfId="20793"/>
    <cellStyle name="Currency 3 2 2 3 3 4 4 2" xfId="20794"/>
    <cellStyle name="Currency 3 2 2 3 3 4 5" xfId="20795"/>
    <cellStyle name="Currency 3 2 2 3 3 4 6" xfId="20796"/>
    <cellStyle name="Currency 3 2 2 3 3 5" xfId="20797"/>
    <cellStyle name="Currency 3 2 2 3 3 5 2" xfId="20798"/>
    <cellStyle name="Currency 3 2 2 3 3 5 2 2" xfId="20799"/>
    <cellStyle name="Currency 3 2 2 3 3 5 3" xfId="20800"/>
    <cellStyle name="Currency 3 2 2 3 3 5 3 2" xfId="20801"/>
    <cellStyle name="Currency 3 2 2 3 3 5 4" xfId="20802"/>
    <cellStyle name="Currency 3 2 2 3 3 5 5" xfId="20803"/>
    <cellStyle name="Currency 3 2 2 3 3 6" xfId="20804"/>
    <cellStyle name="Currency 3 2 2 3 3 6 2" xfId="20805"/>
    <cellStyle name="Currency 3 2 2 3 3 7" xfId="20806"/>
    <cellStyle name="Currency 3 2 2 3 3 7 2" xfId="20807"/>
    <cellStyle name="Currency 3 2 2 3 3 8" xfId="20808"/>
    <cellStyle name="Currency 3 2 2 3 3 8 2" xfId="20809"/>
    <cellStyle name="Currency 3 2 2 3 3 9" xfId="20810"/>
    <cellStyle name="Currency 3 2 2 3 4" xfId="20811"/>
    <cellStyle name="Currency 3 2 2 3 4 10" xfId="20812"/>
    <cellStyle name="Currency 3 2 2 3 4 2" xfId="20813"/>
    <cellStyle name="Currency 3 2 2 3 4 2 2" xfId="20814"/>
    <cellStyle name="Currency 3 2 2 3 4 2 2 2" xfId="20815"/>
    <cellStyle name="Currency 3 2 2 3 4 2 3" xfId="20816"/>
    <cellStyle name="Currency 3 2 2 3 4 2 3 2" xfId="20817"/>
    <cellStyle name="Currency 3 2 2 3 4 2 4" xfId="20818"/>
    <cellStyle name="Currency 3 2 2 3 4 2 4 2" xfId="20819"/>
    <cellStyle name="Currency 3 2 2 3 4 2 5" xfId="20820"/>
    <cellStyle name="Currency 3 2 2 3 4 2 6" xfId="20821"/>
    <cellStyle name="Currency 3 2 2 3 4 3" xfId="20822"/>
    <cellStyle name="Currency 3 2 2 3 4 3 2" xfId="20823"/>
    <cellStyle name="Currency 3 2 2 3 4 3 2 2" xfId="20824"/>
    <cellStyle name="Currency 3 2 2 3 4 3 3" xfId="20825"/>
    <cellStyle name="Currency 3 2 2 3 4 3 3 2" xfId="20826"/>
    <cellStyle name="Currency 3 2 2 3 4 3 4" xfId="20827"/>
    <cellStyle name="Currency 3 2 2 3 4 3 4 2" xfId="20828"/>
    <cellStyle name="Currency 3 2 2 3 4 3 5" xfId="20829"/>
    <cellStyle name="Currency 3 2 2 3 4 3 6" xfId="20830"/>
    <cellStyle name="Currency 3 2 2 3 4 4" xfId="20831"/>
    <cellStyle name="Currency 3 2 2 3 4 4 2" xfId="20832"/>
    <cellStyle name="Currency 3 2 2 3 4 4 2 2" xfId="20833"/>
    <cellStyle name="Currency 3 2 2 3 4 4 3" xfId="20834"/>
    <cellStyle name="Currency 3 2 2 3 4 4 3 2" xfId="20835"/>
    <cellStyle name="Currency 3 2 2 3 4 4 4" xfId="20836"/>
    <cellStyle name="Currency 3 2 2 3 4 4 4 2" xfId="20837"/>
    <cellStyle name="Currency 3 2 2 3 4 4 5" xfId="20838"/>
    <cellStyle name="Currency 3 2 2 3 4 4 6" xfId="20839"/>
    <cellStyle name="Currency 3 2 2 3 4 5" xfId="20840"/>
    <cellStyle name="Currency 3 2 2 3 4 5 2" xfId="20841"/>
    <cellStyle name="Currency 3 2 2 3 4 5 2 2" xfId="20842"/>
    <cellStyle name="Currency 3 2 2 3 4 5 3" xfId="20843"/>
    <cellStyle name="Currency 3 2 2 3 4 5 3 2" xfId="20844"/>
    <cellStyle name="Currency 3 2 2 3 4 5 4" xfId="20845"/>
    <cellStyle name="Currency 3 2 2 3 4 5 5" xfId="20846"/>
    <cellStyle name="Currency 3 2 2 3 4 6" xfId="20847"/>
    <cellStyle name="Currency 3 2 2 3 4 6 2" xfId="20848"/>
    <cellStyle name="Currency 3 2 2 3 4 7" xfId="20849"/>
    <cellStyle name="Currency 3 2 2 3 4 7 2" xfId="20850"/>
    <cellStyle name="Currency 3 2 2 3 4 8" xfId="20851"/>
    <cellStyle name="Currency 3 2 2 3 4 8 2" xfId="20852"/>
    <cellStyle name="Currency 3 2 2 3 4 9" xfId="20853"/>
    <cellStyle name="Currency 3 2 2 3 5" xfId="20854"/>
    <cellStyle name="Currency 3 2 2 3 5 2" xfId="20855"/>
    <cellStyle name="Currency 3 2 2 3 5 2 2" xfId="20856"/>
    <cellStyle name="Currency 3 2 2 3 5 3" xfId="20857"/>
    <cellStyle name="Currency 3 2 2 3 5 3 2" xfId="20858"/>
    <cellStyle name="Currency 3 2 2 3 5 4" xfId="20859"/>
    <cellStyle name="Currency 3 2 2 3 5 4 2" xfId="20860"/>
    <cellStyle name="Currency 3 2 2 3 5 5" xfId="20861"/>
    <cellStyle name="Currency 3 2 2 3 5 6" xfId="20862"/>
    <cellStyle name="Currency 3 2 2 3 6" xfId="20863"/>
    <cellStyle name="Currency 3 2 2 3 6 2" xfId="20864"/>
    <cellStyle name="Currency 3 2 2 3 6 2 2" xfId="20865"/>
    <cellStyle name="Currency 3 2 2 3 6 3" xfId="20866"/>
    <cellStyle name="Currency 3 2 2 3 6 3 2" xfId="20867"/>
    <cellStyle name="Currency 3 2 2 3 6 4" xfId="20868"/>
    <cellStyle name="Currency 3 2 2 3 6 4 2" xfId="20869"/>
    <cellStyle name="Currency 3 2 2 3 6 5" xfId="20870"/>
    <cellStyle name="Currency 3 2 2 3 6 6" xfId="20871"/>
    <cellStyle name="Currency 3 2 2 3 7" xfId="20872"/>
    <cellStyle name="Currency 3 2 2 3 7 2" xfId="20873"/>
    <cellStyle name="Currency 3 2 2 3 7 2 2" xfId="20874"/>
    <cellStyle name="Currency 3 2 2 3 7 3" xfId="20875"/>
    <cellStyle name="Currency 3 2 2 3 7 3 2" xfId="20876"/>
    <cellStyle name="Currency 3 2 2 3 7 4" xfId="20877"/>
    <cellStyle name="Currency 3 2 2 3 7 4 2" xfId="20878"/>
    <cellStyle name="Currency 3 2 2 3 7 5" xfId="20879"/>
    <cellStyle name="Currency 3 2 2 3 7 6" xfId="20880"/>
    <cellStyle name="Currency 3 2 2 3 8" xfId="20881"/>
    <cellStyle name="Currency 3 2 2 3 8 2" xfId="20882"/>
    <cellStyle name="Currency 3 2 2 3 8 2 2" xfId="20883"/>
    <cellStyle name="Currency 3 2 2 3 8 3" xfId="20884"/>
    <cellStyle name="Currency 3 2 2 3 8 3 2" xfId="20885"/>
    <cellStyle name="Currency 3 2 2 3 8 4" xfId="20886"/>
    <cellStyle name="Currency 3 2 2 3 8 5" xfId="20887"/>
    <cellStyle name="Currency 3 2 2 3 9" xfId="20888"/>
    <cellStyle name="Currency 3 2 2 3 9 2" xfId="20889"/>
    <cellStyle name="Currency 3 2 2 4" xfId="20890"/>
    <cellStyle name="Currency 3 2 2 4 10" xfId="20891"/>
    <cellStyle name="Currency 3 2 2 4 10 2" xfId="20892"/>
    <cellStyle name="Currency 3 2 2 4 11" xfId="20893"/>
    <cellStyle name="Currency 3 2 2 4 11 2" xfId="20894"/>
    <cellStyle name="Currency 3 2 2 4 12" xfId="20895"/>
    <cellStyle name="Currency 3 2 2 4 13" xfId="20896"/>
    <cellStyle name="Currency 3 2 2 4 2" xfId="20897"/>
    <cellStyle name="Currency 3 2 2 4 2 10" xfId="20898"/>
    <cellStyle name="Currency 3 2 2 4 2 11" xfId="20899"/>
    <cellStyle name="Currency 3 2 2 4 2 2" xfId="20900"/>
    <cellStyle name="Currency 3 2 2 4 2 2 2" xfId="20901"/>
    <cellStyle name="Currency 3 2 2 4 2 2 2 2" xfId="20902"/>
    <cellStyle name="Currency 3 2 2 4 2 2 3" xfId="20903"/>
    <cellStyle name="Currency 3 2 2 4 2 2 3 2" xfId="20904"/>
    <cellStyle name="Currency 3 2 2 4 2 2 4" xfId="20905"/>
    <cellStyle name="Currency 3 2 2 4 2 2 4 2" xfId="20906"/>
    <cellStyle name="Currency 3 2 2 4 2 2 5" xfId="20907"/>
    <cellStyle name="Currency 3 2 2 4 2 2 6" xfId="20908"/>
    <cellStyle name="Currency 3 2 2 4 2 3" xfId="20909"/>
    <cellStyle name="Currency 3 2 2 4 2 3 2" xfId="20910"/>
    <cellStyle name="Currency 3 2 2 4 2 3 2 2" xfId="20911"/>
    <cellStyle name="Currency 3 2 2 4 2 3 3" xfId="20912"/>
    <cellStyle name="Currency 3 2 2 4 2 3 3 2" xfId="20913"/>
    <cellStyle name="Currency 3 2 2 4 2 3 4" xfId="20914"/>
    <cellStyle name="Currency 3 2 2 4 2 3 4 2" xfId="20915"/>
    <cellStyle name="Currency 3 2 2 4 2 3 5" xfId="20916"/>
    <cellStyle name="Currency 3 2 2 4 2 3 6" xfId="20917"/>
    <cellStyle name="Currency 3 2 2 4 2 4" xfId="20918"/>
    <cellStyle name="Currency 3 2 2 4 2 4 2" xfId="20919"/>
    <cellStyle name="Currency 3 2 2 4 2 4 2 2" xfId="20920"/>
    <cellStyle name="Currency 3 2 2 4 2 4 3" xfId="20921"/>
    <cellStyle name="Currency 3 2 2 4 2 4 3 2" xfId="20922"/>
    <cellStyle name="Currency 3 2 2 4 2 4 4" xfId="20923"/>
    <cellStyle name="Currency 3 2 2 4 2 4 4 2" xfId="20924"/>
    <cellStyle name="Currency 3 2 2 4 2 4 5" xfId="20925"/>
    <cellStyle name="Currency 3 2 2 4 2 4 6" xfId="20926"/>
    <cellStyle name="Currency 3 2 2 4 2 5" xfId="20927"/>
    <cellStyle name="Currency 3 2 2 4 2 5 2" xfId="20928"/>
    <cellStyle name="Currency 3 2 2 4 2 5 2 2" xfId="20929"/>
    <cellStyle name="Currency 3 2 2 4 2 5 3" xfId="20930"/>
    <cellStyle name="Currency 3 2 2 4 2 5 3 2" xfId="20931"/>
    <cellStyle name="Currency 3 2 2 4 2 5 4" xfId="20932"/>
    <cellStyle name="Currency 3 2 2 4 2 5 4 2" xfId="20933"/>
    <cellStyle name="Currency 3 2 2 4 2 5 5" xfId="20934"/>
    <cellStyle name="Currency 3 2 2 4 2 5 6" xfId="20935"/>
    <cellStyle name="Currency 3 2 2 4 2 6" xfId="20936"/>
    <cellStyle name="Currency 3 2 2 4 2 6 2" xfId="20937"/>
    <cellStyle name="Currency 3 2 2 4 2 6 2 2" xfId="20938"/>
    <cellStyle name="Currency 3 2 2 4 2 6 3" xfId="20939"/>
    <cellStyle name="Currency 3 2 2 4 2 6 3 2" xfId="20940"/>
    <cellStyle name="Currency 3 2 2 4 2 6 4" xfId="20941"/>
    <cellStyle name="Currency 3 2 2 4 2 6 5" xfId="20942"/>
    <cellStyle name="Currency 3 2 2 4 2 7" xfId="20943"/>
    <cellStyle name="Currency 3 2 2 4 2 7 2" xfId="20944"/>
    <cellStyle name="Currency 3 2 2 4 2 8" xfId="20945"/>
    <cellStyle name="Currency 3 2 2 4 2 8 2" xfId="20946"/>
    <cellStyle name="Currency 3 2 2 4 2 9" xfId="20947"/>
    <cellStyle name="Currency 3 2 2 4 2 9 2" xfId="20948"/>
    <cellStyle name="Currency 3 2 2 4 3" xfId="20949"/>
    <cellStyle name="Currency 3 2 2 4 3 10" xfId="20950"/>
    <cellStyle name="Currency 3 2 2 4 3 2" xfId="20951"/>
    <cellStyle name="Currency 3 2 2 4 3 2 2" xfId="20952"/>
    <cellStyle name="Currency 3 2 2 4 3 2 2 2" xfId="20953"/>
    <cellStyle name="Currency 3 2 2 4 3 2 3" xfId="20954"/>
    <cellStyle name="Currency 3 2 2 4 3 2 3 2" xfId="20955"/>
    <cellStyle name="Currency 3 2 2 4 3 2 4" xfId="20956"/>
    <cellStyle name="Currency 3 2 2 4 3 2 4 2" xfId="20957"/>
    <cellStyle name="Currency 3 2 2 4 3 2 5" xfId="20958"/>
    <cellStyle name="Currency 3 2 2 4 3 2 6" xfId="20959"/>
    <cellStyle name="Currency 3 2 2 4 3 3" xfId="20960"/>
    <cellStyle name="Currency 3 2 2 4 3 3 2" xfId="20961"/>
    <cellStyle name="Currency 3 2 2 4 3 3 2 2" xfId="20962"/>
    <cellStyle name="Currency 3 2 2 4 3 3 3" xfId="20963"/>
    <cellStyle name="Currency 3 2 2 4 3 3 3 2" xfId="20964"/>
    <cellStyle name="Currency 3 2 2 4 3 3 4" xfId="20965"/>
    <cellStyle name="Currency 3 2 2 4 3 3 4 2" xfId="20966"/>
    <cellStyle name="Currency 3 2 2 4 3 3 5" xfId="20967"/>
    <cellStyle name="Currency 3 2 2 4 3 3 6" xfId="20968"/>
    <cellStyle name="Currency 3 2 2 4 3 4" xfId="20969"/>
    <cellStyle name="Currency 3 2 2 4 3 4 2" xfId="20970"/>
    <cellStyle name="Currency 3 2 2 4 3 4 2 2" xfId="20971"/>
    <cellStyle name="Currency 3 2 2 4 3 4 3" xfId="20972"/>
    <cellStyle name="Currency 3 2 2 4 3 4 3 2" xfId="20973"/>
    <cellStyle name="Currency 3 2 2 4 3 4 4" xfId="20974"/>
    <cellStyle name="Currency 3 2 2 4 3 4 4 2" xfId="20975"/>
    <cellStyle name="Currency 3 2 2 4 3 4 5" xfId="20976"/>
    <cellStyle name="Currency 3 2 2 4 3 4 6" xfId="20977"/>
    <cellStyle name="Currency 3 2 2 4 3 5" xfId="20978"/>
    <cellStyle name="Currency 3 2 2 4 3 5 2" xfId="20979"/>
    <cellStyle name="Currency 3 2 2 4 3 5 2 2" xfId="20980"/>
    <cellStyle name="Currency 3 2 2 4 3 5 3" xfId="20981"/>
    <cellStyle name="Currency 3 2 2 4 3 5 3 2" xfId="20982"/>
    <cellStyle name="Currency 3 2 2 4 3 5 4" xfId="20983"/>
    <cellStyle name="Currency 3 2 2 4 3 5 5" xfId="20984"/>
    <cellStyle name="Currency 3 2 2 4 3 6" xfId="20985"/>
    <cellStyle name="Currency 3 2 2 4 3 6 2" xfId="20986"/>
    <cellStyle name="Currency 3 2 2 4 3 7" xfId="20987"/>
    <cellStyle name="Currency 3 2 2 4 3 7 2" xfId="20988"/>
    <cellStyle name="Currency 3 2 2 4 3 8" xfId="20989"/>
    <cellStyle name="Currency 3 2 2 4 3 8 2" xfId="20990"/>
    <cellStyle name="Currency 3 2 2 4 3 9" xfId="20991"/>
    <cellStyle name="Currency 3 2 2 4 4" xfId="20992"/>
    <cellStyle name="Currency 3 2 2 4 4 10" xfId="20993"/>
    <cellStyle name="Currency 3 2 2 4 4 2" xfId="20994"/>
    <cellStyle name="Currency 3 2 2 4 4 2 2" xfId="20995"/>
    <cellStyle name="Currency 3 2 2 4 4 2 2 2" xfId="20996"/>
    <cellStyle name="Currency 3 2 2 4 4 2 3" xfId="20997"/>
    <cellStyle name="Currency 3 2 2 4 4 2 3 2" xfId="20998"/>
    <cellStyle name="Currency 3 2 2 4 4 2 4" xfId="20999"/>
    <cellStyle name="Currency 3 2 2 4 4 2 4 2" xfId="21000"/>
    <cellStyle name="Currency 3 2 2 4 4 2 5" xfId="21001"/>
    <cellStyle name="Currency 3 2 2 4 4 2 6" xfId="21002"/>
    <cellStyle name="Currency 3 2 2 4 4 3" xfId="21003"/>
    <cellStyle name="Currency 3 2 2 4 4 3 2" xfId="21004"/>
    <cellStyle name="Currency 3 2 2 4 4 3 2 2" xfId="21005"/>
    <cellStyle name="Currency 3 2 2 4 4 3 3" xfId="21006"/>
    <cellStyle name="Currency 3 2 2 4 4 3 3 2" xfId="21007"/>
    <cellStyle name="Currency 3 2 2 4 4 3 4" xfId="21008"/>
    <cellStyle name="Currency 3 2 2 4 4 3 4 2" xfId="21009"/>
    <cellStyle name="Currency 3 2 2 4 4 3 5" xfId="21010"/>
    <cellStyle name="Currency 3 2 2 4 4 3 6" xfId="21011"/>
    <cellStyle name="Currency 3 2 2 4 4 4" xfId="21012"/>
    <cellStyle name="Currency 3 2 2 4 4 4 2" xfId="21013"/>
    <cellStyle name="Currency 3 2 2 4 4 4 2 2" xfId="21014"/>
    <cellStyle name="Currency 3 2 2 4 4 4 3" xfId="21015"/>
    <cellStyle name="Currency 3 2 2 4 4 4 3 2" xfId="21016"/>
    <cellStyle name="Currency 3 2 2 4 4 4 4" xfId="21017"/>
    <cellStyle name="Currency 3 2 2 4 4 4 4 2" xfId="21018"/>
    <cellStyle name="Currency 3 2 2 4 4 4 5" xfId="21019"/>
    <cellStyle name="Currency 3 2 2 4 4 4 6" xfId="21020"/>
    <cellStyle name="Currency 3 2 2 4 4 5" xfId="21021"/>
    <cellStyle name="Currency 3 2 2 4 4 5 2" xfId="21022"/>
    <cellStyle name="Currency 3 2 2 4 4 5 2 2" xfId="21023"/>
    <cellStyle name="Currency 3 2 2 4 4 5 3" xfId="21024"/>
    <cellStyle name="Currency 3 2 2 4 4 5 3 2" xfId="21025"/>
    <cellStyle name="Currency 3 2 2 4 4 5 4" xfId="21026"/>
    <cellStyle name="Currency 3 2 2 4 4 5 5" xfId="21027"/>
    <cellStyle name="Currency 3 2 2 4 4 6" xfId="21028"/>
    <cellStyle name="Currency 3 2 2 4 4 6 2" xfId="21029"/>
    <cellStyle name="Currency 3 2 2 4 4 7" xfId="21030"/>
    <cellStyle name="Currency 3 2 2 4 4 7 2" xfId="21031"/>
    <cellStyle name="Currency 3 2 2 4 4 8" xfId="21032"/>
    <cellStyle name="Currency 3 2 2 4 4 8 2" xfId="21033"/>
    <cellStyle name="Currency 3 2 2 4 4 9" xfId="21034"/>
    <cellStyle name="Currency 3 2 2 4 5" xfId="21035"/>
    <cellStyle name="Currency 3 2 2 4 5 2" xfId="21036"/>
    <cellStyle name="Currency 3 2 2 4 5 2 2" xfId="21037"/>
    <cellStyle name="Currency 3 2 2 4 5 3" xfId="21038"/>
    <cellStyle name="Currency 3 2 2 4 5 3 2" xfId="21039"/>
    <cellStyle name="Currency 3 2 2 4 5 4" xfId="21040"/>
    <cellStyle name="Currency 3 2 2 4 5 4 2" xfId="21041"/>
    <cellStyle name="Currency 3 2 2 4 5 5" xfId="21042"/>
    <cellStyle name="Currency 3 2 2 4 5 6" xfId="21043"/>
    <cellStyle name="Currency 3 2 2 4 6" xfId="21044"/>
    <cellStyle name="Currency 3 2 2 4 6 2" xfId="21045"/>
    <cellStyle name="Currency 3 2 2 4 6 2 2" xfId="21046"/>
    <cellStyle name="Currency 3 2 2 4 6 3" xfId="21047"/>
    <cellStyle name="Currency 3 2 2 4 6 3 2" xfId="21048"/>
    <cellStyle name="Currency 3 2 2 4 6 4" xfId="21049"/>
    <cellStyle name="Currency 3 2 2 4 6 4 2" xfId="21050"/>
    <cellStyle name="Currency 3 2 2 4 6 5" xfId="21051"/>
    <cellStyle name="Currency 3 2 2 4 6 6" xfId="21052"/>
    <cellStyle name="Currency 3 2 2 4 7" xfId="21053"/>
    <cellStyle name="Currency 3 2 2 4 7 2" xfId="21054"/>
    <cellStyle name="Currency 3 2 2 4 7 2 2" xfId="21055"/>
    <cellStyle name="Currency 3 2 2 4 7 3" xfId="21056"/>
    <cellStyle name="Currency 3 2 2 4 7 3 2" xfId="21057"/>
    <cellStyle name="Currency 3 2 2 4 7 4" xfId="21058"/>
    <cellStyle name="Currency 3 2 2 4 7 4 2" xfId="21059"/>
    <cellStyle name="Currency 3 2 2 4 7 5" xfId="21060"/>
    <cellStyle name="Currency 3 2 2 4 7 6" xfId="21061"/>
    <cellStyle name="Currency 3 2 2 4 8" xfId="21062"/>
    <cellStyle name="Currency 3 2 2 4 8 2" xfId="21063"/>
    <cellStyle name="Currency 3 2 2 4 8 2 2" xfId="21064"/>
    <cellStyle name="Currency 3 2 2 4 8 3" xfId="21065"/>
    <cellStyle name="Currency 3 2 2 4 8 3 2" xfId="21066"/>
    <cellStyle name="Currency 3 2 2 4 8 4" xfId="21067"/>
    <cellStyle name="Currency 3 2 2 4 8 5" xfId="21068"/>
    <cellStyle name="Currency 3 2 2 4 9" xfId="21069"/>
    <cellStyle name="Currency 3 2 2 4 9 2" xfId="21070"/>
    <cellStyle name="Currency 3 2 2 5" xfId="21071"/>
    <cellStyle name="Currency 3 2 2 5 10" xfId="21072"/>
    <cellStyle name="Currency 3 2 2 5 10 2" xfId="21073"/>
    <cellStyle name="Currency 3 2 2 5 11" xfId="21074"/>
    <cellStyle name="Currency 3 2 2 5 12" xfId="21075"/>
    <cellStyle name="Currency 3 2 2 5 2" xfId="21076"/>
    <cellStyle name="Currency 3 2 2 5 2 10" xfId="21077"/>
    <cellStyle name="Currency 3 2 2 5 2 2" xfId="21078"/>
    <cellStyle name="Currency 3 2 2 5 2 2 2" xfId="21079"/>
    <cellStyle name="Currency 3 2 2 5 2 2 2 2" xfId="21080"/>
    <cellStyle name="Currency 3 2 2 5 2 2 3" xfId="21081"/>
    <cellStyle name="Currency 3 2 2 5 2 2 3 2" xfId="21082"/>
    <cellStyle name="Currency 3 2 2 5 2 2 4" xfId="21083"/>
    <cellStyle name="Currency 3 2 2 5 2 2 4 2" xfId="21084"/>
    <cellStyle name="Currency 3 2 2 5 2 2 5" xfId="21085"/>
    <cellStyle name="Currency 3 2 2 5 2 2 6" xfId="21086"/>
    <cellStyle name="Currency 3 2 2 5 2 3" xfId="21087"/>
    <cellStyle name="Currency 3 2 2 5 2 3 2" xfId="21088"/>
    <cellStyle name="Currency 3 2 2 5 2 3 2 2" xfId="21089"/>
    <cellStyle name="Currency 3 2 2 5 2 3 3" xfId="21090"/>
    <cellStyle name="Currency 3 2 2 5 2 3 3 2" xfId="21091"/>
    <cellStyle name="Currency 3 2 2 5 2 3 4" xfId="21092"/>
    <cellStyle name="Currency 3 2 2 5 2 3 4 2" xfId="21093"/>
    <cellStyle name="Currency 3 2 2 5 2 3 5" xfId="21094"/>
    <cellStyle name="Currency 3 2 2 5 2 3 6" xfId="21095"/>
    <cellStyle name="Currency 3 2 2 5 2 4" xfId="21096"/>
    <cellStyle name="Currency 3 2 2 5 2 4 2" xfId="21097"/>
    <cellStyle name="Currency 3 2 2 5 2 4 2 2" xfId="21098"/>
    <cellStyle name="Currency 3 2 2 5 2 4 3" xfId="21099"/>
    <cellStyle name="Currency 3 2 2 5 2 4 3 2" xfId="21100"/>
    <cellStyle name="Currency 3 2 2 5 2 4 4" xfId="21101"/>
    <cellStyle name="Currency 3 2 2 5 2 4 4 2" xfId="21102"/>
    <cellStyle name="Currency 3 2 2 5 2 4 5" xfId="21103"/>
    <cellStyle name="Currency 3 2 2 5 2 4 6" xfId="21104"/>
    <cellStyle name="Currency 3 2 2 5 2 5" xfId="21105"/>
    <cellStyle name="Currency 3 2 2 5 2 5 2" xfId="21106"/>
    <cellStyle name="Currency 3 2 2 5 2 5 2 2" xfId="21107"/>
    <cellStyle name="Currency 3 2 2 5 2 5 3" xfId="21108"/>
    <cellStyle name="Currency 3 2 2 5 2 5 3 2" xfId="21109"/>
    <cellStyle name="Currency 3 2 2 5 2 5 4" xfId="21110"/>
    <cellStyle name="Currency 3 2 2 5 2 5 5" xfId="21111"/>
    <cellStyle name="Currency 3 2 2 5 2 6" xfId="21112"/>
    <cellStyle name="Currency 3 2 2 5 2 6 2" xfId="21113"/>
    <cellStyle name="Currency 3 2 2 5 2 7" xfId="21114"/>
    <cellStyle name="Currency 3 2 2 5 2 7 2" xfId="21115"/>
    <cellStyle name="Currency 3 2 2 5 2 8" xfId="21116"/>
    <cellStyle name="Currency 3 2 2 5 2 8 2" xfId="21117"/>
    <cellStyle name="Currency 3 2 2 5 2 9" xfId="21118"/>
    <cellStyle name="Currency 3 2 2 5 3" xfId="21119"/>
    <cellStyle name="Currency 3 2 2 5 3 10" xfId="21120"/>
    <cellStyle name="Currency 3 2 2 5 3 2" xfId="21121"/>
    <cellStyle name="Currency 3 2 2 5 3 2 2" xfId="21122"/>
    <cellStyle name="Currency 3 2 2 5 3 2 2 2" xfId="21123"/>
    <cellStyle name="Currency 3 2 2 5 3 2 3" xfId="21124"/>
    <cellStyle name="Currency 3 2 2 5 3 2 3 2" xfId="21125"/>
    <cellStyle name="Currency 3 2 2 5 3 2 4" xfId="21126"/>
    <cellStyle name="Currency 3 2 2 5 3 2 4 2" xfId="21127"/>
    <cellStyle name="Currency 3 2 2 5 3 2 5" xfId="21128"/>
    <cellStyle name="Currency 3 2 2 5 3 2 6" xfId="21129"/>
    <cellStyle name="Currency 3 2 2 5 3 3" xfId="21130"/>
    <cellStyle name="Currency 3 2 2 5 3 3 2" xfId="21131"/>
    <cellStyle name="Currency 3 2 2 5 3 3 2 2" xfId="21132"/>
    <cellStyle name="Currency 3 2 2 5 3 3 3" xfId="21133"/>
    <cellStyle name="Currency 3 2 2 5 3 3 3 2" xfId="21134"/>
    <cellStyle name="Currency 3 2 2 5 3 3 4" xfId="21135"/>
    <cellStyle name="Currency 3 2 2 5 3 3 4 2" xfId="21136"/>
    <cellStyle name="Currency 3 2 2 5 3 3 5" xfId="21137"/>
    <cellStyle name="Currency 3 2 2 5 3 3 6" xfId="21138"/>
    <cellStyle name="Currency 3 2 2 5 3 4" xfId="21139"/>
    <cellStyle name="Currency 3 2 2 5 3 4 2" xfId="21140"/>
    <cellStyle name="Currency 3 2 2 5 3 4 2 2" xfId="21141"/>
    <cellStyle name="Currency 3 2 2 5 3 4 3" xfId="21142"/>
    <cellStyle name="Currency 3 2 2 5 3 4 3 2" xfId="21143"/>
    <cellStyle name="Currency 3 2 2 5 3 4 4" xfId="21144"/>
    <cellStyle name="Currency 3 2 2 5 3 4 4 2" xfId="21145"/>
    <cellStyle name="Currency 3 2 2 5 3 4 5" xfId="21146"/>
    <cellStyle name="Currency 3 2 2 5 3 4 6" xfId="21147"/>
    <cellStyle name="Currency 3 2 2 5 3 5" xfId="21148"/>
    <cellStyle name="Currency 3 2 2 5 3 5 2" xfId="21149"/>
    <cellStyle name="Currency 3 2 2 5 3 5 2 2" xfId="21150"/>
    <cellStyle name="Currency 3 2 2 5 3 5 3" xfId="21151"/>
    <cellStyle name="Currency 3 2 2 5 3 5 3 2" xfId="21152"/>
    <cellStyle name="Currency 3 2 2 5 3 5 4" xfId="21153"/>
    <cellStyle name="Currency 3 2 2 5 3 5 5" xfId="21154"/>
    <cellStyle name="Currency 3 2 2 5 3 6" xfId="21155"/>
    <cellStyle name="Currency 3 2 2 5 3 6 2" xfId="21156"/>
    <cellStyle name="Currency 3 2 2 5 3 7" xfId="21157"/>
    <cellStyle name="Currency 3 2 2 5 3 7 2" xfId="21158"/>
    <cellStyle name="Currency 3 2 2 5 3 8" xfId="21159"/>
    <cellStyle name="Currency 3 2 2 5 3 8 2" xfId="21160"/>
    <cellStyle name="Currency 3 2 2 5 3 9" xfId="21161"/>
    <cellStyle name="Currency 3 2 2 5 4" xfId="21162"/>
    <cellStyle name="Currency 3 2 2 5 4 2" xfId="21163"/>
    <cellStyle name="Currency 3 2 2 5 4 2 2" xfId="21164"/>
    <cellStyle name="Currency 3 2 2 5 4 3" xfId="21165"/>
    <cellStyle name="Currency 3 2 2 5 4 3 2" xfId="21166"/>
    <cellStyle name="Currency 3 2 2 5 4 4" xfId="21167"/>
    <cellStyle name="Currency 3 2 2 5 4 4 2" xfId="21168"/>
    <cellStyle name="Currency 3 2 2 5 4 5" xfId="21169"/>
    <cellStyle name="Currency 3 2 2 5 4 6" xfId="21170"/>
    <cellStyle name="Currency 3 2 2 5 5" xfId="21171"/>
    <cellStyle name="Currency 3 2 2 5 5 2" xfId="21172"/>
    <cellStyle name="Currency 3 2 2 5 5 2 2" xfId="21173"/>
    <cellStyle name="Currency 3 2 2 5 5 3" xfId="21174"/>
    <cellStyle name="Currency 3 2 2 5 5 3 2" xfId="21175"/>
    <cellStyle name="Currency 3 2 2 5 5 4" xfId="21176"/>
    <cellStyle name="Currency 3 2 2 5 5 4 2" xfId="21177"/>
    <cellStyle name="Currency 3 2 2 5 5 5" xfId="21178"/>
    <cellStyle name="Currency 3 2 2 5 5 6" xfId="21179"/>
    <cellStyle name="Currency 3 2 2 5 6" xfId="21180"/>
    <cellStyle name="Currency 3 2 2 5 6 2" xfId="21181"/>
    <cellStyle name="Currency 3 2 2 5 6 2 2" xfId="21182"/>
    <cellStyle name="Currency 3 2 2 5 6 3" xfId="21183"/>
    <cellStyle name="Currency 3 2 2 5 6 3 2" xfId="21184"/>
    <cellStyle name="Currency 3 2 2 5 6 4" xfId="21185"/>
    <cellStyle name="Currency 3 2 2 5 6 4 2" xfId="21186"/>
    <cellStyle name="Currency 3 2 2 5 6 5" xfId="21187"/>
    <cellStyle name="Currency 3 2 2 5 6 6" xfId="21188"/>
    <cellStyle name="Currency 3 2 2 5 7" xfId="21189"/>
    <cellStyle name="Currency 3 2 2 5 7 2" xfId="21190"/>
    <cellStyle name="Currency 3 2 2 5 7 2 2" xfId="21191"/>
    <cellStyle name="Currency 3 2 2 5 7 3" xfId="21192"/>
    <cellStyle name="Currency 3 2 2 5 7 3 2" xfId="21193"/>
    <cellStyle name="Currency 3 2 2 5 7 4" xfId="21194"/>
    <cellStyle name="Currency 3 2 2 5 7 5" xfId="21195"/>
    <cellStyle name="Currency 3 2 2 5 8" xfId="21196"/>
    <cellStyle name="Currency 3 2 2 5 8 2" xfId="21197"/>
    <cellStyle name="Currency 3 2 2 5 9" xfId="21198"/>
    <cellStyle name="Currency 3 2 2 5 9 2" xfId="21199"/>
    <cellStyle name="Currency 3 2 2 6" xfId="21200"/>
    <cellStyle name="Currency 3 2 2 6 10" xfId="21201"/>
    <cellStyle name="Currency 3 2 2 6 11" xfId="21202"/>
    <cellStyle name="Currency 3 2 2 6 2" xfId="21203"/>
    <cellStyle name="Currency 3 2 2 6 2 2" xfId="21204"/>
    <cellStyle name="Currency 3 2 2 6 2 2 2" xfId="21205"/>
    <cellStyle name="Currency 3 2 2 6 2 3" xfId="21206"/>
    <cellStyle name="Currency 3 2 2 6 2 3 2" xfId="21207"/>
    <cellStyle name="Currency 3 2 2 6 2 4" xfId="21208"/>
    <cellStyle name="Currency 3 2 2 6 2 4 2" xfId="21209"/>
    <cellStyle name="Currency 3 2 2 6 2 5" xfId="21210"/>
    <cellStyle name="Currency 3 2 2 6 2 6" xfId="21211"/>
    <cellStyle name="Currency 3 2 2 6 3" xfId="21212"/>
    <cellStyle name="Currency 3 2 2 6 3 2" xfId="21213"/>
    <cellStyle name="Currency 3 2 2 6 3 2 2" xfId="21214"/>
    <cellStyle name="Currency 3 2 2 6 3 3" xfId="21215"/>
    <cellStyle name="Currency 3 2 2 6 3 3 2" xfId="21216"/>
    <cellStyle name="Currency 3 2 2 6 3 4" xfId="21217"/>
    <cellStyle name="Currency 3 2 2 6 3 4 2" xfId="21218"/>
    <cellStyle name="Currency 3 2 2 6 3 5" xfId="21219"/>
    <cellStyle name="Currency 3 2 2 6 3 6" xfId="21220"/>
    <cellStyle name="Currency 3 2 2 6 4" xfId="21221"/>
    <cellStyle name="Currency 3 2 2 6 4 2" xfId="21222"/>
    <cellStyle name="Currency 3 2 2 6 4 2 2" xfId="21223"/>
    <cellStyle name="Currency 3 2 2 6 4 3" xfId="21224"/>
    <cellStyle name="Currency 3 2 2 6 4 3 2" xfId="21225"/>
    <cellStyle name="Currency 3 2 2 6 4 4" xfId="21226"/>
    <cellStyle name="Currency 3 2 2 6 4 4 2" xfId="21227"/>
    <cellStyle name="Currency 3 2 2 6 4 5" xfId="21228"/>
    <cellStyle name="Currency 3 2 2 6 4 6" xfId="21229"/>
    <cellStyle name="Currency 3 2 2 6 5" xfId="21230"/>
    <cellStyle name="Currency 3 2 2 6 5 2" xfId="21231"/>
    <cellStyle name="Currency 3 2 2 6 5 2 2" xfId="21232"/>
    <cellStyle name="Currency 3 2 2 6 5 3" xfId="21233"/>
    <cellStyle name="Currency 3 2 2 6 5 3 2" xfId="21234"/>
    <cellStyle name="Currency 3 2 2 6 5 4" xfId="21235"/>
    <cellStyle name="Currency 3 2 2 6 5 4 2" xfId="21236"/>
    <cellStyle name="Currency 3 2 2 6 5 5" xfId="21237"/>
    <cellStyle name="Currency 3 2 2 6 5 6" xfId="21238"/>
    <cellStyle name="Currency 3 2 2 6 6" xfId="21239"/>
    <cellStyle name="Currency 3 2 2 6 6 2" xfId="21240"/>
    <cellStyle name="Currency 3 2 2 6 6 2 2" xfId="21241"/>
    <cellStyle name="Currency 3 2 2 6 6 3" xfId="21242"/>
    <cellStyle name="Currency 3 2 2 6 6 3 2" xfId="21243"/>
    <cellStyle name="Currency 3 2 2 6 6 4" xfId="21244"/>
    <cellStyle name="Currency 3 2 2 6 6 5" xfId="21245"/>
    <cellStyle name="Currency 3 2 2 6 7" xfId="21246"/>
    <cellStyle name="Currency 3 2 2 6 7 2" xfId="21247"/>
    <cellStyle name="Currency 3 2 2 6 8" xfId="21248"/>
    <cellStyle name="Currency 3 2 2 6 8 2" xfId="21249"/>
    <cellStyle name="Currency 3 2 2 6 9" xfId="21250"/>
    <cellStyle name="Currency 3 2 2 6 9 2" xfId="21251"/>
    <cellStyle name="Currency 3 2 2 7" xfId="21252"/>
    <cellStyle name="Currency 3 2 2 7 10" xfId="21253"/>
    <cellStyle name="Currency 3 2 2 7 2" xfId="21254"/>
    <cellStyle name="Currency 3 2 2 7 2 2" xfId="21255"/>
    <cellStyle name="Currency 3 2 2 7 2 2 2" xfId="21256"/>
    <cellStyle name="Currency 3 2 2 7 2 3" xfId="21257"/>
    <cellStyle name="Currency 3 2 2 7 2 3 2" xfId="21258"/>
    <cellStyle name="Currency 3 2 2 7 2 4" xfId="21259"/>
    <cellStyle name="Currency 3 2 2 7 2 4 2" xfId="21260"/>
    <cellStyle name="Currency 3 2 2 7 2 5" xfId="21261"/>
    <cellStyle name="Currency 3 2 2 7 2 6" xfId="21262"/>
    <cellStyle name="Currency 3 2 2 7 3" xfId="21263"/>
    <cellStyle name="Currency 3 2 2 7 3 2" xfId="21264"/>
    <cellStyle name="Currency 3 2 2 7 3 2 2" xfId="21265"/>
    <cellStyle name="Currency 3 2 2 7 3 3" xfId="21266"/>
    <cellStyle name="Currency 3 2 2 7 3 3 2" xfId="21267"/>
    <cellStyle name="Currency 3 2 2 7 3 4" xfId="21268"/>
    <cellStyle name="Currency 3 2 2 7 3 4 2" xfId="21269"/>
    <cellStyle name="Currency 3 2 2 7 3 5" xfId="21270"/>
    <cellStyle name="Currency 3 2 2 7 3 6" xfId="21271"/>
    <cellStyle name="Currency 3 2 2 7 4" xfId="21272"/>
    <cellStyle name="Currency 3 2 2 7 4 2" xfId="21273"/>
    <cellStyle name="Currency 3 2 2 7 4 2 2" xfId="21274"/>
    <cellStyle name="Currency 3 2 2 7 4 3" xfId="21275"/>
    <cellStyle name="Currency 3 2 2 7 4 3 2" xfId="21276"/>
    <cellStyle name="Currency 3 2 2 7 4 4" xfId="21277"/>
    <cellStyle name="Currency 3 2 2 7 4 4 2" xfId="21278"/>
    <cellStyle name="Currency 3 2 2 7 4 5" xfId="21279"/>
    <cellStyle name="Currency 3 2 2 7 4 6" xfId="21280"/>
    <cellStyle name="Currency 3 2 2 7 5" xfId="21281"/>
    <cellStyle name="Currency 3 2 2 7 5 2" xfId="21282"/>
    <cellStyle name="Currency 3 2 2 7 5 2 2" xfId="21283"/>
    <cellStyle name="Currency 3 2 2 7 5 3" xfId="21284"/>
    <cellStyle name="Currency 3 2 2 7 5 3 2" xfId="21285"/>
    <cellStyle name="Currency 3 2 2 7 5 4" xfId="21286"/>
    <cellStyle name="Currency 3 2 2 7 5 5" xfId="21287"/>
    <cellStyle name="Currency 3 2 2 7 6" xfId="21288"/>
    <cellStyle name="Currency 3 2 2 7 6 2" xfId="21289"/>
    <cellStyle name="Currency 3 2 2 7 7" xfId="21290"/>
    <cellStyle name="Currency 3 2 2 7 7 2" xfId="21291"/>
    <cellStyle name="Currency 3 2 2 7 8" xfId="21292"/>
    <cellStyle name="Currency 3 2 2 7 8 2" xfId="21293"/>
    <cellStyle name="Currency 3 2 2 7 9" xfId="21294"/>
    <cellStyle name="Currency 3 2 2 8" xfId="21295"/>
    <cellStyle name="Currency 3 2 2 8 10" xfId="21296"/>
    <cellStyle name="Currency 3 2 2 8 2" xfId="21297"/>
    <cellStyle name="Currency 3 2 2 8 2 2" xfId="21298"/>
    <cellStyle name="Currency 3 2 2 8 2 2 2" xfId="21299"/>
    <cellStyle name="Currency 3 2 2 8 2 3" xfId="21300"/>
    <cellStyle name="Currency 3 2 2 8 2 3 2" xfId="21301"/>
    <cellStyle name="Currency 3 2 2 8 2 4" xfId="21302"/>
    <cellStyle name="Currency 3 2 2 8 2 4 2" xfId="21303"/>
    <cellStyle name="Currency 3 2 2 8 2 5" xfId="21304"/>
    <cellStyle name="Currency 3 2 2 8 2 6" xfId="21305"/>
    <cellStyle name="Currency 3 2 2 8 3" xfId="21306"/>
    <cellStyle name="Currency 3 2 2 8 3 2" xfId="21307"/>
    <cellStyle name="Currency 3 2 2 8 3 2 2" xfId="21308"/>
    <cellStyle name="Currency 3 2 2 8 3 3" xfId="21309"/>
    <cellStyle name="Currency 3 2 2 8 3 3 2" xfId="21310"/>
    <cellStyle name="Currency 3 2 2 8 3 4" xfId="21311"/>
    <cellStyle name="Currency 3 2 2 8 3 4 2" xfId="21312"/>
    <cellStyle name="Currency 3 2 2 8 3 5" xfId="21313"/>
    <cellStyle name="Currency 3 2 2 8 3 6" xfId="21314"/>
    <cellStyle name="Currency 3 2 2 8 4" xfId="21315"/>
    <cellStyle name="Currency 3 2 2 8 4 2" xfId="21316"/>
    <cellStyle name="Currency 3 2 2 8 4 2 2" xfId="21317"/>
    <cellStyle name="Currency 3 2 2 8 4 3" xfId="21318"/>
    <cellStyle name="Currency 3 2 2 8 4 3 2" xfId="21319"/>
    <cellStyle name="Currency 3 2 2 8 4 4" xfId="21320"/>
    <cellStyle name="Currency 3 2 2 8 4 4 2" xfId="21321"/>
    <cellStyle name="Currency 3 2 2 8 4 5" xfId="21322"/>
    <cellStyle name="Currency 3 2 2 8 4 6" xfId="21323"/>
    <cellStyle name="Currency 3 2 2 8 5" xfId="21324"/>
    <cellStyle name="Currency 3 2 2 8 5 2" xfId="21325"/>
    <cellStyle name="Currency 3 2 2 8 5 2 2" xfId="21326"/>
    <cellStyle name="Currency 3 2 2 8 5 3" xfId="21327"/>
    <cellStyle name="Currency 3 2 2 8 5 3 2" xfId="21328"/>
    <cellStyle name="Currency 3 2 2 8 5 4" xfId="21329"/>
    <cellStyle name="Currency 3 2 2 8 5 5" xfId="21330"/>
    <cellStyle name="Currency 3 2 2 8 6" xfId="21331"/>
    <cellStyle name="Currency 3 2 2 8 6 2" xfId="21332"/>
    <cellStyle name="Currency 3 2 2 8 7" xfId="21333"/>
    <cellStyle name="Currency 3 2 2 8 7 2" xfId="21334"/>
    <cellStyle name="Currency 3 2 2 8 8" xfId="21335"/>
    <cellStyle name="Currency 3 2 2 8 8 2" xfId="21336"/>
    <cellStyle name="Currency 3 2 2 8 9" xfId="21337"/>
    <cellStyle name="Currency 3 2 2 9" xfId="21338"/>
    <cellStyle name="Currency 3 2 2 9 2" xfId="21339"/>
    <cellStyle name="Currency 3 2 2 9 2 2" xfId="21340"/>
    <cellStyle name="Currency 3 2 2 9 3" xfId="21341"/>
    <cellStyle name="Currency 3 2 2 9 3 2" xfId="21342"/>
    <cellStyle name="Currency 3 2 2 9 4" xfId="21343"/>
    <cellStyle name="Currency 3 2 2 9 4 2" xfId="21344"/>
    <cellStyle name="Currency 3 2 2 9 5" xfId="21345"/>
    <cellStyle name="Currency 3 2 2 9 6" xfId="21346"/>
    <cellStyle name="Currency 3 2 3" xfId="21347"/>
    <cellStyle name="Currency 3 2 3 10" xfId="21348"/>
    <cellStyle name="Currency 3 2 3 10 2" xfId="21349"/>
    <cellStyle name="Currency 3 2 3 11" xfId="21350"/>
    <cellStyle name="Currency 3 2 3 11 2" xfId="21351"/>
    <cellStyle name="Currency 3 2 3 12" xfId="21352"/>
    <cellStyle name="Currency 3 2 3 13" xfId="21353"/>
    <cellStyle name="Currency 3 2 3 2" xfId="21354"/>
    <cellStyle name="Currency 3 2 3 2 10" xfId="21355"/>
    <cellStyle name="Currency 3 2 3 2 11" xfId="21356"/>
    <cellStyle name="Currency 3 2 3 2 2" xfId="21357"/>
    <cellStyle name="Currency 3 2 3 2 2 2" xfId="21358"/>
    <cellStyle name="Currency 3 2 3 2 2 2 2" xfId="21359"/>
    <cellStyle name="Currency 3 2 3 2 2 3" xfId="21360"/>
    <cellStyle name="Currency 3 2 3 2 2 3 2" xfId="21361"/>
    <cellStyle name="Currency 3 2 3 2 2 4" xfId="21362"/>
    <cellStyle name="Currency 3 2 3 2 2 4 2" xfId="21363"/>
    <cellStyle name="Currency 3 2 3 2 2 5" xfId="21364"/>
    <cellStyle name="Currency 3 2 3 2 2 6" xfId="21365"/>
    <cellStyle name="Currency 3 2 3 2 3" xfId="21366"/>
    <cellStyle name="Currency 3 2 3 2 3 2" xfId="21367"/>
    <cellStyle name="Currency 3 2 3 2 3 2 2" xfId="21368"/>
    <cellStyle name="Currency 3 2 3 2 3 3" xfId="21369"/>
    <cellStyle name="Currency 3 2 3 2 3 3 2" xfId="21370"/>
    <cellStyle name="Currency 3 2 3 2 3 4" xfId="21371"/>
    <cellStyle name="Currency 3 2 3 2 3 4 2" xfId="21372"/>
    <cellStyle name="Currency 3 2 3 2 3 5" xfId="21373"/>
    <cellStyle name="Currency 3 2 3 2 3 6" xfId="21374"/>
    <cellStyle name="Currency 3 2 3 2 4" xfId="21375"/>
    <cellStyle name="Currency 3 2 3 2 4 2" xfId="21376"/>
    <cellStyle name="Currency 3 2 3 2 4 2 2" xfId="21377"/>
    <cellStyle name="Currency 3 2 3 2 4 3" xfId="21378"/>
    <cellStyle name="Currency 3 2 3 2 4 3 2" xfId="21379"/>
    <cellStyle name="Currency 3 2 3 2 4 4" xfId="21380"/>
    <cellStyle name="Currency 3 2 3 2 4 4 2" xfId="21381"/>
    <cellStyle name="Currency 3 2 3 2 4 5" xfId="21382"/>
    <cellStyle name="Currency 3 2 3 2 4 6" xfId="21383"/>
    <cellStyle name="Currency 3 2 3 2 5" xfId="21384"/>
    <cellStyle name="Currency 3 2 3 2 5 2" xfId="21385"/>
    <cellStyle name="Currency 3 2 3 2 5 2 2" xfId="21386"/>
    <cellStyle name="Currency 3 2 3 2 5 3" xfId="21387"/>
    <cellStyle name="Currency 3 2 3 2 5 3 2" xfId="21388"/>
    <cellStyle name="Currency 3 2 3 2 5 4" xfId="21389"/>
    <cellStyle name="Currency 3 2 3 2 5 4 2" xfId="21390"/>
    <cellStyle name="Currency 3 2 3 2 5 5" xfId="21391"/>
    <cellStyle name="Currency 3 2 3 2 5 6" xfId="21392"/>
    <cellStyle name="Currency 3 2 3 2 6" xfId="21393"/>
    <cellStyle name="Currency 3 2 3 2 6 2" xfId="21394"/>
    <cellStyle name="Currency 3 2 3 2 6 2 2" xfId="21395"/>
    <cellStyle name="Currency 3 2 3 2 6 3" xfId="21396"/>
    <cellStyle name="Currency 3 2 3 2 6 3 2" xfId="21397"/>
    <cellStyle name="Currency 3 2 3 2 6 4" xfId="21398"/>
    <cellStyle name="Currency 3 2 3 2 6 5" xfId="21399"/>
    <cellStyle name="Currency 3 2 3 2 7" xfId="21400"/>
    <cellStyle name="Currency 3 2 3 2 7 2" xfId="21401"/>
    <cellStyle name="Currency 3 2 3 2 8" xfId="21402"/>
    <cellStyle name="Currency 3 2 3 2 8 2" xfId="21403"/>
    <cellStyle name="Currency 3 2 3 2 9" xfId="21404"/>
    <cellStyle name="Currency 3 2 3 2 9 2" xfId="21405"/>
    <cellStyle name="Currency 3 2 3 3" xfId="21406"/>
    <cellStyle name="Currency 3 2 3 3 10" xfId="21407"/>
    <cellStyle name="Currency 3 2 3 3 2" xfId="21408"/>
    <cellStyle name="Currency 3 2 3 3 2 2" xfId="21409"/>
    <cellStyle name="Currency 3 2 3 3 2 2 2" xfId="21410"/>
    <cellStyle name="Currency 3 2 3 3 2 3" xfId="21411"/>
    <cellStyle name="Currency 3 2 3 3 2 3 2" xfId="21412"/>
    <cellStyle name="Currency 3 2 3 3 2 4" xfId="21413"/>
    <cellStyle name="Currency 3 2 3 3 2 4 2" xfId="21414"/>
    <cellStyle name="Currency 3 2 3 3 2 5" xfId="21415"/>
    <cellStyle name="Currency 3 2 3 3 2 6" xfId="21416"/>
    <cellStyle name="Currency 3 2 3 3 3" xfId="21417"/>
    <cellStyle name="Currency 3 2 3 3 3 2" xfId="21418"/>
    <cellStyle name="Currency 3 2 3 3 3 2 2" xfId="21419"/>
    <cellStyle name="Currency 3 2 3 3 3 3" xfId="21420"/>
    <cellStyle name="Currency 3 2 3 3 3 3 2" xfId="21421"/>
    <cellStyle name="Currency 3 2 3 3 3 4" xfId="21422"/>
    <cellStyle name="Currency 3 2 3 3 3 4 2" xfId="21423"/>
    <cellStyle name="Currency 3 2 3 3 3 5" xfId="21424"/>
    <cellStyle name="Currency 3 2 3 3 3 6" xfId="21425"/>
    <cellStyle name="Currency 3 2 3 3 4" xfId="21426"/>
    <cellStyle name="Currency 3 2 3 3 4 2" xfId="21427"/>
    <cellStyle name="Currency 3 2 3 3 4 2 2" xfId="21428"/>
    <cellStyle name="Currency 3 2 3 3 4 3" xfId="21429"/>
    <cellStyle name="Currency 3 2 3 3 4 3 2" xfId="21430"/>
    <cellStyle name="Currency 3 2 3 3 4 4" xfId="21431"/>
    <cellStyle name="Currency 3 2 3 3 4 4 2" xfId="21432"/>
    <cellStyle name="Currency 3 2 3 3 4 5" xfId="21433"/>
    <cellStyle name="Currency 3 2 3 3 4 6" xfId="21434"/>
    <cellStyle name="Currency 3 2 3 3 5" xfId="21435"/>
    <cellStyle name="Currency 3 2 3 3 5 2" xfId="21436"/>
    <cellStyle name="Currency 3 2 3 3 5 2 2" xfId="21437"/>
    <cellStyle name="Currency 3 2 3 3 5 3" xfId="21438"/>
    <cellStyle name="Currency 3 2 3 3 5 3 2" xfId="21439"/>
    <cellStyle name="Currency 3 2 3 3 5 4" xfId="21440"/>
    <cellStyle name="Currency 3 2 3 3 5 5" xfId="21441"/>
    <cellStyle name="Currency 3 2 3 3 6" xfId="21442"/>
    <cellStyle name="Currency 3 2 3 3 6 2" xfId="21443"/>
    <cellStyle name="Currency 3 2 3 3 7" xfId="21444"/>
    <cellStyle name="Currency 3 2 3 3 7 2" xfId="21445"/>
    <cellStyle name="Currency 3 2 3 3 8" xfId="21446"/>
    <cellStyle name="Currency 3 2 3 3 8 2" xfId="21447"/>
    <cellStyle name="Currency 3 2 3 3 9" xfId="21448"/>
    <cellStyle name="Currency 3 2 3 4" xfId="21449"/>
    <cellStyle name="Currency 3 2 3 4 10" xfId="21450"/>
    <cellStyle name="Currency 3 2 3 4 2" xfId="21451"/>
    <cellStyle name="Currency 3 2 3 4 2 2" xfId="21452"/>
    <cellStyle name="Currency 3 2 3 4 2 2 2" xfId="21453"/>
    <cellStyle name="Currency 3 2 3 4 2 3" xfId="21454"/>
    <cellStyle name="Currency 3 2 3 4 2 3 2" xfId="21455"/>
    <cellStyle name="Currency 3 2 3 4 2 4" xfId="21456"/>
    <cellStyle name="Currency 3 2 3 4 2 4 2" xfId="21457"/>
    <cellStyle name="Currency 3 2 3 4 2 5" xfId="21458"/>
    <cellStyle name="Currency 3 2 3 4 2 6" xfId="21459"/>
    <cellStyle name="Currency 3 2 3 4 3" xfId="21460"/>
    <cellStyle name="Currency 3 2 3 4 3 2" xfId="21461"/>
    <cellStyle name="Currency 3 2 3 4 3 2 2" xfId="21462"/>
    <cellStyle name="Currency 3 2 3 4 3 3" xfId="21463"/>
    <cellStyle name="Currency 3 2 3 4 3 3 2" xfId="21464"/>
    <cellStyle name="Currency 3 2 3 4 3 4" xfId="21465"/>
    <cellStyle name="Currency 3 2 3 4 3 4 2" xfId="21466"/>
    <cellStyle name="Currency 3 2 3 4 3 5" xfId="21467"/>
    <cellStyle name="Currency 3 2 3 4 3 6" xfId="21468"/>
    <cellStyle name="Currency 3 2 3 4 4" xfId="21469"/>
    <cellStyle name="Currency 3 2 3 4 4 2" xfId="21470"/>
    <cellStyle name="Currency 3 2 3 4 4 2 2" xfId="21471"/>
    <cellStyle name="Currency 3 2 3 4 4 3" xfId="21472"/>
    <cellStyle name="Currency 3 2 3 4 4 3 2" xfId="21473"/>
    <cellStyle name="Currency 3 2 3 4 4 4" xfId="21474"/>
    <cellStyle name="Currency 3 2 3 4 4 4 2" xfId="21475"/>
    <cellStyle name="Currency 3 2 3 4 4 5" xfId="21476"/>
    <cellStyle name="Currency 3 2 3 4 4 6" xfId="21477"/>
    <cellStyle name="Currency 3 2 3 4 5" xfId="21478"/>
    <cellStyle name="Currency 3 2 3 4 5 2" xfId="21479"/>
    <cellStyle name="Currency 3 2 3 4 5 2 2" xfId="21480"/>
    <cellStyle name="Currency 3 2 3 4 5 3" xfId="21481"/>
    <cellStyle name="Currency 3 2 3 4 5 3 2" xfId="21482"/>
    <cellStyle name="Currency 3 2 3 4 5 4" xfId="21483"/>
    <cellStyle name="Currency 3 2 3 4 5 5" xfId="21484"/>
    <cellStyle name="Currency 3 2 3 4 6" xfId="21485"/>
    <cellStyle name="Currency 3 2 3 4 6 2" xfId="21486"/>
    <cellStyle name="Currency 3 2 3 4 7" xfId="21487"/>
    <cellStyle name="Currency 3 2 3 4 7 2" xfId="21488"/>
    <cellStyle name="Currency 3 2 3 4 8" xfId="21489"/>
    <cellStyle name="Currency 3 2 3 4 8 2" xfId="21490"/>
    <cellStyle name="Currency 3 2 3 4 9" xfId="21491"/>
    <cellStyle name="Currency 3 2 3 5" xfId="21492"/>
    <cellStyle name="Currency 3 2 3 5 2" xfId="21493"/>
    <cellStyle name="Currency 3 2 3 5 2 2" xfId="21494"/>
    <cellStyle name="Currency 3 2 3 5 3" xfId="21495"/>
    <cellStyle name="Currency 3 2 3 5 3 2" xfId="21496"/>
    <cellStyle name="Currency 3 2 3 5 4" xfId="21497"/>
    <cellStyle name="Currency 3 2 3 5 4 2" xfId="21498"/>
    <cellStyle name="Currency 3 2 3 5 5" xfId="21499"/>
    <cellStyle name="Currency 3 2 3 5 6" xfId="21500"/>
    <cellStyle name="Currency 3 2 3 6" xfId="21501"/>
    <cellStyle name="Currency 3 2 3 6 2" xfId="21502"/>
    <cellStyle name="Currency 3 2 3 6 2 2" xfId="21503"/>
    <cellStyle name="Currency 3 2 3 6 3" xfId="21504"/>
    <cellStyle name="Currency 3 2 3 6 3 2" xfId="21505"/>
    <cellStyle name="Currency 3 2 3 6 4" xfId="21506"/>
    <cellStyle name="Currency 3 2 3 6 4 2" xfId="21507"/>
    <cellStyle name="Currency 3 2 3 6 5" xfId="21508"/>
    <cellStyle name="Currency 3 2 3 6 6" xfId="21509"/>
    <cellStyle name="Currency 3 2 3 7" xfId="21510"/>
    <cellStyle name="Currency 3 2 3 7 2" xfId="21511"/>
    <cellStyle name="Currency 3 2 3 7 2 2" xfId="21512"/>
    <cellStyle name="Currency 3 2 3 7 3" xfId="21513"/>
    <cellStyle name="Currency 3 2 3 7 3 2" xfId="21514"/>
    <cellStyle name="Currency 3 2 3 7 4" xfId="21515"/>
    <cellStyle name="Currency 3 2 3 7 4 2" xfId="21516"/>
    <cellStyle name="Currency 3 2 3 7 5" xfId="21517"/>
    <cellStyle name="Currency 3 2 3 7 6" xfId="21518"/>
    <cellStyle name="Currency 3 2 3 8" xfId="21519"/>
    <cellStyle name="Currency 3 2 3 8 2" xfId="21520"/>
    <cellStyle name="Currency 3 2 3 8 2 2" xfId="21521"/>
    <cellStyle name="Currency 3 2 3 8 3" xfId="21522"/>
    <cellStyle name="Currency 3 2 3 8 3 2" xfId="21523"/>
    <cellStyle name="Currency 3 2 3 8 4" xfId="21524"/>
    <cellStyle name="Currency 3 2 3 8 5" xfId="21525"/>
    <cellStyle name="Currency 3 2 3 9" xfId="21526"/>
    <cellStyle name="Currency 3 2 3 9 2" xfId="21527"/>
    <cellStyle name="Currency 3 2 4" xfId="21528"/>
    <cellStyle name="Currency 3 2 4 10" xfId="21529"/>
    <cellStyle name="Currency 3 2 4 10 2" xfId="21530"/>
    <cellStyle name="Currency 3 2 4 11" xfId="21531"/>
    <cellStyle name="Currency 3 2 4 11 2" xfId="21532"/>
    <cellStyle name="Currency 3 2 4 12" xfId="21533"/>
    <cellStyle name="Currency 3 2 4 13" xfId="21534"/>
    <cellStyle name="Currency 3 2 4 2" xfId="21535"/>
    <cellStyle name="Currency 3 2 4 2 10" xfId="21536"/>
    <cellStyle name="Currency 3 2 4 2 11" xfId="21537"/>
    <cellStyle name="Currency 3 2 4 2 2" xfId="21538"/>
    <cellStyle name="Currency 3 2 4 2 2 2" xfId="21539"/>
    <cellStyle name="Currency 3 2 4 2 2 2 2" xfId="21540"/>
    <cellStyle name="Currency 3 2 4 2 2 3" xfId="21541"/>
    <cellStyle name="Currency 3 2 4 2 2 3 2" xfId="21542"/>
    <cellStyle name="Currency 3 2 4 2 2 4" xfId="21543"/>
    <cellStyle name="Currency 3 2 4 2 2 4 2" xfId="21544"/>
    <cellStyle name="Currency 3 2 4 2 2 5" xfId="21545"/>
    <cellStyle name="Currency 3 2 4 2 2 6" xfId="21546"/>
    <cellStyle name="Currency 3 2 4 2 3" xfId="21547"/>
    <cellStyle name="Currency 3 2 4 2 3 2" xfId="21548"/>
    <cellStyle name="Currency 3 2 4 2 3 2 2" xfId="21549"/>
    <cellStyle name="Currency 3 2 4 2 3 3" xfId="21550"/>
    <cellStyle name="Currency 3 2 4 2 3 3 2" xfId="21551"/>
    <cellStyle name="Currency 3 2 4 2 3 4" xfId="21552"/>
    <cellStyle name="Currency 3 2 4 2 3 4 2" xfId="21553"/>
    <cellStyle name="Currency 3 2 4 2 3 5" xfId="21554"/>
    <cellStyle name="Currency 3 2 4 2 3 6" xfId="21555"/>
    <cellStyle name="Currency 3 2 4 2 4" xfId="21556"/>
    <cellStyle name="Currency 3 2 4 2 4 2" xfId="21557"/>
    <cellStyle name="Currency 3 2 4 2 4 2 2" xfId="21558"/>
    <cellStyle name="Currency 3 2 4 2 4 3" xfId="21559"/>
    <cellStyle name="Currency 3 2 4 2 4 3 2" xfId="21560"/>
    <cellStyle name="Currency 3 2 4 2 4 4" xfId="21561"/>
    <cellStyle name="Currency 3 2 4 2 4 4 2" xfId="21562"/>
    <cellStyle name="Currency 3 2 4 2 4 5" xfId="21563"/>
    <cellStyle name="Currency 3 2 4 2 4 6" xfId="21564"/>
    <cellStyle name="Currency 3 2 4 2 5" xfId="21565"/>
    <cellStyle name="Currency 3 2 4 2 5 2" xfId="21566"/>
    <cellStyle name="Currency 3 2 4 2 5 2 2" xfId="21567"/>
    <cellStyle name="Currency 3 2 4 2 5 3" xfId="21568"/>
    <cellStyle name="Currency 3 2 4 2 5 3 2" xfId="21569"/>
    <cellStyle name="Currency 3 2 4 2 5 4" xfId="21570"/>
    <cellStyle name="Currency 3 2 4 2 5 4 2" xfId="21571"/>
    <cellStyle name="Currency 3 2 4 2 5 5" xfId="21572"/>
    <cellStyle name="Currency 3 2 4 2 5 6" xfId="21573"/>
    <cellStyle name="Currency 3 2 4 2 6" xfId="21574"/>
    <cellStyle name="Currency 3 2 4 2 6 2" xfId="21575"/>
    <cellStyle name="Currency 3 2 4 2 6 2 2" xfId="21576"/>
    <cellStyle name="Currency 3 2 4 2 6 3" xfId="21577"/>
    <cellStyle name="Currency 3 2 4 2 6 3 2" xfId="21578"/>
    <cellStyle name="Currency 3 2 4 2 6 4" xfId="21579"/>
    <cellStyle name="Currency 3 2 4 2 6 5" xfId="21580"/>
    <cellStyle name="Currency 3 2 4 2 7" xfId="21581"/>
    <cellStyle name="Currency 3 2 4 2 7 2" xfId="21582"/>
    <cellStyle name="Currency 3 2 4 2 8" xfId="21583"/>
    <cellStyle name="Currency 3 2 4 2 8 2" xfId="21584"/>
    <cellStyle name="Currency 3 2 4 2 9" xfId="21585"/>
    <cellStyle name="Currency 3 2 4 2 9 2" xfId="21586"/>
    <cellStyle name="Currency 3 2 4 3" xfId="21587"/>
    <cellStyle name="Currency 3 2 4 3 10" xfId="21588"/>
    <cellStyle name="Currency 3 2 4 3 2" xfId="21589"/>
    <cellStyle name="Currency 3 2 4 3 2 2" xfId="21590"/>
    <cellStyle name="Currency 3 2 4 3 2 2 2" xfId="21591"/>
    <cellStyle name="Currency 3 2 4 3 2 3" xfId="21592"/>
    <cellStyle name="Currency 3 2 4 3 2 3 2" xfId="21593"/>
    <cellStyle name="Currency 3 2 4 3 2 4" xfId="21594"/>
    <cellStyle name="Currency 3 2 4 3 2 4 2" xfId="21595"/>
    <cellStyle name="Currency 3 2 4 3 2 5" xfId="21596"/>
    <cellStyle name="Currency 3 2 4 3 2 6" xfId="21597"/>
    <cellStyle name="Currency 3 2 4 3 3" xfId="21598"/>
    <cellStyle name="Currency 3 2 4 3 3 2" xfId="21599"/>
    <cellStyle name="Currency 3 2 4 3 3 2 2" xfId="21600"/>
    <cellStyle name="Currency 3 2 4 3 3 3" xfId="21601"/>
    <cellStyle name="Currency 3 2 4 3 3 3 2" xfId="21602"/>
    <cellStyle name="Currency 3 2 4 3 3 4" xfId="21603"/>
    <cellStyle name="Currency 3 2 4 3 3 4 2" xfId="21604"/>
    <cellStyle name="Currency 3 2 4 3 3 5" xfId="21605"/>
    <cellStyle name="Currency 3 2 4 3 3 6" xfId="21606"/>
    <cellStyle name="Currency 3 2 4 3 4" xfId="21607"/>
    <cellStyle name="Currency 3 2 4 3 4 2" xfId="21608"/>
    <cellStyle name="Currency 3 2 4 3 4 2 2" xfId="21609"/>
    <cellStyle name="Currency 3 2 4 3 4 3" xfId="21610"/>
    <cellStyle name="Currency 3 2 4 3 4 3 2" xfId="21611"/>
    <cellStyle name="Currency 3 2 4 3 4 4" xfId="21612"/>
    <cellStyle name="Currency 3 2 4 3 4 4 2" xfId="21613"/>
    <cellStyle name="Currency 3 2 4 3 4 5" xfId="21614"/>
    <cellStyle name="Currency 3 2 4 3 4 6" xfId="21615"/>
    <cellStyle name="Currency 3 2 4 3 5" xfId="21616"/>
    <cellStyle name="Currency 3 2 4 3 5 2" xfId="21617"/>
    <cellStyle name="Currency 3 2 4 3 5 2 2" xfId="21618"/>
    <cellStyle name="Currency 3 2 4 3 5 3" xfId="21619"/>
    <cellStyle name="Currency 3 2 4 3 5 3 2" xfId="21620"/>
    <cellStyle name="Currency 3 2 4 3 5 4" xfId="21621"/>
    <cellStyle name="Currency 3 2 4 3 5 5" xfId="21622"/>
    <cellStyle name="Currency 3 2 4 3 6" xfId="21623"/>
    <cellStyle name="Currency 3 2 4 3 6 2" xfId="21624"/>
    <cellStyle name="Currency 3 2 4 3 7" xfId="21625"/>
    <cellStyle name="Currency 3 2 4 3 7 2" xfId="21626"/>
    <cellStyle name="Currency 3 2 4 3 8" xfId="21627"/>
    <cellStyle name="Currency 3 2 4 3 8 2" xfId="21628"/>
    <cellStyle name="Currency 3 2 4 3 9" xfId="21629"/>
    <cellStyle name="Currency 3 2 4 4" xfId="21630"/>
    <cellStyle name="Currency 3 2 4 4 10" xfId="21631"/>
    <cellStyle name="Currency 3 2 4 4 2" xfId="21632"/>
    <cellStyle name="Currency 3 2 4 4 2 2" xfId="21633"/>
    <cellStyle name="Currency 3 2 4 4 2 2 2" xfId="21634"/>
    <cellStyle name="Currency 3 2 4 4 2 3" xfId="21635"/>
    <cellStyle name="Currency 3 2 4 4 2 3 2" xfId="21636"/>
    <cellStyle name="Currency 3 2 4 4 2 4" xfId="21637"/>
    <cellStyle name="Currency 3 2 4 4 2 4 2" xfId="21638"/>
    <cellStyle name="Currency 3 2 4 4 2 5" xfId="21639"/>
    <cellStyle name="Currency 3 2 4 4 2 6" xfId="21640"/>
    <cellStyle name="Currency 3 2 4 4 3" xfId="21641"/>
    <cellStyle name="Currency 3 2 4 4 3 2" xfId="21642"/>
    <cellStyle name="Currency 3 2 4 4 3 2 2" xfId="21643"/>
    <cellStyle name="Currency 3 2 4 4 3 3" xfId="21644"/>
    <cellStyle name="Currency 3 2 4 4 3 3 2" xfId="21645"/>
    <cellStyle name="Currency 3 2 4 4 3 4" xfId="21646"/>
    <cellStyle name="Currency 3 2 4 4 3 4 2" xfId="21647"/>
    <cellStyle name="Currency 3 2 4 4 3 5" xfId="21648"/>
    <cellStyle name="Currency 3 2 4 4 3 6" xfId="21649"/>
    <cellStyle name="Currency 3 2 4 4 4" xfId="21650"/>
    <cellStyle name="Currency 3 2 4 4 4 2" xfId="21651"/>
    <cellStyle name="Currency 3 2 4 4 4 2 2" xfId="21652"/>
    <cellStyle name="Currency 3 2 4 4 4 3" xfId="21653"/>
    <cellStyle name="Currency 3 2 4 4 4 3 2" xfId="21654"/>
    <cellStyle name="Currency 3 2 4 4 4 4" xfId="21655"/>
    <cellStyle name="Currency 3 2 4 4 4 4 2" xfId="21656"/>
    <cellStyle name="Currency 3 2 4 4 4 5" xfId="21657"/>
    <cellStyle name="Currency 3 2 4 4 4 6" xfId="21658"/>
    <cellStyle name="Currency 3 2 4 4 5" xfId="21659"/>
    <cellStyle name="Currency 3 2 4 4 5 2" xfId="21660"/>
    <cellStyle name="Currency 3 2 4 4 5 2 2" xfId="21661"/>
    <cellStyle name="Currency 3 2 4 4 5 3" xfId="21662"/>
    <cellStyle name="Currency 3 2 4 4 5 3 2" xfId="21663"/>
    <cellStyle name="Currency 3 2 4 4 5 4" xfId="21664"/>
    <cellStyle name="Currency 3 2 4 4 5 5" xfId="21665"/>
    <cellStyle name="Currency 3 2 4 4 6" xfId="21666"/>
    <cellStyle name="Currency 3 2 4 4 6 2" xfId="21667"/>
    <cellStyle name="Currency 3 2 4 4 7" xfId="21668"/>
    <cellStyle name="Currency 3 2 4 4 7 2" xfId="21669"/>
    <cellStyle name="Currency 3 2 4 4 8" xfId="21670"/>
    <cellStyle name="Currency 3 2 4 4 8 2" xfId="21671"/>
    <cellStyle name="Currency 3 2 4 4 9" xfId="21672"/>
    <cellStyle name="Currency 3 2 4 5" xfId="21673"/>
    <cellStyle name="Currency 3 2 4 5 2" xfId="21674"/>
    <cellStyle name="Currency 3 2 4 5 2 2" xfId="21675"/>
    <cellStyle name="Currency 3 2 4 5 3" xfId="21676"/>
    <cellStyle name="Currency 3 2 4 5 3 2" xfId="21677"/>
    <cellStyle name="Currency 3 2 4 5 4" xfId="21678"/>
    <cellStyle name="Currency 3 2 4 5 4 2" xfId="21679"/>
    <cellStyle name="Currency 3 2 4 5 5" xfId="21680"/>
    <cellStyle name="Currency 3 2 4 5 6" xfId="21681"/>
    <cellStyle name="Currency 3 2 4 6" xfId="21682"/>
    <cellStyle name="Currency 3 2 4 6 2" xfId="21683"/>
    <cellStyle name="Currency 3 2 4 6 2 2" xfId="21684"/>
    <cellStyle name="Currency 3 2 4 6 3" xfId="21685"/>
    <cellStyle name="Currency 3 2 4 6 3 2" xfId="21686"/>
    <cellStyle name="Currency 3 2 4 6 4" xfId="21687"/>
    <cellStyle name="Currency 3 2 4 6 4 2" xfId="21688"/>
    <cellStyle name="Currency 3 2 4 6 5" xfId="21689"/>
    <cellStyle name="Currency 3 2 4 6 6" xfId="21690"/>
    <cellStyle name="Currency 3 2 4 7" xfId="21691"/>
    <cellStyle name="Currency 3 2 4 7 2" xfId="21692"/>
    <cellStyle name="Currency 3 2 4 7 2 2" xfId="21693"/>
    <cellStyle name="Currency 3 2 4 7 3" xfId="21694"/>
    <cellStyle name="Currency 3 2 4 7 3 2" xfId="21695"/>
    <cellStyle name="Currency 3 2 4 7 4" xfId="21696"/>
    <cellStyle name="Currency 3 2 4 7 4 2" xfId="21697"/>
    <cellStyle name="Currency 3 2 4 7 5" xfId="21698"/>
    <cellStyle name="Currency 3 2 4 7 6" xfId="21699"/>
    <cellStyle name="Currency 3 2 4 8" xfId="21700"/>
    <cellStyle name="Currency 3 2 4 8 2" xfId="21701"/>
    <cellStyle name="Currency 3 2 4 8 2 2" xfId="21702"/>
    <cellStyle name="Currency 3 2 4 8 3" xfId="21703"/>
    <cellStyle name="Currency 3 2 4 8 3 2" xfId="21704"/>
    <cellStyle name="Currency 3 2 4 8 4" xfId="21705"/>
    <cellStyle name="Currency 3 2 4 8 5" xfId="21706"/>
    <cellStyle name="Currency 3 2 4 9" xfId="21707"/>
    <cellStyle name="Currency 3 2 4 9 2" xfId="21708"/>
    <cellStyle name="Currency 3 2 5" xfId="21709"/>
    <cellStyle name="Currency 3 2 5 10" xfId="21710"/>
    <cellStyle name="Currency 3 2 5 10 2" xfId="21711"/>
    <cellStyle name="Currency 3 2 5 11" xfId="21712"/>
    <cellStyle name="Currency 3 2 5 12" xfId="21713"/>
    <cellStyle name="Currency 3 2 5 2" xfId="21714"/>
    <cellStyle name="Currency 3 2 5 2 10" xfId="21715"/>
    <cellStyle name="Currency 3 2 5 2 2" xfId="21716"/>
    <cellStyle name="Currency 3 2 5 2 2 2" xfId="21717"/>
    <cellStyle name="Currency 3 2 5 2 2 2 2" xfId="21718"/>
    <cellStyle name="Currency 3 2 5 2 2 3" xfId="21719"/>
    <cellStyle name="Currency 3 2 5 2 2 3 2" xfId="21720"/>
    <cellStyle name="Currency 3 2 5 2 2 4" xfId="21721"/>
    <cellStyle name="Currency 3 2 5 2 2 4 2" xfId="21722"/>
    <cellStyle name="Currency 3 2 5 2 2 5" xfId="21723"/>
    <cellStyle name="Currency 3 2 5 2 2 6" xfId="21724"/>
    <cellStyle name="Currency 3 2 5 2 3" xfId="21725"/>
    <cellStyle name="Currency 3 2 5 2 3 2" xfId="21726"/>
    <cellStyle name="Currency 3 2 5 2 3 2 2" xfId="21727"/>
    <cellStyle name="Currency 3 2 5 2 3 3" xfId="21728"/>
    <cellStyle name="Currency 3 2 5 2 3 3 2" xfId="21729"/>
    <cellStyle name="Currency 3 2 5 2 3 4" xfId="21730"/>
    <cellStyle name="Currency 3 2 5 2 3 4 2" xfId="21731"/>
    <cellStyle name="Currency 3 2 5 2 3 5" xfId="21732"/>
    <cellStyle name="Currency 3 2 5 2 3 6" xfId="21733"/>
    <cellStyle name="Currency 3 2 5 2 4" xfId="21734"/>
    <cellStyle name="Currency 3 2 5 2 4 2" xfId="21735"/>
    <cellStyle name="Currency 3 2 5 2 4 2 2" xfId="21736"/>
    <cellStyle name="Currency 3 2 5 2 4 3" xfId="21737"/>
    <cellStyle name="Currency 3 2 5 2 4 3 2" xfId="21738"/>
    <cellStyle name="Currency 3 2 5 2 4 4" xfId="21739"/>
    <cellStyle name="Currency 3 2 5 2 4 4 2" xfId="21740"/>
    <cellStyle name="Currency 3 2 5 2 4 5" xfId="21741"/>
    <cellStyle name="Currency 3 2 5 2 4 6" xfId="21742"/>
    <cellStyle name="Currency 3 2 5 2 5" xfId="21743"/>
    <cellStyle name="Currency 3 2 5 2 5 2" xfId="21744"/>
    <cellStyle name="Currency 3 2 5 2 5 2 2" xfId="21745"/>
    <cellStyle name="Currency 3 2 5 2 5 3" xfId="21746"/>
    <cellStyle name="Currency 3 2 5 2 5 3 2" xfId="21747"/>
    <cellStyle name="Currency 3 2 5 2 5 4" xfId="21748"/>
    <cellStyle name="Currency 3 2 5 2 5 5" xfId="21749"/>
    <cellStyle name="Currency 3 2 5 2 6" xfId="21750"/>
    <cellStyle name="Currency 3 2 5 2 6 2" xfId="21751"/>
    <cellStyle name="Currency 3 2 5 2 7" xfId="21752"/>
    <cellStyle name="Currency 3 2 5 2 7 2" xfId="21753"/>
    <cellStyle name="Currency 3 2 5 2 8" xfId="21754"/>
    <cellStyle name="Currency 3 2 5 2 8 2" xfId="21755"/>
    <cellStyle name="Currency 3 2 5 2 9" xfId="21756"/>
    <cellStyle name="Currency 3 2 5 3" xfId="21757"/>
    <cellStyle name="Currency 3 2 5 3 10" xfId="21758"/>
    <cellStyle name="Currency 3 2 5 3 2" xfId="21759"/>
    <cellStyle name="Currency 3 2 5 3 2 2" xfId="21760"/>
    <cellStyle name="Currency 3 2 5 3 2 2 2" xfId="21761"/>
    <cellStyle name="Currency 3 2 5 3 2 3" xfId="21762"/>
    <cellStyle name="Currency 3 2 5 3 2 3 2" xfId="21763"/>
    <cellStyle name="Currency 3 2 5 3 2 4" xfId="21764"/>
    <cellStyle name="Currency 3 2 5 3 2 4 2" xfId="21765"/>
    <cellStyle name="Currency 3 2 5 3 2 5" xfId="21766"/>
    <cellStyle name="Currency 3 2 5 3 2 6" xfId="21767"/>
    <cellStyle name="Currency 3 2 5 3 3" xfId="21768"/>
    <cellStyle name="Currency 3 2 5 3 3 2" xfId="21769"/>
    <cellStyle name="Currency 3 2 5 3 3 2 2" xfId="21770"/>
    <cellStyle name="Currency 3 2 5 3 3 3" xfId="21771"/>
    <cellStyle name="Currency 3 2 5 3 3 3 2" xfId="21772"/>
    <cellStyle name="Currency 3 2 5 3 3 4" xfId="21773"/>
    <cellStyle name="Currency 3 2 5 3 3 4 2" xfId="21774"/>
    <cellStyle name="Currency 3 2 5 3 3 5" xfId="21775"/>
    <cellStyle name="Currency 3 2 5 3 3 6" xfId="21776"/>
    <cellStyle name="Currency 3 2 5 3 4" xfId="21777"/>
    <cellStyle name="Currency 3 2 5 3 4 2" xfId="21778"/>
    <cellStyle name="Currency 3 2 5 3 4 2 2" xfId="21779"/>
    <cellStyle name="Currency 3 2 5 3 4 3" xfId="21780"/>
    <cellStyle name="Currency 3 2 5 3 4 3 2" xfId="21781"/>
    <cellStyle name="Currency 3 2 5 3 4 4" xfId="21782"/>
    <cellStyle name="Currency 3 2 5 3 4 4 2" xfId="21783"/>
    <cellStyle name="Currency 3 2 5 3 4 5" xfId="21784"/>
    <cellStyle name="Currency 3 2 5 3 4 6" xfId="21785"/>
    <cellStyle name="Currency 3 2 5 3 5" xfId="21786"/>
    <cellStyle name="Currency 3 2 5 3 5 2" xfId="21787"/>
    <cellStyle name="Currency 3 2 5 3 5 2 2" xfId="21788"/>
    <cellStyle name="Currency 3 2 5 3 5 3" xfId="21789"/>
    <cellStyle name="Currency 3 2 5 3 5 3 2" xfId="21790"/>
    <cellStyle name="Currency 3 2 5 3 5 4" xfId="21791"/>
    <cellStyle name="Currency 3 2 5 3 5 5" xfId="21792"/>
    <cellStyle name="Currency 3 2 5 3 6" xfId="21793"/>
    <cellStyle name="Currency 3 2 5 3 6 2" xfId="21794"/>
    <cellStyle name="Currency 3 2 5 3 7" xfId="21795"/>
    <cellStyle name="Currency 3 2 5 3 7 2" xfId="21796"/>
    <cellStyle name="Currency 3 2 5 3 8" xfId="21797"/>
    <cellStyle name="Currency 3 2 5 3 8 2" xfId="21798"/>
    <cellStyle name="Currency 3 2 5 3 9" xfId="21799"/>
    <cellStyle name="Currency 3 2 5 4" xfId="21800"/>
    <cellStyle name="Currency 3 2 5 4 2" xfId="21801"/>
    <cellStyle name="Currency 3 2 5 4 2 2" xfId="21802"/>
    <cellStyle name="Currency 3 2 5 4 3" xfId="21803"/>
    <cellStyle name="Currency 3 2 5 4 3 2" xfId="21804"/>
    <cellStyle name="Currency 3 2 5 4 4" xfId="21805"/>
    <cellStyle name="Currency 3 2 5 4 4 2" xfId="21806"/>
    <cellStyle name="Currency 3 2 5 4 5" xfId="21807"/>
    <cellStyle name="Currency 3 2 5 4 6" xfId="21808"/>
    <cellStyle name="Currency 3 2 5 5" xfId="21809"/>
    <cellStyle name="Currency 3 2 5 5 2" xfId="21810"/>
    <cellStyle name="Currency 3 2 5 5 2 2" xfId="21811"/>
    <cellStyle name="Currency 3 2 5 5 3" xfId="21812"/>
    <cellStyle name="Currency 3 2 5 5 3 2" xfId="21813"/>
    <cellStyle name="Currency 3 2 5 5 4" xfId="21814"/>
    <cellStyle name="Currency 3 2 5 5 4 2" xfId="21815"/>
    <cellStyle name="Currency 3 2 5 5 5" xfId="21816"/>
    <cellStyle name="Currency 3 2 5 5 6" xfId="21817"/>
    <cellStyle name="Currency 3 2 5 6" xfId="21818"/>
    <cellStyle name="Currency 3 2 5 6 2" xfId="21819"/>
    <cellStyle name="Currency 3 2 5 6 2 2" xfId="21820"/>
    <cellStyle name="Currency 3 2 5 6 3" xfId="21821"/>
    <cellStyle name="Currency 3 2 5 6 3 2" xfId="21822"/>
    <cellStyle name="Currency 3 2 5 6 4" xfId="21823"/>
    <cellStyle name="Currency 3 2 5 6 4 2" xfId="21824"/>
    <cellStyle name="Currency 3 2 5 6 5" xfId="21825"/>
    <cellStyle name="Currency 3 2 5 6 6" xfId="21826"/>
    <cellStyle name="Currency 3 2 5 7" xfId="21827"/>
    <cellStyle name="Currency 3 2 5 7 2" xfId="21828"/>
    <cellStyle name="Currency 3 2 5 7 2 2" xfId="21829"/>
    <cellStyle name="Currency 3 2 5 7 3" xfId="21830"/>
    <cellStyle name="Currency 3 2 5 7 3 2" xfId="21831"/>
    <cellStyle name="Currency 3 2 5 7 4" xfId="21832"/>
    <cellStyle name="Currency 3 2 5 7 5" xfId="21833"/>
    <cellStyle name="Currency 3 2 5 8" xfId="21834"/>
    <cellStyle name="Currency 3 2 5 8 2" xfId="21835"/>
    <cellStyle name="Currency 3 2 5 9" xfId="21836"/>
    <cellStyle name="Currency 3 2 5 9 2" xfId="21837"/>
    <cellStyle name="Currency 3 2 6" xfId="21838"/>
    <cellStyle name="Currency 3 2 6 10" xfId="21839"/>
    <cellStyle name="Currency 3 2 6 11" xfId="21840"/>
    <cellStyle name="Currency 3 2 6 2" xfId="21841"/>
    <cellStyle name="Currency 3 2 6 2 2" xfId="21842"/>
    <cellStyle name="Currency 3 2 6 2 2 2" xfId="21843"/>
    <cellStyle name="Currency 3 2 6 2 3" xfId="21844"/>
    <cellStyle name="Currency 3 2 6 2 3 2" xfId="21845"/>
    <cellStyle name="Currency 3 2 6 2 4" xfId="21846"/>
    <cellStyle name="Currency 3 2 6 2 4 2" xfId="21847"/>
    <cellStyle name="Currency 3 2 6 2 5" xfId="21848"/>
    <cellStyle name="Currency 3 2 6 2 6" xfId="21849"/>
    <cellStyle name="Currency 3 2 6 3" xfId="21850"/>
    <cellStyle name="Currency 3 2 6 3 2" xfId="21851"/>
    <cellStyle name="Currency 3 2 6 3 2 2" xfId="21852"/>
    <cellStyle name="Currency 3 2 6 3 3" xfId="21853"/>
    <cellStyle name="Currency 3 2 6 3 3 2" xfId="21854"/>
    <cellStyle name="Currency 3 2 6 3 4" xfId="21855"/>
    <cellStyle name="Currency 3 2 6 3 4 2" xfId="21856"/>
    <cellStyle name="Currency 3 2 6 3 5" xfId="21857"/>
    <cellStyle name="Currency 3 2 6 3 6" xfId="21858"/>
    <cellStyle name="Currency 3 2 6 4" xfId="21859"/>
    <cellStyle name="Currency 3 2 6 4 2" xfId="21860"/>
    <cellStyle name="Currency 3 2 6 4 2 2" xfId="21861"/>
    <cellStyle name="Currency 3 2 6 4 3" xfId="21862"/>
    <cellStyle name="Currency 3 2 6 4 3 2" xfId="21863"/>
    <cellStyle name="Currency 3 2 6 4 4" xfId="21864"/>
    <cellStyle name="Currency 3 2 6 4 4 2" xfId="21865"/>
    <cellStyle name="Currency 3 2 6 4 5" xfId="21866"/>
    <cellStyle name="Currency 3 2 6 4 6" xfId="21867"/>
    <cellStyle name="Currency 3 2 6 5" xfId="21868"/>
    <cellStyle name="Currency 3 2 6 5 2" xfId="21869"/>
    <cellStyle name="Currency 3 2 6 5 2 2" xfId="21870"/>
    <cellStyle name="Currency 3 2 6 5 3" xfId="21871"/>
    <cellStyle name="Currency 3 2 6 5 3 2" xfId="21872"/>
    <cellStyle name="Currency 3 2 6 5 4" xfId="21873"/>
    <cellStyle name="Currency 3 2 6 5 4 2" xfId="21874"/>
    <cellStyle name="Currency 3 2 6 5 5" xfId="21875"/>
    <cellStyle name="Currency 3 2 6 5 6" xfId="21876"/>
    <cellStyle name="Currency 3 2 6 6" xfId="21877"/>
    <cellStyle name="Currency 3 2 6 6 2" xfId="21878"/>
    <cellStyle name="Currency 3 2 6 6 2 2" xfId="21879"/>
    <cellStyle name="Currency 3 2 6 6 3" xfId="21880"/>
    <cellStyle name="Currency 3 2 6 6 3 2" xfId="21881"/>
    <cellStyle name="Currency 3 2 6 6 4" xfId="21882"/>
    <cellStyle name="Currency 3 2 6 6 5" xfId="21883"/>
    <cellStyle name="Currency 3 2 6 7" xfId="21884"/>
    <cellStyle name="Currency 3 2 6 7 2" xfId="21885"/>
    <cellStyle name="Currency 3 2 6 8" xfId="21886"/>
    <cellStyle name="Currency 3 2 6 8 2" xfId="21887"/>
    <cellStyle name="Currency 3 2 6 9" xfId="21888"/>
    <cellStyle name="Currency 3 2 6 9 2" xfId="21889"/>
    <cellStyle name="Currency 3 2 7" xfId="21890"/>
    <cellStyle name="Currency 3 2 7 10" xfId="21891"/>
    <cellStyle name="Currency 3 2 7 2" xfId="21892"/>
    <cellStyle name="Currency 3 2 7 2 2" xfId="21893"/>
    <cellStyle name="Currency 3 2 7 2 2 2" xfId="21894"/>
    <cellStyle name="Currency 3 2 7 2 3" xfId="21895"/>
    <cellStyle name="Currency 3 2 7 2 3 2" xfId="21896"/>
    <cellStyle name="Currency 3 2 7 2 4" xfId="21897"/>
    <cellStyle name="Currency 3 2 7 2 4 2" xfId="21898"/>
    <cellStyle name="Currency 3 2 7 2 5" xfId="21899"/>
    <cellStyle name="Currency 3 2 7 2 6" xfId="21900"/>
    <cellStyle name="Currency 3 2 7 3" xfId="21901"/>
    <cellStyle name="Currency 3 2 7 3 2" xfId="21902"/>
    <cellStyle name="Currency 3 2 7 3 2 2" xfId="21903"/>
    <cellStyle name="Currency 3 2 7 3 3" xfId="21904"/>
    <cellStyle name="Currency 3 2 7 3 3 2" xfId="21905"/>
    <cellStyle name="Currency 3 2 7 3 4" xfId="21906"/>
    <cellStyle name="Currency 3 2 7 3 4 2" xfId="21907"/>
    <cellStyle name="Currency 3 2 7 3 5" xfId="21908"/>
    <cellStyle name="Currency 3 2 7 3 6" xfId="21909"/>
    <cellStyle name="Currency 3 2 7 4" xfId="21910"/>
    <cellStyle name="Currency 3 2 7 4 2" xfId="21911"/>
    <cellStyle name="Currency 3 2 7 4 2 2" xfId="21912"/>
    <cellStyle name="Currency 3 2 7 4 3" xfId="21913"/>
    <cellStyle name="Currency 3 2 7 4 3 2" xfId="21914"/>
    <cellStyle name="Currency 3 2 7 4 4" xfId="21915"/>
    <cellStyle name="Currency 3 2 7 4 4 2" xfId="21916"/>
    <cellStyle name="Currency 3 2 7 4 5" xfId="21917"/>
    <cellStyle name="Currency 3 2 7 4 6" xfId="21918"/>
    <cellStyle name="Currency 3 2 7 5" xfId="21919"/>
    <cellStyle name="Currency 3 2 7 5 2" xfId="21920"/>
    <cellStyle name="Currency 3 2 7 5 2 2" xfId="21921"/>
    <cellStyle name="Currency 3 2 7 5 3" xfId="21922"/>
    <cellStyle name="Currency 3 2 7 5 3 2" xfId="21923"/>
    <cellStyle name="Currency 3 2 7 5 4" xfId="21924"/>
    <cellStyle name="Currency 3 2 7 5 5" xfId="21925"/>
    <cellStyle name="Currency 3 2 7 6" xfId="21926"/>
    <cellStyle name="Currency 3 2 7 6 2" xfId="21927"/>
    <cellStyle name="Currency 3 2 7 7" xfId="21928"/>
    <cellStyle name="Currency 3 2 7 7 2" xfId="21929"/>
    <cellStyle name="Currency 3 2 7 8" xfId="21930"/>
    <cellStyle name="Currency 3 2 7 8 2" xfId="21931"/>
    <cellStyle name="Currency 3 2 7 9" xfId="21932"/>
    <cellStyle name="Currency 3 2 8" xfId="21933"/>
    <cellStyle name="Currency 3 2 8 10" xfId="21934"/>
    <cellStyle name="Currency 3 2 8 2" xfId="21935"/>
    <cellStyle name="Currency 3 2 8 2 2" xfId="21936"/>
    <cellStyle name="Currency 3 2 8 2 2 2" xfId="21937"/>
    <cellStyle name="Currency 3 2 8 2 3" xfId="21938"/>
    <cellStyle name="Currency 3 2 8 2 3 2" xfId="21939"/>
    <cellStyle name="Currency 3 2 8 2 4" xfId="21940"/>
    <cellStyle name="Currency 3 2 8 2 4 2" xfId="21941"/>
    <cellStyle name="Currency 3 2 8 2 5" xfId="21942"/>
    <cellStyle name="Currency 3 2 8 2 6" xfId="21943"/>
    <cellStyle name="Currency 3 2 8 3" xfId="21944"/>
    <cellStyle name="Currency 3 2 8 3 2" xfId="21945"/>
    <cellStyle name="Currency 3 2 8 3 2 2" xfId="21946"/>
    <cellStyle name="Currency 3 2 8 3 3" xfId="21947"/>
    <cellStyle name="Currency 3 2 8 3 3 2" xfId="21948"/>
    <cellStyle name="Currency 3 2 8 3 4" xfId="21949"/>
    <cellStyle name="Currency 3 2 8 3 4 2" xfId="21950"/>
    <cellStyle name="Currency 3 2 8 3 5" xfId="21951"/>
    <cellStyle name="Currency 3 2 8 3 6" xfId="21952"/>
    <cellStyle name="Currency 3 2 8 4" xfId="21953"/>
    <cellStyle name="Currency 3 2 8 4 2" xfId="21954"/>
    <cellStyle name="Currency 3 2 8 4 2 2" xfId="21955"/>
    <cellStyle name="Currency 3 2 8 4 3" xfId="21956"/>
    <cellStyle name="Currency 3 2 8 4 3 2" xfId="21957"/>
    <cellStyle name="Currency 3 2 8 4 4" xfId="21958"/>
    <cellStyle name="Currency 3 2 8 4 4 2" xfId="21959"/>
    <cellStyle name="Currency 3 2 8 4 5" xfId="21960"/>
    <cellStyle name="Currency 3 2 8 4 6" xfId="21961"/>
    <cellStyle name="Currency 3 2 8 5" xfId="21962"/>
    <cellStyle name="Currency 3 2 8 5 2" xfId="21963"/>
    <cellStyle name="Currency 3 2 8 5 2 2" xfId="21964"/>
    <cellStyle name="Currency 3 2 8 5 3" xfId="21965"/>
    <cellStyle name="Currency 3 2 8 5 3 2" xfId="21966"/>
    <cellStyle name="Currency 3 2 8 5 4" xfId="21967"/>
    <cellStyle name="Currency 3 2 8 5 5" xfId="21968"/>
    <cellStyle name="Currency 3 2 8 6" xfId="21969"/>
    <cellStyle name="Currency 3 2 8 6 2" xfId="21970"/>
    <cellStyle name="Currency 3 2 8 7" xfId="21971"/>
    <cellStyle name="Currency 3 2 8 7 2" xfId="21972"/>
    <cellStyle name="Currency 3 2 8 8" xfId="21973"/>
    <cellStyle name="Currency 3 2 8 8 2" xfId="21974"/>
    <cellStyle name="Currency 3 2 8 9" xfId="21975"/>
    <cellStyle name="Currency 3 2 9" xfId="21976"/>
    <cellStyle name="Currency 3 2 9 2" xfId="21977"/>
    <cellStyle name="Currency 3 2 9 2 2" xfId="21978"/>
    <cellStyle name="Currency 3 2 9 3" xfId="21979"/>
    <cellStyle name="Currency 3 2 9 3 2" xfId="21980"/>
    <cellStyle name="Currency 3 2 9 4" xfId="21981"/>
    <cellStyle name="Currency 3 2 9 4 2" xfId="21982"/>
    <cellStyle name="Currency 3 2 9 5" xfId="21983"/>
    <cellStyle name="Currency 3 2 9 6" xfId="21984"/>
    <cellStyle name="Currency 3 3" xfId="21985"/>
    <cellStyle name="Currency 3 4" xfId="17617"/>
    <cellStyle name="Currency 4" xfId="1416"/>
    <cellStyle name="Currency 4 10" xfId="21986"/>
    <cellStyle name="Currency 4 10 2" xfId="21987"/>
    <cellStyle name="Currency 4 10 2 2" xfId="21988"/>
    <cellStyle name="Currency 4 10 3" xfId="21989"/>
    <cellStyle name="Currency 4 10 3 2" xfId="21990"/>
    <cellStyle name="Currency 4 10 4" xfId="21991"/>
    <cellStyle name="Currency 4 10 4 2" xfId="21992"/>
    <cellStyle name="Currency 4 10 5" xfId="21993"/>
    <cellStyle name="Currency 4 10 6" xfId="21994"/>
    <cellStyle name="Currency 4 11" xfId="21995"/>
    <cellStyle name="Currency 4 11 2" xfId="21996"/>
    <cellStyle name="Currency 4 11 2 2" xfId="21997"/>
    <cellStyle name="Currency 4 11 3" xfId="21998"/>
    <cellStyle name="Currency 4 11 3 2" xfId="21999"/>
    <cellStyle name="Currency 4 11 4" xfId="22000"/>
    <cellStyle name="Currency 4 11 4 2" xfId="22001"/>
    <cellStyle name="Currency 4 11 5" xfId="22002"/>
    <cellStyle name="Currency 4 11 6" xfId="22003"/>
    <cellStyle name="Currency 4 12" xfId="22004"/>
    <cellStyle name="Currency 4 12 2" xfId="22005"/>
    <cellStyle name="Currency 4 12 2 2" xfId="22006"/>
    <cellStyle name="Currency 4 12 3" xfId="22007"/>
    <cellStyle name="Currency 4 12 3 2" xfId="22008"/>
    <cellStyle name="Currency 4 12 4" xfId="22009"/>
    <cellStyle name="Currency 4 12 4 2" xfId="22010"/>
    <cellStyle name="Currency 4 12 5" xfId="22011"/>
    <cellStyle name="Currency 4 12 6" xfId="22012"/>
    <cellStyle name="Currency 4 13" xfId="22013"/>
    <cellStyle name="Currency 4 13 2" xfId="22014"/>
    <cellStyle name="Currency 4 13 2 2" xfId="22015"/>
    <cellStyle name="Currency 4 13 3" xfId="22016"/>
    <cellStyle name="Currency 4 13 3 2" xfId="22017"/>
    <cellStyle name="Currency 4 13 4" xfId="22018"/>
    <cellStyle name="Currency 4 13 5" xfId="22019"/>
    <cellStyle name="Currency 4 14" xfId="22020"/>
    <cellStyle name="Currency 4 14 2" xfId="22021"/>
    <cellStyle name="Currency 4 15" xfId="22022"/>
    <cellStyle name="Currency 4 15 2" xfId="22023"/>
    <cellStyle name="Currency 4 16" xfId="22024"/>
    <cellStyle name="Currency 4 16 2" xfId="22025"/>
    <cellStyle name="Currency 4 17" xfId="22026"/>
    <cellStyle name="Currency 4 18" xfId="22027"/>
    <cellStyle name="Currency 4 19" xfId="22028"/>
    <cellStyle name="Currency 4 2" xfId="22029"/>
    <cellStyle name="Currency 4 2 10" xfId="22030"/>
    <cellStyle name="Currency 4 2 10 2" xfId="22031"/>
    <cellStyle name="Currency 4 2 10 2 2" xfId="22032"/>
    <cellStyle name="Currency 4 2 10 3" xfId="22033"/>
    <cellStyle name="Currency 4 2 10 3 2" xfId="22034"/>
    <cellStyle name="Currency 4 2 10 4" xfId="22035"/>
    <cellStyle name="Currency 4 2 10 4 2" xfId="22036"/>
    <cellStyle name="Currency 4 2 10 5" xfId="22037"/>
    <cellStyle name="Currency 4 2 10 6" xfId="22038"/>
    <cellStyle name="Currency 4 2 11" xfId="22039"/>
    <cellStyle name="Currency 4 2 11 2" xfId="22040"/>
    <cellStyle name="Currency 4 2 11 2 2" xfId="22041"/>
    <cellStyle name="Currency 4 2 11 3" xfId="22042"/>
    <cellStyle name="Currency 4 2 11 3 2" xfId="22043"/>
    <cellStyle name="Currency 4 2 11 4" xfId="22044"/>
    <cellStyle name="Currency 4 2 11 4 2" xfId="22045"/>
    <cellStyle name="Currency 4 2 11 5" xfId="22046"/>
    <cellStyle name="Currency 4 2 11 6" xfId="22047"/>
    <cellStyle name="Currency 4 2 12" xfId="22048"/>
    <cellStyle name="Currency 4 2 12 2" xfId="22049"/>
    <cellStyle name="Currency 4 2 12 2 2" xfId="22050"/>
    <cellStyle name="Currency 4 2 12 3" xfId="22051"/>
    <cellStyle name="Currency 4 2 12 3 2" xfId="22052"/>
    <cellStyle name="Currency 4 2 12 4" xfId="22053"/>
    <cellStyle name="Currency 4 2 12 5" xfId="22054"/>
    <cellStyle name="Currency 4 2 13" xfId="22055"/>
    <cellStyle name="Currency 4 2 13 2" xfId="22056"/>
    <cellStyle name="Currency 4 2 14" xfId="22057"/>
    <cellStyle name="Currency 4 2 14 2" xfId="22058"/>
    <cellStyle name="Currency 4 2 15" xfId="22059"/>
    <cellStyle name="Currency 4 2 15 2" xfId="22060"/>
    <cellStyle name="Currency 4 2 16" xfId="22061"/>
    <cellStyle name="Currency 4 2 17" xfId="22062"/>
    <cellStyle name="Currency 4 2 2" xfId="22063"/>
    <cellStyle name="Currency 4 2 2 10" xfId="22064"/>
    <cellStyle name="Currency 4 2 2 10 2" xfId="22065"/>
    <cellStyle name="Currency 4 2 2 10 2 2" xfId="22066"/>
    <cellStyle name="Currency 4 2 2 10 3" xfId="22067"/>
    <cellStyle name="Currency 4 2 2 10 3 2" xfId="22068"/>
    <cellStyle name="Currency 4 2 2 10 4" xfId="22069"/>
    <cellStyle name="Currency 4 2 2 10 4 2" xfId="22070"/>
    <cellStyle name="Currency 4 2 2 10 5" xfId="22071"/>
    <cellStyle name="Currency 4 2 2 10 6" xfId="22072"/>
    <cellStyle name="Currency 4 2 2 11" xfId="22073"/>
    <cellStyle name="Currency 4 2 2 11 2" xfId="22074"/>
    <cellStyle name="Currency 4 2 2 11 2 2" xfId="22075"/>
    <cellStyle name="Currency 4 2 2 11 3" xfId="22076"/>
    <cellStyle name="Currency 4 2 2 11 3 2" xfId="22077"/>
    <cellStyle name="Currency 4 2 2 11 4" xfId="22078"/>
    <cellStyle name="Currency 4 2 2 11 5" xfId="22079"/>
    <cellStyle name="Currency 4 2 2 12" xfId="22080"/>
    <cellStyle name="Currency 4 2 2 12 2" xfId="22081"/>
    <cellStyle name="Currency 4 2 2 13" xfId="22082"/>
    <cellStyle name="Currency 4 2 2 13 2" xfId="22083"/>
    <cellStyle name="Currency 4 2 2 14" xfId="22084"/>
    <cellStyle name="Currency 4 2 2 14 2" xfId="22085"/>
    <cellStyle name="Currency 4 2 2 15" xfId="22086"/>
    <cellStyle name="Currency 4 2 2 16" xfId="22087"/>
    <cellStyle name="Currency 4 2 2 2" xfId="22088"/>
    <cellStyle name="Currency 4 2 2 2 10" xfId="22089"/>
    <cellStyle name="Currency 4 2 2 2 10 2" xfId="22090"/>
    <cellStyle name="Currency 4 2 2 2 11" xfId="22091"/>
    <cellStyle name="Currency 4 2 2 2 11 2" xfId="22092"/>
    <cellStyle name="Currency 4 2 2 2 12" xfId="22093"/>
    <cellStyle name="Currency 4 2 2 2 13" xfId="22094"/>
    <cellStyle name="Currency 4 2 2 2 2" xfId="22095"/>
    <cellStyle name="Currency 4 2 2 2 2 10" xfId="22096"/>
    <cellStyle name="Currency 4 2 2 2 2 11" xfId="22097"/>
    <cellStyle name="Currency 4 2 2 2 2 2" xfId="22098"/>
    <cellStyle name="Currency 4 2 2 2 2 2 2" xfId="22099"/>
    <cellStyle name="Currency 4 2 2 2 2 2 2 2" xfId="22100"/>
    <cellStyle name="Currency 4 2 2 2 2 2 3" xfId="22101"/>
    <cellStyle name="Currency 4 2 2 2 2 2 3 2" xfId="22102"/>
    <cellStyle name="Currency 4 2 2 2 2 2 4" xfId="22103"/>
    <cellStyle name="Currency 4 2 2 2 2 2 4 2" xfId="22104"/>
    <cellStyle name="Currency 4 2 2 2 2 2 5" xfId="22105"/>
    <cellStyle name="Currency 4 2 2 2 2 2 6" xfId="22106"/>
    <cellStyle name="Currency 4 2 2 2 2 3" xfId="22107"/>
    <cellStyle name="Currency 4 2 2 2 2 3 2" xfId="22108"/>
    <cellStyle name="Currency 4 2 2 2 2 3 2 2" xfId="22109"/>
    <cellStyle name="Currency 4 2 2 2 2 3 3" xfId="22110"/>
    <cellStyle name="Currency 4 2 2 2 2 3 3 2" xfId="22111"/>
    <cellStyle name="Currency 4 2 2 2 2 3 4" xfId="22112"/>
    <cellStyle name="Currency 4 2 2 2 2 3 4 2" xfId="22113"/>
    <cellStyle name="Currency 4 2 2 2 2 3 5" xfId="22114"/>
    <cellStyle name="Currency 4 2 2 2 2 3 6" xfId="22115"/>
    <cellStyle name="Currency 4 2 2 2 2 4" xfId="22116"/>
    <cellStyle name="Currency 4 2 2 2 2 4 2" xfId="22117"/>
    <cellStyle name="Currency 4 2 2 2 2 4 2 2" xfId="22118"/>
    <cellStyle name="Currency 4 2 2 2 2 4 3" xfId="22119"/>
    <cellStyle name="Currency 4 2 2 2 2 4 3 2" xfId="22120"/>
    <cellStyle name="Currency 4 2 2 2 2 4 4" xfId="22121"/>
    <cellStyle name="Currency 4 2 2 2 2 4 4 2" xfId="22122"/>
    <cellStyle name="Currency 4 2 2 2 2 4 5" xfId="22123"/>
    <cellStyle name="Currency 4 2 2 2 2 4 6" xfId="22124"/>
    <cellStyle name="Currency 4 2 2 2 2 5" xfId="22125"/>
    <cellStyle name="Currency 4 2 2 2 2 5 2" xfId="22126"/>
    <cellStyle name="Currency 4 2 2 2 2 5 2 2" xfId="22127"/>
    <cellStyle name="Currency 4 2 2 2 2 5 3" xfId="22128"/>
    <cellStyle name="Currency 4 2 2 2 2 5 3 2" xfId="22129"/>
    <cellStyle name="Currency 4 2 2 2 2 5 4" xfId="22130"/>
    <cellStyle name="Currency 4 2 2 2 2 5 4 2" xfId="22131"/>
    <cellStyle name="Currency 4 2 2 2 2 5 5" xfId="22132"/>
    <cellStyle name="Currency 4 2 2 2 2 5 6" xfId="22133"/>
    <cellStyle name="Currency 4 2 2 2 2 6" xfId="22134"/>
    <cellStyle name="Currency 4 2 2 2 2 6 2" xfId="22135"/>
    <cellStyle name="Currency 4 2 2 2 2 6 2 2" xfId="22136"/>
    <cellStyle name="Currency 4 2 2 2 2 6 3" xfId="22137"/>
    <cellStyle name="Currency 4 2 2 2 2 6 3 2" xfId="22138"/>
    <cellStyle name="Currency 4 2 2 2 2 6 4" xfId="22139"/>
    <cellStyle name="Currency 4 2 2 2 2 6 5" xfId="22140"/>
    <cellStyle name="Currency 4 2 2 2 2 7" xfId="22141"/>
    <cellStyle name="Currency 4 2 2 2 2 7 2" xfId="22142"/>
    <cellStyle name="Currency 4 2 2 2 2 8" xfId="22143"/>
    <cellStyle name="Currency 4 2 2 2 2 8 2" xfId="22144"/>
    <cellStyle name="Currency 4 2 2 2 2 9" xfId="22145"/>
    <cellStyle name="Currency 4 2 2 2 2 9 2" xfId="22146"/>
    <cellStyle name="Currency 4 2 2 2 3" xfId="22147"/>
    <cellStyle name="Currency 4 2 2 2 3 10" xfId="22148"/>
    <cellStyle name="Currency 4 2 2 2 3 2" xfId="22149"/>
    <cellStyle name="Currency 4 2 2 2 3 2 2" xfId="22150"/>
    <cellStyle name="Currency 4 2 2 2 3 2 2 2" xfId="22151"/>
    <cellStyle name="Currency 4 2 2 2 3 2 3" xfId="22152"/>
    <cellStyle name="Currency 4 2 2 2 3 2 3 2" xfId="22153"/>
    <cellStyle name="Currency 4 2 2 2 3 2 4" xfId="22154"/>
    <cellStyle name="Currency 4 2 2 2 3 2 4 2" xfId="22155"/>
    <cellStyle name="Currency 4 2 2 2 3 2 5" xfId="22156"/>
    <cellStyle name="Currency 4 2 2 2 3 2 6" xfId="22157"/>
    <cellStyle name="Currency 4 2 2 2 3 3" xfId="22158"/>
    <cellStyle name="Currency 4 2 2 2 3 3 2" xfId="22159"/>
    <cellStyle name="Currency 4 2 2 2 3 3 2 2" xfId="22160"/>
    <cellStyle name="Currency 4 2 2 2 3 3 3" xfId="22161"/>
    <cellStyle name="Currency 4 2 2 2 3 3 3 2" xfId="22162"/>
    <cellStyle name="Currency 4 2 2 2 3 3 4" xfId="22163"/>
    <cellStyle name="Currency 4 2 2 2 3 3 4 2" xfId="22164"/>
    <cellStyle name="Currency 4 2 2 2 3 3 5" xfId="22165"/>
    <cellStyle name="Currency 4 2 2 2 3 3 6" xfId="22166"/>
    <cellStyle name="Currency 4 2 2 2 3 4" xfId="22167"/>
    <cellStyle name="Currency 4 2 2 2 3 4 2" xfId="22168"/>
    <cellStyle name="Currency 4 2 2 2 3 4 2 2" xfId="22169"/>
    <cellStyle name="Currency 4 2 2 2 3 4 3" xfId="22170"/>
    <cellStyle name="Currency 4 2 2 2 3 4 3 2" xfId="22171"/>
    <cellStyle name="Currency 4 2 2 2 3 4 4" xfId="22172"/>
    <cellStyle name="Currency 4 2 2 2 3 4 4 2" xfId="22173"/>
    <cellStyle name="Currency 4 2 2 2 3 4 5" xfId="22174"/>
    <cellStyle name="Currency 4 2 2 2 3 4 6" xfId="22175"/>
    <cellStyle name="Currency 4 2 2 2 3 5" xfId="22176"/>
    <cellStyle name="Currency 4 2 2 2 3 5 2" xfId="22177"/>
    <cellStyle name="Currency 4 2 2 2 3 5 2 2" xfId="22178"/>
    <cellStyle name="Currency 4 2 2 2 3 5 3" xfId="22179"/>
    <cellStyle name="Currency 4 2 2 2 3 5 3 2" xfId="22180"/>
    <cellStyle name="Currency 4 2 2 2 3 5 4" xfId="22181"/>
    <cellStyle name="Currency 4 2 2 2 3 5 5" xfId="22182"/>
    <cellStyle name="Currency 4 2 2 2 3 6" xfId="22183"/>
    <cellStyle name="Currency 4 2 2 2 3 6 2" xfId="22184"/>
    <cellStyle name="Currency 4 2 2 2 3 7" xfId="22185"/>
    <cellStyle name="Currency 4 2 2 2 3 7 2" xfId="22186"/>
    <cellStyle name="Currency 4 2 2 2 3 8" xfId="22187"/>
    <cellStyle name="Currency 4 2 2 2 3 8 2" xfId="22188"/>
    <cellStyle name="Currency 4 2 2 2 3 9" xfId="22189"/>
    <cellStyle name="Currency 4 2 2 2 4" xfId="22190"/>
    <cellStyle name="Currency 4 2 2 2 4 10" xfId="22191"/>
    <cellStyle name="Currency 4 2 2 2 4 2" xfId="22192"/>
    <cellStyle name="Currency 4 2 2 2 4 2 2" xfId="22193"/>
    <cellStyle name="Currency 4 2 2 2 4 2 2 2" xfId="22194"/>
    <cellStyle name="Currency 4 2 2 2 4 2 3" xfId="22195"/>
    <cellStyle name="Currency 4 2 2 2 4 2 3 2" xfId="22196"/>
    <cellStyle name="Currency 4 2 2 2 4 2 4" xfId="22197"/>
    <cellStyle name="Currency 4 2 2 2 4 2 4 2" xfId="22198"/>
    <cellStyle name="Currency 4 2 2 2 4 2 5" xfId="22199"/>
    <cellStyle name="Currency 4 2 2 2 4 2 6" xfId="22200"/>
    <cellStyle name="Currency 4 2 2 2 4 3" xfId="22201"/>
    <cellStyle name="Currency 4 2 2 2 4 3 2" xfId="22202"/>
    <cellStyle name="Currency 4 2 2 2 4 3 2 2" xfId="22203"/>
    <cellStyle name="Currency 4 2 2 2 4 3 3" xfId="22204"/>
    <cellStyle name="Currency 4 2 2 2 4 3 3 2" xfId="22205"/>
    <cellStyle name="Currency 4 2 2 2 4 3 4" xfId="22206"/>
    <cellStyle name="Currency 4 2 2 2 4 3 4 2" xfId="22207"/>
    <cellStyle name="Currency 4 2 2 2 4 3 5" xfId="22208"/>
    <cellStyle name="Currency 4 2 2 2 4 3 6" xfId="22209"/>
    <cellStyle name="Currency 4 2 2 2 4 4" xfId="22210"/>
    <cellStyle name="Currency 4 2 2 2 4 4 2" xfId="22211"/>
    <cellStyle name="Currency 4 2 2 2 4 4 2 2" xfId="22212"/>
    <cellStyle name="Currency 4 2 2 2 4 4 3" xfId="22213"/>
    <cellStyle name="Currency 4 2 2 2 4 4 3 2" xfId="22214"/>
    <cellStyle name="Currency 4 2 2 2 4 4 4" xfId="22215"/>
    <cellStyle name="Currency 4 2 2 2 4 4 4 2" xfId="22216"/>
    <cellStyle name="Currency 4 2 2 2 4 4 5" xfId="22217"/>
    <cellStyle name="Currency 4 2 2 2 4 4 6" xfId="22218"/>
    <cellStyle name="Currency 4 2 2 2 4 5" xfId="22219"/>
    <cellStyle name="Currency 4 2 2 2 4 5 2" xfId="22220"/>
    <cellStyle name="Currency 4 2 2 2 4 5 2 2" xfId="22221"/>
    <cellStyle name="Currency 4 2 2 2 4 5 3" xfId="22222"/>
    <cellStyle name="Currency 4 2 2 2 4 5 3 2" xfId="22223"/>
    <cellStyle name="Currency 4 2 2 2 4 5 4" xfId="22224"/>
    <cellStyle name="Currency 4 2 2 2 4 5 5" xfId="22225"/>
    <cellStyle name="Currency 4 2 2 2 4 6" xfId="22226"/>
    <cellStyle name="Currency 4 2 2 2 4 6 2" xfId="22227"/>
    <cellStyle name="Currency 4 2 2 2 4 7" xfId="22228"/>
    <cellStyle name="Currency 4 2 2 2 4 7 2" xfId="22229"/>
    <cellStyle name="Currency 4 2 2 2 4 8" xfId="22230"/>
    <cellStyle name="Currency 4 2 2 2 4 8 2" xfId="22231"/>
    <cellStyle name="Currency 4 2 2 2 4 9" xfId="22232"/>
    <cellStyle name="Currency 4 2 2 2 5" xfId="22233"/>
    <cellStyle name="Currency 4 2 2 2 5 2" xfId="22234"/>
    <cellStyle name="Currency 4 2 2 2 5 2 2" xfId="22235"/>
    <cellStyle name="Currency 4 2 2 2 5 3" xfId="22236"/>
    <cellStyle name="Currency 4 2 2 2 5 3 2" xfId="22237"/>
    <cellStyle name="Currency 4 2 2 2 5 4" xfId="22238"/>
    <cellStyle name="Currency 4 2 2 2 5 4 2" xfId="22239"/>
    <cellStyle name="Currency 4 2 2 2 5 5" xfId="22240"/>
    <cellStyle name="Currency 4 2 2 2 5 6" xfId="22241"/>
    <cellStyle name="Currency 4 2 2 2 6" xfId="22242"/>
    <cellStyle name="Currency 4 2 2 2 6 2" xfId="22243"/>
    <cellStyle name="Currency 4 2 2 2 6 2 2" xfId="22244"/>
    <cellStyle name="Currency 4 2 2 2 6 3" xfId="22245"/>
    <cellStyle name="Currency 4 2 2 2 6 3 2" xfId="22246"/>
    <cellStyle name="Currency 4 2 2 2 6 4" xfId="22247"/>
    <cellStyle name="Currency 4 2 2 2 6 4 2" xfId="22248"/>
    <cellStyle name="Currency 4 2 2 2 6 5" xfId="22249"/>
    <cellStyle name="Currency 4 2 2 2 6 6" xfId="22250"/>
    <cellStyle name="Currency 4 2 2 2 7" xfId="22251"/>
    <cellStyle name="Currency 4 2 2 2 7 2" xfId="22252"/>
    <cellStyle name="Currency 4 2 2 2 7 2 2" xfId="22253"/>
    <cellStyle name="Currency 4 2 2 2 7 3" xfId="22254"/>
    <cellStyle name="Currency 4 2 2 2 7 3 2" xfId="22255"/>
    <cellStyle name="Currency 4 2 2 2 7 4" xfId="22256"/>
    <cellStyle name="Currency 4 2 2 2 7 4 2" xfId="22257"/>
    <cellStyle name="Currency 4 2 2 2 7 5" xfId="22258"/>
    <cellStyle name="Currency 4 2 2 2 7 6" xfId="22259"/>
    <cellStyle name="Currency 4 2 2 2 8" xfId="22260"/>
    <cellStyle name="Currency 4 2 2 2 8 2" xfId="22261"/>
    <cellStyle name="Currency 4 2 2 2 8 2 2" xfId="22262"/>
    <cellStyle name="Currency 4 2 2 2 8 3" xfId="22263"/>
    <cellStyle name="Currency 4 2 2 2 8 3 2" xfId="22264"/>
    <cellStyle name="Currency 4 2 2 2 8 4" xfId="22265"/>
    <cellStyle name="Currency 4 2 2 2 8 5" xfId="22266"/>
    <cellStyle name="Currency 4 2 2 2 9" xfId="22267"/>
    <cellStyle name="Currency 4 2 2 2 9 2" xfId="22268"/>
    <cellStyle name="Currency 4 2 2 3" xfId="22269"/>
    <cellStyle name="Currency 4 2 2 3 10" xfId="22270"/>
    <cellStyle name="Currency 4 2 2 3 10 2" xfId="22271"/>
    <cellStyle name="Currency 4 2 2 3 11" xfId="22272"/>
    <cellStyle name="Currency 4 2 2 3 11 2" xfId="22273"/>
    <cellStyle name="Currency 4 2 2 3 12" xfId="22274"/>
    <cellStyle name="Currency 4 2 2 3 13" xfId="22275"/>
    <cellStyle name="Currency 4 2 2 3 2" xfId="22276"/>
    <cellStyle name="Currency 4 2 2 3 2 10" xfId="22277"/>
    <cellStyle name="Currency 4 2 2 3 2 11" xfId="22278"/>
    <cellStyle name="Currency 4 2 2 3 2 2" xfId="22279"/>
    <cellStyle name="Currency 4 2 2 3 2 2 2" xfId="22280"/>
    <cellStyle name="Currency 4 2 2 3 2 2 2 2" xfId="22281"/>
    <cellStyle name="Currency 4 2 2 3 2 2 3" xfId="22282"/>
    <cellStyle name="Currency 4 2 2 3 2 2 3 2" xfId="22283"/>
    <cellStyle name="Currency 4 2 2 3 2 2 4" xfId="22284"/>
    <cellStyle name="Currency 4 2 2 3 2 2 4 2" xfId="22285"/>
    <cellStyle name="Currency 4 2 2 3 2 2 5" xfId="22286"/>
    <cellStyle name="Currency 4 2 2 3 2 2 6" xfId="22287"/>
    <cellStyle name="Currency 4 2 2 3 2 3" xfId="22288"/>
    <cellStyle name="Currency 4 2 2 3 2 3 2" xfId="22289"/>
    <cellStyle name="Currency 4 2 2 3 2 3 2 2" xfId="22290"/>
    <cellStyle name="Currency 4 2 2 3 2 3 3" xfId="22291"/>
    <cellStyle name="Currency 4 2 2 3 2 3 3 2" xfId="22292"/>
    <cellStyle name="Currency 4 2 2 3 2 3 4" xfId="22293"/>
    <cellStyle name="Currency 4 2 2 3 2 3 4 2" xfId="22294"/>
    <cellStyle name="Currency 4 2 2 3 2 3 5" xfId="22295"/>
    <cellStyle name="Currency 4 2 2 3 2 3 6" xfId="22296"/>
    <cellStyle name="Currency 4 2 2 3 2 4" xfId="22297"/>
    <cellStyle name="Currency 4 2 2 3 2 4 2" xfId="22298"/>
    <cellStyle name="Currency 4 2 2 3 2 4 2 2" xfId="22299"/>
    <cellStyle name="Currency 4 2 2 3 2 4 3" xfId="22300"/>
    <cellStyle name="Currency 4 2 2 3 2 4 3 2" xfId="22301"/>
    <cellStyle name="Currency 4 2 2 3 2 4 4" xfId="22302"/>
    <cellStyle name="Currency 4 2 2 3 2 4 4 2" xfId="22303"/>
    <cellStyle name="Currency 4 2 2 3 2 4 5" xfId="22304"/>
    <cellStyle name="Currency 4 2 2 3 2 4 6" xfId="22305"/>
    <cellStyle name="Currency 4 2 2 3 2 5" xfId="22306"/>
    <cellStyle name="Currency 4 2 2 3 2 5 2" xfId="22307"/>
    <cellStyle name="Currency 4 2 2 3 2 5 2 2" xfId="22308"/>
    <cellStyle name="Currency 4 2 2 3 2 5 3" xfId="22309"/>
    <cellStyle name="Currency 4 2 2 3 2 5 3 2" xfId="22310"/>
    <cellStyle name="Currency 4 2 2 3 2 5 4" xfId="22311"/>
    <cellStyle name="Currency 4 2 2 3 2 5 4 2" xfId="22312"/>
    <cellStyle name="Currency 4 2 2 3 2 5 5" xfId="22313"/>
    <cellStyle name="Currency 4 2 2 3 2 5 6" xfId="22314"/>
    <cellStyle name="Currency 4 2 2 3 2 6" xfId="22315"/>
    <cellStyle name="Currency 4 2 2 3 2 6 2" xfId="22316"/>
    <cellStyle name="Currency 4 2 2 3 2 6 2 2" xfId="22317"/>
    <cellStyle name="Currency 4 2 2 3 2 6 3" xfId="22318"/>
    <cellStyle name="Currency 4 2 2 3 2 6 3 2" xfId="22319"/>
    <cellStyle name="Currency 4 2 2 3 2 6 4" xfId="22320"/>
    <cellStyle name="Currency 4 2 2 3 2 6 5" xfId="22321"/>
    <cellStyle name="Currency 4 2 2 3 2 7" xfId="22322"/>
    <cellStyle name="Currency 4 2 2 3 2 7 2" xfId="22323"/>
    <cellStyle name="Currency 4 2 2 3 2 8" xfId="22324"/>
    <cellStyle name="Currency 4 2 2 3 2 8 2" xfId="22325"/>
    <cellStyle name="Currency 4 2 2 3 2 9" xfId="22326"/>
    <cellStyle name="Currency 4 2 2 3 2 9 2" xfId="22327"/>
    <cellStyle name="Currency 4 2 2 3 3" xfId="22328"/>
    <cellStyle name="Currency 4 2 2 3 3 10" xfId="22329"/>
    <cellStyle name="Currency 4 2 2 3 3 2" xfId="22330"/>
    <cellStyle name="Currency 4 2 2 3 3 2 2" xfId="22331"/>
    <cellStyle name="Currency 4 2 2 3 3 2 2 2" xfId="22332"/>
    <cellStyle name="Currency 4 2 2 3 3 2 3" xfId="22333"/>
    <cellStyle name="Currency 4 2 2 3 3 2 3 2" xfId="22334"/>
    <cellStyle name="Currency 4 2 2 3 3 2 4" xfId="22335"/>
    <cellStyle name="Currency 4 2 2 3 3 2 4 2" xfId="22336"/>
    <cellStyle name="Currency 4 2 2 3 3 2 5" xfId="22337"/>
    <cellStyle name="Currency 4 2 2 3 3 2 6" xfId="22338"/>
    <cellStyle name="Currency 4 2 2 3 3 3" xfId="22339"/>
    <cellStyle name="Currency 4 2 2 3 3 3 2" xfId="22340"/>
    <cellStyle name="Currency 4 2 2 3 3 3 2 2" xfId="22341"/>
    <cellStyle name="Currency 4 2 2 3 3 3 3" xfId="22342"/>
    <cellStyle name="Currency 4 2 2 3 3 3 3 2" xfId="22343"/>
    <cellStyle name="Currency 4 2 2 3 3 3 4" xfId="22344"/>
    <cellStyle name="Currency 4 2 2 3 3 3 4 2" xfId="22345"/>
    <cellStyle name="Currency 4 2 2 3 3 3 5" xfId="22346"/>
    <cellStyle name="Currency 4 2 2 3 3 3 6" xfId="22347"/>
    <cellStyle name="Currency 4 2 2 3 3 4" xfId="22348"/>
    <cellStyle name="Currency 4 2 2 3 3 4 2" xfId="22349"/>
    <cellStyle name="Currency 4 2 2 3 3 4 2 2" xfId="22350"/>
    <cellStyle name="Currency 4 2 2 3 3 4 3" xfId="22351"/>
    <cellStyle name="Currency 4 2 2 3 3 4 3 2" xfId="22352"/>
    <cellStyle name="Currency 4 2 2 3 3 4 4" xfId="22353"/>
    <cellStyle name="Currency 4 2 2 3 3 4 4 2" xfId="22354"/>
    <cellStyle name="Currency 4 2 2 3 3 4 5" xfId="22355"/>
    <cellStyle name="Currency 4 2 2 3 3 4 6" xfId="22356"/>
    <cellStyle name="Currency 4 2 2 3 3 5" xfId="22357"/>
    <cellStyle name="Currency 4 2 2 3 3 5 2" xfId="22358"/>
    <cellStyle name="Currency 4 2 2 3 3 5 2 2" xfId="22359"/>
    <cellStyle name="Currency 4 2 2 3 3 5 3" xfId="22360"/>
    <cellStyle name="Currency 4 2 2 3 3 5 3 2" xfId="22361"/>
    <cellStyle name="Currency 4 2 2 3 3 5 4" xfId="22362"/>
    <cellStyle name="Currency 4 2 2 3 3 5 5" xfId="22363"/>
    <cellStyle name="Currency 4 2 2 3 3 6" xfId="22364"/>
    <cellStyle name="Currency 4 2 2 3 3 6 2" xfId="22365"/>
    <cellStyle name="Currency 4 2 2 3 3 7" xfId="22366"/>
    <cellStyle name="Currency 4 2 2 3 3 7 2" xfId="22367"/>
    <cellStyle name="Currency 4 2 2 3 3 8" xfId="22368"/>
    <cellStyle name="Currency 4 2 2 3 3 8 2" xfId="22369"/>
    <cellStyle name="Currency 4 2 2 3 3 9" xfId="22370"/>
    <cellStyle name="Currency 4 2 2 3 4" xfId="22371"/>
    <cellStyle name="Currency 4 2 2 3 4 10" xfId="22372"/>
    <cellStyle name="Currency 4 2 2 3 4 2" xfId="22373"/>
    <cellStyle name="Currency 4 2 2 3 4 2 2" xfId="22374"/>
    <cellStyle name="Currency 4 2 2 3 4 2 2 2" xfId="22375"/>
    <cellStyle name="Currency 4 2 2 3 4 2 3" xfId="22376"/>
    <cellStyle name="Currency 4 2 2 3 4 2 3 2" xfId="22377"/>
    <cellStyle name="Currency 4 2 2 3 4 2 4" xfId="22378"/>
    <cellStyle name="Currency 4 2 2 3 4 2 4 2" xfId="22379"/>
    <cellStyle name="Currency 4 2 2 3 4 2 5" xfId="22380"/>
    <cellStyle name="Currency 4 2 2 3 4 2 6" xfId="22381"/>
    <cellStyle name="Currency 4 2 2 3 4 3" xfId="22382"/>
    <cellStyle name="Currency 4 2 2 3 4 3 2" xfId="22383"/>
    <cellStyle name="Currency 4 2 2 3 4 3 2 2" xfId="22384"/>
    <cellStyle name="Currency 4 2 2 3 4 3 3" xfId="22385"/>
    <cellStyle name="Currency 4 2 2 3 4 3 3 2" xfId="22386"/>
    <cellStyle name="Currency 4 2 2 3 4 3 4" xfId="22387"/>
    <cellStyle name="Currency 4 2 2 3 4 3 4 2" xfId="22388"/>
    <cellStyle name="Currency 4 2 2 3 4 3 5" xfId="22389"/>
    <cellStyle name="Currency 4 2 2 3 4 3 6" xfId="22390"/>
    <cellStyle name="Currency 4 2 2 3 4 4" xfId="22391"/>
    <cellStyle name="Currency 4 2 2 3 4 4 2" xfId="22392"/>
    <cellStyle name="Currency 4 2 2 3 4 4 2 2" xfId="22393"/>
    <cellStyle name="Currency 4 2 2 3 4 4 3" xfId="22394"/>
    <cellStyle name="Currency 4 2 2 3 4 4 3 2" xfId="22395"/>
    <cellStyle name="Currency 4 2 2 3 4 4 4" xfId="22396"/>
    <cellStyle name="Currency 4 2 2 3 4 4 4 2" xfId="22397"/>
    <cellStyle name="Currency 4 2 2 3 4 4 5" xfId="22398"/>
    <cellStyle name="Currency 4 2 2 3 4 4 6" xfId="22399"/>
    <cellStyle name="Currency 4 2 2 3 4 5" xfId="22400"/>
    <cellStyle name="Currency 4 2 2 3 4 5 2" xfId="22401"/>
    <cellStyle name="Currency 4 2 2 3 4 5 2 2" xfId="22402"/>
    <cellStyle name="Currency 4 2 2 3 4 5 3" xfId="22403"/>
    <cellStyle name="Currency 4 2 2 3 4 5 3 2" xfId="22404"/>
    <cellStyle name="Currency 4 2 2 3 4 5 4" xfId="22405"/>
    <cellStyle name="Currency 4 2 2 3 4 5 5" xfId="22406"/>
    <cellStyle name="Currency 4 2 2 3 4 6" xfId="22407"/>
    <cellStyle name="Currency 4 2 2 3 4 6 2" xfId="22408"/>
    <cellStyle name="Currency 4 2 2 3 4 7" xfId="22409"/>
    <cellStyle name="Currency 4 2 2 3 4 7 2" xfId="22410"/>
    <cellStyle name="Currency 4 2 2 3 4 8" xfId="22411"/>
    <cellStyle name="Currency 4 2 2 3 4 8 2" xfId="22412"/>
    <cellStyle name="Currency 4 2 2 3 4 9" xfId="22413"/>
    <cellStyle name="Currency 4 2 2 3 5" xfId="22414"/>
    <cellStyle name="Currency 4 2 2 3 5 2" xfId="22415"/>
    <cellStyle name="Currency 4 2 2 3 5 2 2" xfId="22416"/>
    <cellStyle name="Currency 4 2 2 3 5 3" xfId="22417"/>
    <cellStyle name="Currency 4 2 2 3 5 3 2" xfId="22418"/>
    <cellStyle name="Currency 4 2 2 3 5 4" xfId="22419"/>
    <cellStyle name="Currency 4 2 2 3 5 4 2" xfId="22420"/>
    <cellStyle name="Currency 4 2 2 3 5 5" xfId="22421"/>
    <cellStyle name="Currency 4 2 2 3 5 6" xfId="22422"/>
    <cellStyle name="Currency 4 2 2 3 6" xfId="22423"/>
    <cellStyle name="Currency 4 2 2 3 6 2" xfId="22424"/>
    <cellStyle name="Currency 4 2 2 3 6 2 2" xfId="22425"/>
    <cellStyle name="Currency 4 2 2 3 6 3" xfId="22426"/>
    <cellStyle name="Currency 4 2 2 3 6 3 2" xfId="22427"/>
    <cellStyle name="Currency 4 2 2 3 6 4" xfId="22428"/>
    <cellStyle name="Currency 4 2 2 3 6 4 2" xfId="22429"/>
    <cellStyle name="Currency 4 2 2 3 6 5" xfId="22430"/>
    <cellStyle name="Currency 4 2 2 3 6 6" xfId="22431"/>
    <cellStyle name="Currency 4 2 2 3 7" xfId="22432"/>
    <cellStyle name="Currency 4 2 2 3 7 2" xfId="22433"/>
    <cellStyle name="Currency 4 2 2 3 7 2 2" xfId="22434"/>
    <cellStyle name="Currency 4 2 2 3 7 3" xfId="22435"/>
    <cellStyle name="Currency 4 2 2 3 7 3 2" xfId="22436"/>
    <cellStyle name="Currency 4 2 2 3 7 4" xfId="22437"/>
    <cellStyle name="Currency 4 2 2 3 7 4 2" xfId="22438"/>
    <cellStyle name="Currency 4 2 2 3 7 5" xfId="22439"/>
    <cellStyle name="Currency 4 2 2 3 7 6" xfId="22440"/>
    <cellStyle name="Currency 4 2 2 3 8" xfId="22441"/>
    <cellStyle name="Currency 4 2 2 3 8 2" xfId="22442"/>
    <cellStyle name="Currency 4 2 2 3 8 2 2" xfId="22443"/>
    <cellStyle name="Currency 4 2 2 3 8 3" xfId="22444"/>
    <cellStyle name="Currency 4 2 2 3 8 3 2" xfId="22445"/>
    <cellStyle name="Currency 4 2 2 3 8 4" xfId="22446"/>
    <cellStyle name="Currency 4 2 2 3 8 5" xfId="22447"/>
    <cellStyle name="Currency 4 2 2 3 9" xfId="22448"/>
    <cellStyle name="Currency 4 2 2 3 9 2" xfId="22449"/>
    <cellStyle name="Currency 4 2 2 4" xfId="22450"/>
    <cellStyle name="Currency 4 2 2 4 10" xfId="22451"/>
    <cellStyle name="Currency 4 2 2 4 10 2" xfId="22452"/>
    <cellStyle name="Currency 4 2 2 4 11" xfId="22453"/>
    <cellStyle name="Currency 4 2 2 4 12" xfId="22454"/>
    <cellStyle name="Currency 4 2 2 4 2" xfId="22455"/>
    <cellStyle name="Currency 4 2 2 4 2 10" xfId="22456"/>
    <cellStyle name="Currency 4 2 2 4 2 2" xfId="22457"/>
    <cellStyle name="Currency 4 2 2 4 2 2 2" xfId="22458"/>
    <cellStyle name="Currency 4 2 2 4 2 2 2 2" xfId="22459"/>
    <cellStyle name="Currency 4 2 2 4 2 2 3" xfId="22460"/>
    <cellStyle name="Currency 4 2 2 4 2 2 3 2" xfId="22461"/>
    <cellStyle name="Currency 4 2 2 4 2 2 4" xfId="22462"/>
    <cellStyle name="Currency 4 2 2 4 2 2 4 2" xfId="22463"/>
    <cellStyle name="Currency 4 2 2 4 2 2 5" xfId="22464"/>
    <cellStyle name="Currency 4 2 2 4 2 2 6" xfId="22465"/>
    <cellStyle name="Currency 4 2 2 4 2 3" xfId="22466"/>
    <cellStyle name="Currency 4 2 2 4 2 3 2" xfId="22467"/>
    <cellStyle name="Currency 4 2 2 4 2 3 2 2" xfId="22468"/>
    <cellStyle name="Currency 4 2 2 4 2 3 3" xfId="22469"/>
    <cellStyle name="Currency 4 2 2 4 2 3 3 2" xfId="22470"/>
    <cellStyle name="Currency 4 2 2 4 2 3 4" xfId="22471"/>
    <cellStyle name="Currency 4 2 2 4 2 3 4 2" xfId="22472"/>
    <cellStyle name="Currency 4 2 2 4 2 3 5" xfId="22473"/>
    <cellStyle name="Currency 4 2 2 4 2 3 6" xfId="22474"/>
    <cellStyle name="Currency 4 2 2 4 2 4" xfId="22475"/>
    <cellStyle name="Currency 4 2 2 4 2 4 2" xfId="22476"/>
    <cellStyle name="Currency 4 2 2 4 2 4 2 2" xfId="22477"/>
    <cellStyle name="Currency 4 2 2 4 2 4 3" xfId="22478"/>
    <cellStyle name="Currency 4 2 2 4 2 4 3 2" xfId="22479"/>
    <cellStyle name="Currency 4 2 2 4 2 4 4" xfId="22480"/>
    <cellStyle name="Currency 4 2 2 4 2 4 4 2" xfId="22481"/>
    <cellStyle name="Currency 4 2 2 4 2 4 5" xfId="22482"/>
    <cellStyle name="Currency 4 2 2 4 2 4 6" xfId="22483"/>
    <cellStyle name="Currency 4 2 2 4 2 5" xfId="22484"/>
    <cellStyle name="Currency 4 2 2 4 2 5 2" xfId="22485"/>
    <cellStyle name="Currency 4 2 2 4 2 5 2 2" xfId="22486"/>
    <cellStyle name="Currency 4 2 2 4 2 5 3" xfId="22487"/>
    <cellStyle name="Currency 4 2 2 4 2 5 3 2" xfId="22488"/>
    <cellStyle name="Currency 4 2 2 4 2 5 4" xfId="22489"/>
    <cellStyle name="Currency 4 2 2 4 2 5 5" xfId="22490"/>
    <cellStyle name="Currency 4 2 2 4 2 6" xfId="22491"/>
    <cellStyle name="Currency 4 2 2 4 2 6 2" xfId="22492"/>
    <cellStyle name="Currency 4 2 2 4 2 7" xfId="22493"/>
    <cellStyle name="Currency 4 2 2 4 2 7 2" xfId="22494"/>
    <cellStyle name="Currency 4 2 2 4 2 8" xfId="22495"/>
    <cellStyle name="Currency 4 2 2 4 2 8 2" xfId="22496"/>
    <cellStyle name="Currency 4 2 2 4 2 9" xfId="22497"/>
    <cellStyle name="Currency 4 2 2 4 3" xfId="22498"/>
    <cellStyle name="Currency 4 2 2 4 3 10" xfId="22499"/>
    <cellStyle name="Currency 4 2 2 4 3 2" xfId="22500"/>
    <cellStyle name="Currency 4 2 2 4 3 2 2" xfId="22501"/>
    <cellStyle name="Currency 4 2 2 4 3 2 2 2" xfId="22502"/>
    <cellStyle name="Currency 4 2 2 4 3 2 3" xfId="22503"/>
    <cellStyle name="Currency 4 2 2 4 3 2 3 2" xfId="22504"/>
    <cellStyle name="Currency 4 2 2 4 3 2 4" xfId="22505"/>
    <cellStyle name="Currency 4 2 2 4 3 2 4 2" xfId="22506"/>
    <cellStyle name="Currency 4 2 2 4 3 2 5" xfId="22507"/>
    <cellStyle name="Currency 4 2 2 4 3 2 6" xfId="22508"/>
    <cellStyle name="Currency 4 2 2 4 3 3" xfId="22509"/>
    <cellStyle name="Currency 4 2 2 4 3 3 2" xfId="22510"/>
    <cellStyle name="Currency 4 2 2 4 3 3 2 2" xfId="22511"/>
    <cellStyle name="Currency 4 2 2 4 3 3 3" xfId="22512"/>
    <cellStyle name="Currency 4 2 2 4 3 3 3 2" xfId="22513"/>
    <cellStyle name="Currency 4 2 2 4 3 3 4" xfId="22514"/>
    <cellStyle name="Currency 4 2 2 4 3 3 4 2" xfId="22515"/>
    <cellStyle name="Currency 4 2 2 4 3 3 5" xfId="22516"/>
    <cellStyle name="Currency 4 2 2 4 3 3 6" xfId="22517"/>
    <cellStyle name="Currency 4 2 2 4 3 4" xfId="22518"/>
    <cellStyle name="Currency 4 2 2 4 3 4 2" xfId="22519"/>
    <cellStyle name="Currency 4 2 2 4 3 4 2 2" xfId="22520"/>
    <cellStyle name="Currency 4 2 2 4 3 4 3" xfId="22521"/>
    <cellStyle name="Currency 4 2 2 4 3 4 3 2" xfId="22522"/>
    <cellStyle name="Currency 4 2 2 4 3 4 4" xfId="22523"/>
    <cellStyle name="Currency 4 2 2 4 3 4 4 2" xfId="22524"/>
    <cellStyle name="Currency 4 2 2 4 3 4 5" xfId="22525"/>
    <cellStyle name="Currency 4 2 2 4 3 4 6" xfId="22526"/>
    <cellStyle name="Currency 4 2 2 4 3 5" xfId="22527"/>
    <cellStyle name="Currency 4 2 2 4 3 5 2" xfId="22528"/>
    <cellStyle name="Currency 4 2 2 4 3 5 2 2" xfId="22529"/>
    <cellStyle name="Currency 4 2 2 4 3 5 3" xfId="22530"/>
    <cellStyle name="Currency 4 2 2 4 3 5 3 2" xfId="22531"/>
    <cellStyle name="Currency 4 2 2 4 3 5 4" xfId="22532"/>
    <cellStyle name="Currency 4 2 2 4 3 5 5" xfId="22533"/>
    <cellStyle name="Currency 4 2 2 4 3 6" xfId="22534"/>
    <cellStyle name="Currency 4 2 2 4 3 6 2" xfId="22535"/>
    <cellStyle name="Currency 4 2 2 4 3 7" xfId="22536"/>
    <cellStyle name="Currency 4 2 2 4 3 7 2" xfId="22537"/>
    <cellStyle name="Currency 4 2 2 4 3 8" xfId="22538"/>
    <cellStyle name="Currency 4 2 2 4 3 8 2" xfId="22539"/>
    <cellStyle name="Currency 4 2 2 4 3 9" xfId="22540"/>
    <cellStyle name="Currency 4 2 2 4 4" xfId="22541"/>
    <cellStyle name="Currency 4 2 2 4 4 2" xfId="22542"/>
    <cellStyle name="Currency 4 2 2 4 4 2 2" xfId="22543"/>
    <cellStyle name="Currency 4 2 2 4 4 3" xfId="22544"/>
    <cellStyle name="Currency 4 2 2 4 4 3 2" xfId="22545"/>
    <cellStyle name="Currency 4 2 2 4 4 4" xfId="22546"/>
    <cellStyle name="Currency 4 2 2 4 4 4 2" xfId="22547"/>
    <cellStyle name="Currency 4 2 2 4 4 5" xfId="22548"/>
    <cellStyle name="Currency 4 2 2 4 4 6" xfId="22549"/>
    <cellStyle name="Currency 4 2 2 4 5" xfId="22550"/>
    <cellStyle name="Currency 4 2 2 4 5 2" xfId="22551"/>
    <cellStyle name="Currency 4 2 2 4 5 2 2" xfId="22552"/>
    <cellStyle name="Currency 4 2 2 4 5 3" xfId="22553"/>
    <cellStyle name="Currency 4 2 2 4 5 3 2" xfId="22554"/>
    <cellStyle name="Currency 4 2 2 4 5 4" xfId="22555"/>
    <cellStyle name="Currency 4 2 2 4 5 4 2" xfId="22556"/>
    <cellStyle name="Currency 4 2 2 4 5 5" xfId="22557"/>
    <cellStyle name="Currency 4 2 2 4 5 6" xfId="22558"/>
    <cellStyle name="Currency 4 2 2 4 6" xfId="22559"/>
    <cellStyle name="Currency 4 2 2 4 6 2" xfId="22560"/>
    <cellStyle name="Currency 4 2 2 4 6 2 2" xfId="22561"/>
    <cellStyle name="Currency 4 2 2 4 6 3" xfId="22562"/>
    <cellStyle name="Currency 4 2 2 4 6 3 2" xfId="22563"/>
    <cellStyle name="Currency 4 2 2 4 6 4" xfId="22564"/>
    <cellStyle name="Currency 4 2 2 4 6 4 2" xfId="22565"/>
    <cellStyle name="Currency 4 2 2 4 6 5" xfId="22566"/>
    <cellStyle name="Currency 4 2 2 4 6 6" xfId="22567"/>
    <cellStyle name="Currency 4 2 2 4 7" xfId="22568"/>
    <cellStyle name="Currency 4 2 2 4 7 2" xfId="22569"/>
    <cellStyle name="Currency 4 2 2 4 7 2 2" xfId="22570"/>
    <cellStyle name="Currency 4 2 2 4 7 3" xfId="22571"/>
    <cellStyle name="Currency 4 2 2 4 7 3 2" xfId="22572"/>
    <cellStyle name="Currency 4 2 2 4 7 4" xfId="22573"/>
    <cellStyle name="Currency 4 2 2 4 7 5" xfId="22574"/>
    <cellStyle name="Currency 4 2 2 4 8" xfId="22575"/>
    <cellStyle name="Currency 4 2 2 4 8 2" xfId="22576"/>
    <cellStyle name="Currency 4 2 2 4 9" xfId="22577"/>
    <cellStyle name="Currency 4 2 2 4 9 2" xfId="22578"/>
    <cellStyle name="Currency 4 2 2 5" xfId="22579"/>
    <cellStyle name="Currency 4 2 2 5 10" xfId="22580"/>
    <cellStyle name="Currency 4 2 2 5 11" xfId="22581"/>
    <cellStyle name="Currency 4 2 2 5 2" xfId="22582"/>
    <cellStyle name="Currency 4 2 2 5 2 2" xfId="22583"/>
    <cellStyle name="Currency 4 2 2 5 2 2 2" xfId="22584"/>
    <cellStyle name="Currency 4 2 2 5 2 3" xfId="22585"/>
    <cellStyle name="Currency 4 2 2 5 2 3 2" xfId="22586"/>
    <cellStyle name="Currency 4 2 2 5 2 4" xfId="22587"/>
    <cellStyle name="Currency 4 2 2 5 2 4 2" xfId="22588"/>
    <cellStyle name="Currency 4 2 2 5 2 5" xfId="22589"/>
    <cellStyle name="Currency 4 2 2 5 2 6" xfId="22590"/>
    <cellStyle name="Currency 4 2 2 5 3" xfId="22591"/>
    <cellStyle name="Currency 4 2 2 5 3 2" xfId="22592"/>
    <cellStyle name="Currency 4 2 2 5 3 2 2" xfId="22593"/>
    <cellStyle name="Currency 4 2 2 5 3 3" xfId="22594"/>
    <cellStyle name="Currency 4 2 2 5 3 3 2" xfId="22595"/>
    <cellStyle name="Currency 4 2 2 5 3 4" xfId="22596"/>
    <cellStyle name="Currency 4 2 2 5 3 4 2" xfId="22597"/>
    <cellStyle name="Currency 4 2 2 5 3 5" xfId="22598"/>
    <cellStyle name="Currency 4 2 2 5 3 6" xfId="22599"/>
    <cellStyle name="Currency 4 2 2 5 4" xfId="22600"/>
    <cellStyle name="Currency 4 2 2 5 4 2" xfId="22601"/>
    <cellStyle name="Currency 4 2 2 5 4 2 2" xfId="22602"/>
    <cellStyle name="Currency 4 2 2 5 4 3" xfId="22603"/>
    <cellStyle name="Currency 4 2 2 5 4 3 2" xfId="22604"/>
    <cellStyle name="Currency 4 2 2 5 4 4" xfId="22605"/>
    <cellStyle name="Currency 4 2 2 5 4 4 2" xfId="22606"/>
    <cellStyle name="Currency 4 2 2 5 4 5" xfId="22607"/>
    <cellStyle name="Currency 4 2 2 5 4 6" xfId="22608"/>
    <cellStyle name="Currency 4 2 2 5 5" xfId="22609"/>
    <cellStyle name="Currency 4 2 2 5 5 2" xfId="22610"/>
    <cellStyle name="Currency 4 2 2 5 5 2 2" xfId="22611"/>
    <cellStyle name="Currency 4 2 2 5 5 3" xfId="22612"/>
    <cellStyle name="Currency 4 2 2 5 5 3 2" xfId="22613"/>
    <cellStyle name="Currency 4 2 2 5 5 4" xfId="22614"/>
    <cellStyle name="Currency 4 2 2 5 5 4 2" xfId="22615"/>
    <cellStyle name="Currency 4 2 2 5 5 5" xfId="22616"/>
    <cellStyle name="Currency 4 2 2 5 5 6" xfId="22617"/>
    <cellStyle name="Currency 4 2 2 5 6" xfId="22618"/>
    <cellStyle name="Currency 4 2 2 5 6 2" xfId="22619"/>
    <cellStyle name="Currency 4 2 2 5 6 2 2" xfId="22620"/>
    <cellStyle name="Currency 4 2 2 5 6 3" xfId="22621"/>
    <cellStyle name="Currency 4 2 2 5 6 3 2" xfId="22622"/>
    <cellStyle name="Currency 4 2 2 5 6 4" xfId="22623"/>
    <cellStyle name="Currency 4 2 2 5 6 5" xfId="22624"/>
    <cellStyle name="Currency 4 2 2 5 7" xfId="22625"/>
    <cellStyle name="Currency 4 2 2 5 7 2" xfId="22626"/>
    <cellStyle name="Currency 4 2 2 5 8" xfId="22627"/>
    <cellStyle name="Currency 4 2 2 5 8 2" xfId="22628"/>
    <cellStyle name="Currency 4 2 2 5 9" xfId="22629"/>
    <cellStyle name="Currency 4 2 2 5 9 2" xfId="22630"/>
    <cellStyle name="Currency 4 2 2 6" xfId="22631"/>
    <cellStyle name="Currency 4 2 2 6 10" xfId="22632"/>
    <cellStyle name="Currency 4 2 2 6 2" xfId="22633"/>
    <cellStyle name="Currency 4 2 2 6 2 2" xfId="22634"/>
    <cellStyle name="Currency 4 2 2 6 2 2 2" xfId="22635"/>
    <cellStyle name="Currency 4 2 2 6 2 3" xfId="22636"/>
    <cellStyle name="Currency 4 2 2 6 2 3 2" xfId="22637"/>
    <cellStyle name="Currency 4 2 2 6 2 4" xfId="22638"/>
    <cellStyle name="Currency 4 2 2 6 2 4 2" xfId="22639"/>
    <cellStyle name="Currency 4 2 2 6 2 5" xfId="22640"/>
    <cellStyle name="Currency 4 2 2 6 2 6" xfId="22641"/>
    <cellStyle name="Currency 4 2 2 6 3" xfId="22642"/>
    <cellStyle name="Currency 4 2 2 6 3 2" xfId="22643"/>
    <cellStyle name="Currency 4 2 2 6 3 2 2" xfId="22644"/>
    <cellStyle name="Currency 4 2 2 6 3 3" xfId="22645"/>
    <cellStyle name="Currency 4 2 2 6 3 3 2" xfId="22646"/>
    <cellStyle name="Currency 4 2 2 6 3 4" xfId="22647"/>
    <cellStyle name="Currency 4 2 2 6 3 4 2" xfId="22648"/>
    <cellStyle name="Currency 4 2 2 6 3 5" xfId="22649"/>
    <cellStyle name="Currency 4 2 2 6 3 6" xfId="22650"/>
    <cellStyle name="Currency 4 2 2 6 4" xfId="22651"/>
    <cellStyle name="Currency 4 2 2 6 4 2" xfId="22652"/>
    <cellStyle name="Currency 4 2 2 6 4 2 2" xfId="22653"/>
    <cellStyle name="Currency 4 2 2 6 4 3" xfId="22654"/>
    <cellStyle name="Currency 4 2 2 6 4 3 2" xfId="22655"/>
    <cellStyle name="Currency 4 2 2 6 4 4" xfId="22656"/>
    <cellStyle name="Currency 4 2 2 6 4 4 2" xfId="22657"/>
    <cellStyle name="Currency 4 2 2 6 4 5" xfId="22658"/>
    <cellStyle name="Currency 4 2 2 6 4 6" xfId="22659"/>
    <cellStyle name="Currency 4 2 2 6 5" xfId="22660"/>
    <cellStyle name="Currency 4 2 2 6 5 2" xfId="22661"/>
    <cellStyle name="Currency 4 2 2 6 5 2 2" xfId="22662"/>
    <cellStyle name="Currency 4 2 2 6 5 3" xfId="22663"/>
    <cellStyle name="Currency 4 2 2 6 5 3 2" xfId="22664"/>
    <cellStyle name="Currency 4 2 2 6 5 4" xfId="22665"/>
    <cellStyle name="Currency 4 2 2 6 5 5" xfId="22666"/>
    <cellStyle name="Currency 4 2 2 6 6" xfId="22667"/>
    <cellStyle name="Currency 4 2 2 6 6 2" xfId="22668"/>
    <cellStyle name="Currency 4 2 2 6 7" xfId="22669"/>
    <cellStyle name="Currency 4 2 2 6 7 2" xfId="22670"/>
    <cellStyle name="Currency 4 2 2 6 8" xfId="22671"/>
    <cellStyle name="Currency 4 2 2 6 8 2" xfId="22672"/>
    <cellStyle name="Currency 4 2 2 6 9" xfId="22673"/>
    <cellStyle name="Currency 4 2 2 7" xfId="22674"/>
    <cellStyle name="Currency 4 2 2 7 10" xfId="22675"/>
    <cellStyle name="Currency 4 2 2 7 2" xfId="22676"/>
    <cellStyle name="Currency 4 2 2 7 2 2" xfId="22677"/>
    <cellStyle name="Currency 4 2 2 7 2 2 2" xfId="22678"/>
    <cellStyle name="Currency 4 2 2 7 2 3" xfId="22679"/>
    <cellStyle name="Currency 4 2 2 7 2 3 2" xfId="22680"/>
    <cellStyle name="Currency 4 2 2 7 2 4" xfId="22681"/>
    <cellStyle name="Currency 4 2 2 7 2 4 2" xfId="22682"/>
    <cellStyle name="Currency 4 2 2 7 2 5" xfId="22683"/>
    <cellStyle name="Currency 4 2 2 7 2 6" xfId="22684"/>
    <cellStyle name="Currency 4 2 2 7 3" xfId="22685"/>
    <cellStyle name="Currency 4 2 2 7 3 2" xfId="22686"/>
    <cellStyle name="Currency 4 2 2 7 3 2 2" xfId="22687"/>
    <cellStyle name="Currency 4 2 2 7 3 3" xfId="22688"/>
    <cellStyle name="Currency 4 2 2 7 3 3 2" xfId="22689"/>
    <cellStyle name="Currency 4 2 2 7 3 4" xfId="22690"/>
    <cellStyle name="Currency 4 2 2 7 3 4 2" xfId="22691"/>
    <cellStyle name="Currency 4 2 2 7 3 5" xfId="22692"/>
    <cellStyle name="Currency 4 2 2 7 3 6" xfId="22693"/>
    <cellStyle name="Currency 4 2 2 7 4" xfId="22694"/>
    <cellStyle name="Currency 4 2 2 7 4 2" xfId="22695"/>
    <cellStyle name="Currency 4 2 2 7 4 2 2" xfId="22696"/>
    <cellStyle name="Currency 4 2 2 7 4 3" xfId="22697"/>
    <cellStyle name="Currency 4 2 2 7 4 3 2" xfId="22698"/>
    <cellStyle name="Currency 4 2 2 7 4 4" xfId="22699"/>
    <cellStyle name="Currency 4 2 2 7 4 4 2" xfId="22700"/>
    <cellStyle name="Currency 4 2 2 7 4 5" xfId="22701"/>
    <cellStyle name="Currency 4 2 2 7 4 6" xfId="22702"/>
    <cellStyle name="Currency 4 2 2 7 5" xfId="22703"/>
    <cellStyle name="Currency 4 2 2 7 5 2" xfId="22704"/>
    <cellStyle name="Currency 4 2 2 7 5 2 2" xfId="22705"/>
    <cellStyle name="Currency 4 2 2 7 5 3" xfId="22706"/>
    <cellStyle name="Currency 4 2 2 7 5 3 2" xfId="22707"/>
    <cellStyle name="Currency 4 2 2 7 5 4" xfId="22708"/>
    <cellStyle name="Currency 4 2 2 7 5 5" xfId="22709"/>
    <cellStyle name="Currency 4 2 2 7 6" xfId="22710"/>
    <cellStyle name="Currency 4 2 2 7 6 2" xfId="22711"/>
    <cellStyle name="Currency 4 2 2 7 7" xfId="22712"/>
    <cellStyle name="Currency 4 2 2 7 7 2" xfId="22713"/>
    <cellStyle name="Currency 4 2 2 7 8" xfId="22714"/>
    <cellStyle name="Currency 4 2 2 7 8 2" xfId="22715"/>
    <cellStyle name="Currency 4 2 2 7 9" xfId="22716"/>
    <cellStyle name="Currency 4 2 2 8" xfId="22717"/>
    <cellStyle name="Currency 4 2 2 8 2" xfId="22718"/>
    <cellStyle name="Currency 4 2 2 8 2 2" xfId="22719"/>
    <cellStyle name="Currency 4 2 2 8 3" xfId="22720"/>
    <cellStyle name="Currency 4 2 2 8 3 2" xfId="22721"/>
    <cellStyle name="Currency 4 2 2 8 4" xfId="22722"/>
    <cellStyle name="Currency 4 2 2 8 4 2" xfId="22723"/>
    <cellStyle name="Currency 4 2 2 8 5" xfId="22724"/>
    <cellStyle name="Currency 4 2 2 8 6" xfId="22725"/>
    <cellStyle name="Currency 4 2 2 9" xfId="22726"/>
    <cellStyle name="Currency 4 2 2 9 2" xfId="22727"/>
    <cellStyle name="Currency 4 2 2 9 2 2" xfId="22728"/>
    <cellStyle name="Currency 4 2 2 9 3" xfId="22729"/>
    <cellStyle name="Currency 4 2 2 9 3 2" xfId="22730"/>
    <cellStyle name="Currency 4 2 2 9 4" xfId="22731"/>
    <cellStyle name="Currency 4 2 2 9 4 2" xfId="22732"/>
    <cellStyle name="Currency 4 2 2 9 5" xfId="22733"/>
    <cellStyle name="Currency 4 2 2 9 6" xfId="22734"/>
    <cellStyle name="Currency 4 2 3" xfId="22735"/>
    <cellStyle name="Currency 4 2 3 10" xfId="22736"/>
    <cellStyle name="Currency 4 2 3 10 2" xfId="22737"/>
    <cellStyle name="Currency 4 2 3 11" xfId="22738"/>
    <cellStyle name="Currency 4 2 3 11 2" xfId="22739"/>
    <cellStyle name="Currency 4 2 3 12" xfId="22740"/>
    <cellStyle name="Currency 4 2 3 13" xfId="22741"/>
    <cellStyle name="Currency 4 2 3 2" xfId="22742"/>
    <cellStyle name="Currency 4 2 3 2 10" xfId="22743"/>
    <cellStyle name="Currency 4 2 3 2 11" xfId="22744"/>
    <cellStyle name="Currency 4 2 3 2 2" xfId="22745"/>
    <cellStyle name="Currency 4 2 3 2 2 2" xfId="22746"/>
    <cellStyle name="Currency 4 2 3 2 2 2 2" xfId="22747"/>
    <cellStyle name="Currency 4 2 3 2 2 3" xfId="22748"/>
    <cellStyle name="Currency 4 2 3 2 2 3 2" xfId="22749"/>
    <cellStyle name="Currency 4 2 3 2 2 4" xfId="22750"/>
    <cellStyle name="Currency 4 2 3 2 2 4 2" xfId="22751"/>
    <cellStyle name="Currency 4 2 3 2 2 5" xfId="22752"/>
    <cellStyle name="Currency 4 2 3 2 2 6" xfId="22753"/>
    <cellStyle name="Currency 4 2 3 2 3" xfId="22754"/>
    <cellStyle name="Currency 4 2 3 2 3 2" xfId="22755"/>
    <cellStyle name="Currency 4 2 3 2 3 2 2" xfId="22756"/>
    <cellStyle name="Currency 4 2 3 2 3 3" xfId="22757"/>
    <cellStyle name="Currency 4 2 3 2 3 3 2" xfId="22758"/>
    <cellStyle name="Currency 4 2 3 2 3 4" xfId="22759"/>
    <cellStyle name="Currency 4 2 3 2 3 4 2" xfId="22760"/>
    <cellStyle name="Currency 4 2 3 2 3 5" xfId="22761"/>
    <cellStyle name="Currency 4 2 3 2 3 6" xfId="22762"/>
    <cellStyle name="Currency 4 2 3 2 4" xfId="22763"/>
    <cellStyle name="Currency 4 2 3 2 4 2" xfId="22764"/>
    <cellStyle name="Currency 4 2 3 2 4 2 2" xfId="22765"/>
    <cellStyle name="Currency 4 2 3 2 4 3" xfId="22766"/>
    <cellStyle name="Currency 4 2 3 2 4 3 2" xfId="22767"/>
    <cellStyle name="Currency 4 2 3 2 4 4" xfId="22768"/>
    <cellStyle name="Currency 4 2 3 2 4 4 2" xfId="22769"/>
    <cellStyle name="Currency 4 2 3 2 4 5" xfId="22770"/>
    <cellStyle name="Currency 4 2 3 2 4 6" xfId="22771"/>
    <cellStyle name="Currency 4 2 3 2 5" xfId="22772"/>
    <cellStyle name="Currency 4 2 3 2 5 2" xfId="22773"/>
    <cellStyle name="Currency 4 2 3 2 5 2 2" xfId="22774"/>
    <cellStyle name="Currency 4 2 3 2 5 3" xfId="22775"/>
    <cellStyle name="Currency 4 2 3 2 5 3 2" xfId="22776"/>
    <cellStyle name="Currency 4 2 3 2 5 4" xfId="22777"/>
    <cellStyle name="Currency 4 2 3 2 5 4 2" xfId="22778"/>
    <cellStyle name="Currency 4 2 3 2 5 5" xfId="22779"/>
    <cellStyle name="Currency 4 2 3 2 5 6" xfId="22780"/>
    <cellStyle name="Currency 4 2 3 2 6" xfId="22781"/>
    <cellStyle name="Currency 4 2 3 2 6 2" xfId="22782"/>
    <cellStyle name="Currency 4 2 3 2 6 2 2" xfId="22783"/>
    <cellStyle name="Currency 4 2 3 2 6 3" xfId="22784"/>
    <cellStyle name="Currency 4 2 3 2 6 3 2" xfId="22785"/>
    <cellStyle name="Currency 4 2 3 2 6 4" xfId="22786"/>
    <cellStyle name="Currency 4 2 3 2 6 5" xfId="22787"/>
    <cellStyle name="Currency 4 2 3 2 7" xfId="22788"/>
    <cellStyle name="Currency 4 2 3 2 7 2" xfId="22789"/>
    <cellStyle name="Currency 4 2 3 2 8" xfId="22790"/>
    <cellStyle name="Currency 4 2 3 2 8 2" xfId="22791"/>
    <cellStyle name="Currency 4 2 3 2 9" xfId="22792"/>
    <cellStyle name="Currency 4 2 3 2 9 2" xfId="22793"/>
    <cellStyle name="Currency 4 2 3 3" xfId="22794"/>
    <cellStyle name="Currency 4 2 3 3 10" xfId="22795"/>
    <cellStyle name="Currency 4 2 3 3 2" xfId="22796"/>
    <cellStyle name="Currency 4 2 3 3 2 2" xfId="22797"/>
    <cellStyle name="Currency 4 2 3 3 2 2 2" xfId="22798"/>
    <cellStyle name="Currency 4 2 3 3 2 3" xfId="22799"/>
    <cellStyle name="Currency 4 2 3 3 2 3 2" xfId="22800"/>
    <cellStyle name="Currency 4 2 3 3 2 4" xfId="22801"/>
    <cellStyle name="Currency 4 2 3 3 2 4 2" xfId="22802"/>
    <cellStyle name="Currency 4 2 3 3 2 5" xfId="22803"/>
    <cellStyle name="Currency 4 2 3 3 2 6" xfId="22804"/>
    <cellStyle name="Currency 4 2 3 3 3" xfId="22805"/>
    <cellStyle name="Currency 4 2 3 3 3 2" xfId="22806"/>
    <cellStyle name="Currency 4 2 3 3 3 2 2" xfId="22807"/>
    <cellStyle name="Currency 4 2 3 3 3 3" xfId="22808"/>
    <cellStyle name="Currency 4 2 3 3 3 3 2" xfId="22809"/>
    <cellStyle name="Currency 4 2 3 3 3 4" xfId="22810"/>
    <cellStyle name="Currency 4 2 3 3 3 4 2" xfId="22811"/>
    <cellStyle name="Currency 4 2 3 3 3 5" xfId="22812"/>
    <cellStyle name="Currency 4 2 3 3 3 6" xfId="22813"/>
    <cellStyle name="Currency 4 2 3 3 4" xfId="22814"/>
    <cellStyle name="Currency 4 2 3 3 4 2" xfId="22815"/>
    <cellStyle name="Currency 4 2 3 3 4 2 2" xfId="22816"/>
    <cellStyle name="Currency 4 2 3 3 4 3" xfId="22817"/>
    <cellStyle name="Currency 4 2 3 3 4 3 2" xfId="22818"/>
    <cellStyle name="Currency 4 2 3 3 4 4" xfId="22819"/>
    <cellStyle name="Currency 4 2 3 3 4 4 2" xfId="22820"/>
    <cellStyle name="Currency 4 2 3 3 4 5" xfId="22821"/>
    <cellStyle name="Currency 4 2 3 3 4 6" xfId="22822"/>
    <cellStyle name="Currency 4 2 3 3 5" xfId="22823"/>
    <cellStyle name="Currency 4 2 3 3 5 2" xfId="22824"/>
    <cellStyle name="Currency 4 2 3 3 5 2 2" xfId="22825"/>
    <cellStyle name="Currency 4 2 3 3 5 3" xfId="22826"/>
    <cellStyle name="Currency 4 2 3 3 5 3 2" xfId="22827"/>
    <cellStyle name="Currency 4 2 3 3 5 4" xfId="22828"/>
    <cellStyle name="Currency 4 2 3 3 5 5" xfId="22829"/>
    <cellStyle name="Currency 4 2 3 3 6" xfId="22830"/>
    <cellStyle name="Currency 4 2 3 3 6 2" xfId="22831"/>
    <cellStyle name="Currency 4 2 3 3 7" xfId="22832"/>
    <cellStyle name="Currency 4 2 3 3 7 2" xfId="22833"/>
    <cellStyle name="Currency 4 2 3 3 8" xfId="22834"/>
    <cellStyle name="Currency 4 2 3 3 8 2" xfId="22835"/>
    <cellStyle name="Currency 4 2 3 3 9" xfId="22836"/>
    <cellStyle name="Currency 4 2 3 4" xfId="22837"/>
    <cellStyle name="Currency 4 2 3 4 10" xfId="22838"/>
    <cellStyle name="Currency 4 2 3 4 2" xfId="22839"/>
    <cellStyle name="Currency 4 2 3 4 2 2" xfId="22840"/>
    <cellStyle name="Currency 4 2 3 4 2 2 2" xfId="22841"/>
    <cellStyle name="Currency 4 2 3 4 2 3" xfId="22842"/>
    <cellStyle name="Currency 4 2 3 4 2 3 2" xfId="22843"/>
    <cellStyle name="Currency 4 2 3 4 2 4" xfId="22844"/>
    <cellStyle name="Currency 4 2 3 4 2 4 2" xfId="22845"/>
    <cellStyle name="Currency 4 2 3 4 2 5" xfId="22846"/>
    <cellStyle name="Currency 4 2 3 4 2 6" xfId="22847"/>
    <cellStyle name="Currency 4 2 3 4 3" xfId="22848"/>
    <cellStyle name="Currency 4 2 3 4 3 2" xfId="22849"/>
    <cellStyle name="Currency 4 2 3 4 3 2 2" xfId="22850"/>
    <cellStyle name="Currency 4 2 3 4 3 3" xfId="22851"/>
    <cellStyle name="Currency 4 2 3 4 3 3 2" xfId="22852"/>
    <cellStyle name="Currency 4 2 3 4 3 4" xfId="22853"/>
    <cellStyle name="Currency 4 2 3 4 3 4 2" xfId="22854"/>
    <cellStyle name="Currency 4 2 3 4 3 5" xfId="22855"/>
    <cellStyle name="Currency 4 2 3 4 3 6" xfId="22856"/>
    <cellStyle name="Currency 4 2 3 4 4" xfId="22857"/>
    <cellStyle name="Currency 4 2 3 4 4 2" xfId="22858"/>
    <cellStyle name="Currency 4 2 3 4 4 2 2" xfId="22859"/>
    <cellStyle name="Currency 4 2 3 4 4 3" xfId="22860"/>
    <cellStyle name="Currency 4 2 3 4 4 3 2" xfId="22861"/>
    <cellStyle name="Currency 4 2 3 4 4 4" xfId="22862"/>
    <cellStyle name="Currency 4 2 3 4 4 4 2" xfId="22863"/>
    <cellStyle name="Currency 4 2 3 4 4 5" xfId="22864"/>
    <cellStyle name="Currency 4 2 3 4 4 6" xfId="22865"/>
    <cellStyle name="Currency 4 2 3 4 5" xfId="22866"/>
    <cellStyle name="Currency 4 2 3 4 5 2" xfId="22867"/>
    <cellStyle name="Currency 4 2 3 4 5 2 2" xfId="22868"/>
    <cellStyle name="Currency 4 2 3 4 5 3" xfId="22869"/>
    <cellStyle name="Currency 4 2 3 4 5 3 2" xfId="22870"/>
    <cellStyle name="Currency 4 2 3 4 5 4" xfId="22871"/>
    <cellStyle name="Currency 4 2 3 4 5 5" xfId="22872"/>
    <cellStyle name="Currency 4 2 3 4 6" xfId="22873"/>
    <cellStyle name="Currency 4 2 3 4 6 2" xfId="22874"/>
    <cellStyle name="Currency 4 2 3 4 7" xfId="22875"/>
    <cellStyle name="Currency 4 2 3 4 7 2" xfId="22876"/>
    <cellStyle name="Currency 4 2 3 4 8" xfId="22877"/>
    <cellStyle name="Currency 4 2 3 4 8 2" xfId="22878"/>
    <cellStyle name="Currency 4 2 3 4 9" xfId="22879"/>
    <cellStyle name="Currency 4 2 3 5" xfId="22880"/>
    <cellStyle name="Currency 4 2 3 5 2" xfId="22881"/>
    <cellStyle name="Currency 4 2 3 5 2 2" xfId="22882"/>
    <cellStyle name="Currency 4 2 3 5 3" xfId="22883"/>
    <cellStyle name="Currency 4 2 3 5 3 2" xfId="22884"/>
    <cellStyle name="Currency 4 2 3 5 4" xfId="22885"/>
    <cellStyle name="Currency 4 2 3 5 4 2" xfId="22886"/>
    <cellStyle name="Currency 4 2 3 5 5" xfId="22887"/>
    <cellStyle name="Currency 4 2 3 5 6" xfId="22888"/>
    <cellStyle name="Currency 4 2 3 6" xfId="22889"/>
    <cellStyle name="Currency 4 2 3 6 2" xfId="22890"/>
    <cellStyle name="Currency 4 2 3 6 2 2" xfId="22891"/>
    <cellStyle name="Currency 4 2 3 6 3" xfId="22892"/>
    <cellStyle name="Currency 4 2 3 6 3 2" xfId="22893"/>
    <cellStyle name="Currency 4 2 3 6 4" xfId="22894"/>
    <cellStyle name="Currency 4 2 3 6 4 2" xfId="22895"/>
    <cellStyle name="Currency 4 2 3 6 5" xfId="22896"/>
    <cellStyle name="Currency 4 2 3 6 6" xfId="22897"/>
    <cellStyle name="Currency 4 2 3 7" xfId="22898"/>
    <cellStyle name="Currency 4 2 3 7 2" xfId="22899"/>
    <cellStyle name="Currency 4 2 3 7 2 2" xfId="22900"/>
    <cellStyle name="Currency 4 2 3 7 3" xfId="22901"/>
    <cellStyle name="Currency 4 2 3 7 3 2" xfId="22902"/>
    <cellStyle name="Currency 4 2 3 7 4" xfId="22903"/>
    <cellStyle name="Currency 4 2 3 7 4 2" xfId="22904"/>
    <cellStyle name="Currency 4 2 3 7 5" xfId="22905"/>
    <cellStyle name="Currency 4 2 3 7 6" xfId="22906"/>
    <cellStyle name="Currency 4 2 3 8" xfId="22907"/>
    <cellStyle name="Currency 4 2 3 8 2" xfId="22908"/>
    <cellStyle name="Currency 4 2 3 8 2 2" xfId="22909"/>
    <cellStyle name="Currency 4 2 3 8 3" xfId="22910"/>
    <cellStyle name="Currency 4 2 3 8 3 2" xfId="22911"/>
    <cellStyle name="Currency 4 2 3 8 4" xfId="22912"/>
    <cellStyle name="Currency 4 2 3 8 5" xfId="22913"/>
    <cellStyle name="Currency 4 2 3 9" xfId="22914"/>
    <cellStyle name="Currency 4 2 3 9 2" xfId="22915"/>
    <cellStyle name="Currency 4 2 4" xfId="22916"/>
    <cellStyle name="Currency 4 2 4 10" xfId="22917"/>
    <cellStyle name="Currency 4 2 4 10 2" xfId="22918"/>
    <cellStyle name="Currency 4 2 4 11" xfId="22919"/>
    <cellStyle name="Currency 4 2 4 11 2" xfId="22920"/>
    <cellStyle name="Currency 4 2 4 12" xfId="22921"/>
    <cellStyle name="Currency 4 2 4 13" xfId="22922"/>
    <cellStyle name="Currency 4 2 4 2" xfId="22923"/>
    <cellStyle name="Currency 4 2 4 2 10" xfId="22924"/>
    <cellStyle name="Currency 4 2 4 2 11" xfId="22925"/>
    <cellStyle name="Currency 4 2 4 2 2" xfId="22926"/>
    <cellStyle name="Currency 4 2 4 2 2 2" xfId="22927"/>
    <cellStyle name="Currency 4 2 4 2 2 2 2" xfId="22928"/>
    <cellStyle name="Currency 4 2 4 2 2 3" xfId="22929"/>
    <cellStyle name="Currency 4 2 4 2 2 3 2" xfId="22930"/>
    <cellStyle name="Currency 4 2 4 2 2 4" xfId="22931"/>
    <cellStyle name="Currency 4 2 4 2 2 4 2" xfId="22932"/>
    <cellStyle name="Currency 4 2 4 2 2 5" xfId="22933"/>
    <cellStyle name="Currency 4 2 4 2 2 6" xfId="22934"/>
    <cellStyle name="Currency 4 2 4 2 3" xfId="22935"/>
    <cellStyle name="Currency 4 2 4 2 3 2" xfId="22936"/>
    <cellStyle name="Currency 4 2 4 2 3 2 2" xfId="22937"/>
    <cellStyle name="Currency 4 2 4 2 3 3" xfId="22938"/>
    <cellStyle name="Currency 4 2 4 2 3 3 2" xfId="22939"/>
    <cellStyle name="Currency 4 2 4 2 3 4" xfId="22940"/>
    <cellStyle name="Currency 4 2 4 2 3 4 2" xfId="22941"/>
    <cellStyle name="Currency 4 2 4 2 3 5" xfId="22942"/>
    <cellStyle name="Currency 4 2 4 2 3 6" xfId="22943"/>
    <cellStyle name="Currency 4 2 4 2 4" xfId="22944"/>
    <cellStyle name="Currency 4 2 4 2 4 2" xfId="22945"/>
    <cellStyle name="Currency 4 2 4 2 4 2 2" xfId="22946"/>
    <cellStyle name="Currency 4 2 4 2 4 3" xfId="22947"/>
    <cellStyle name="Currency 4 2 4 2 4 3 2" xfId="22948"/>
    <cellStyle name="Currency 4 2 4 2 4 4" xfId="22949"/>
    <cellStyle name="Currency 4 2 4 2 4 4 2" xfId="22950"/>
    <cellStyle name="Currency 4 2 4 2 4 5" xfId="22951"/>
    <cellStyle name="Currency 4 2 4 2 4 6" xfId="22952"/>
    <cellStyle name="Currency 4 2 4 2 5" xfId="22953"/>
    <cellStyle name="Currency 4 2 4 2 5 2" xfId="22954"/>
    <cellStyle name="Currency 4 2 4 2 5 2 2" xfId="22955"/>
    <cellStyle name="Currency 4 2 4 2 5 3" xfId="22956"/>
    <cellStyle name="Currency 4 2 4 2 5 3 2" xfId="22957"/>
    <cellStyle name="Currency 4 2 4 2 5 4" xfId="22958"/>
    <cellStyle name="Currency 4 2 4 2 5 4 2" xfId="22959"/>
    <cellStyle name="Currency 4 2 4 2 5 5" xfId="22960"/>
    <cellStyle name="Currency 4 2 4 2 5 6" xfId="22961"/>
    <cellStyle name="Currency 4 2 4 2 6" xfId="22962"/>
    <cellStyle name="Currency 4 2 4 2 6 2" xfId="22963"/>
    <cellStyle name="Currency 4 2 4 2 6 2 2" xfId="22964"/>
    <cellStyle name="Currency 4 2 4 2 6 3" xfId="22965"/>
    <cellStyle name="Currency 4 2 4 2 6 3 2" xfId="22966"/>
    <cellStyle name="Currency 4 2 4 2 6 4" xfId="22967"/>
    <cellStyle name="Currency 4 2 4 2 6 5" xfId="22968"/>
    <cellStyle name="Currency 4 2 4 2 7" xfId="22969"/>
    <cellStyle name="Currency 4 2 4 2 7 2" xfId="22970"/>
    <cellStyle name="Currency 4 2 4 2 8" xfId="22971"/>
    <cellStyle name="Currency 4 2 4 2 8 2" xfId="22972"/>
    <cellStyle name="Currency 4 2 4 2 9" xfId="22973"/>
    <cellStyle name="Currency 4 2 4 2 9 2" xfId="22974"/>
    <cellStyle name="Currency 4 2 4 3" xfId="22975"/>
    <cellStyle name="Currency 4 2 4 3 10" xfId="22976"/>
    <cellStyle name="Currency 4 2 4 3 2" xfId="22977"/>
    <cellStyle name="Currency 4 2 4 3 2 2" xfId="22978"/>
    <cellStyle name="Currency 4 2 4 3 2 2 2" xfId="22979"/>
    <cellStyle name="Currency 4 2 4 3 2 3" xfId="22980"/>
    <cellStyle name="Currency 4 2 4 3 2 3 2" xfId="22981"/>
    <cellStyle name="Currency 4 2 4 3 2 4" xfId="22982"/>
    <cellStyle name="Currency 4 2 4 3 2 4 2" xfId="22983"/>
    <cellStyle name="Currency 4 2 4 3 2 5" xfId="22984"/>
    <cellStyle name="Currency 4 2 4 3 2 6" xfId="22985"/>
    <cellStyle name="Currency 4 2 4 3 3" xfId="22986"/>
    <cellStyle name="Currency 4 2 4 3 3 2" xfId="22987"/>
    <cellStyle name="Currency 4 2 4 3 3 2 2" xfId="22988"/>
    <cellStyle name="Currency 4 2 4 3 3 3" xfId="22989"/>
    <cellStyle name="Currency 4 2 4 3 3 3 2" xfId="22990"/>
    <cellStyle name="Currency 4 2 4 3 3 4" xfId="22991"/>
    <cellStyle name="Currency 4 2 4 3 3 4 2" xfId="22992"/>
    <cellStyle name="Currency 4 2 4 3 3 5" xfId="22993"/>
    <cellStyle name="Currency 4 2 4 3 3 6" xfId="22994"/>
    <cellStyle name="Currency 4 2 4 3 4" xfId="22995"/>
    <cellStyle name="Currency 4 2 4 3 4 2" xfId="22996"/>
    <cellStyle name="Currency 4 2 4 3 4 2 2" xfId="22997"/>
    <cellStyle name="Currency 4 2 4 3 4 3" xfId="22998"/>
    <cellStyle name="Currency 4 2 4 3 4 3 2" xfId="22999"/>
    <cellStyle name="Currency 4 2 4 3 4 4" xfId="23000"/>
    <cellStyle name="Currency 4 2 4 3 4 4 2" xfId="23001"/>
    <cellStyle name="Currency 4 2 4 3 4 5" xfId="23002"/>
    <cellStyle name="Currency 4 2 4 3 4 6" xfId="23003"/>
    <cellStyle name="Currency 4 2 4 3 5" xfId="23004"/>
    <cellStyle name="Currency 4 2 4 3 5 2" xfId="23005"/>
    <cellStyle name="Currency 4 2 4 3 5 2 2" xfId="23006"/>
    <cellStyle name="Currency 4 2 4 3 5 3" xfId="23007"/>
    <cellStyle name="Currency 4 2 4 3 5 3 2" xfId="23008"/>
    <cellStyle name="Currency 4 2 4 3 5 4" xfId="23009"/>
    <cellStyle name="Currency 4 2 4 3 5 5" xfId="23010"/>
    <cellStyle name="Currency 4 2 4 3 6" xfId="23011"/>
    <cellStyle name="Currency 4 2 4 3 6 2" xfId="23012"/>
    <cellStyle name="Currency 4 2 4 3 7" xfId="23013"/>
    <cellStyle name="Currency 4 2 4 3 7 2" xfId="23014"/>
    <cellStyle name="Currency 4 2 4 3 8" xfId="23015"/>
    <cellStyle name="Currency 4 2 4 3 8 2" xfId="23016"/>
    <cellStyle name="Currency 4 2 4 3 9" xfId="23017"/>
    <cellStyle name="Currency 4 2 4 4" xfId="23018"/>
    <cellStyle name="Currency 4 2 4 4 10" xfId="23019"/>
    <cellStyle name="Currency 4 2 4 4 2" xfId="23020"/>
    <cellStyle name="Currency 4 2 4 4 2 2" xfId="23021"/>
    <cellStyle name="Currency 4 2 4 4 2 2 2" xfId="23022"/>
    <cellStyle name="Currency 4 2 4 4 2 3" xfId="23023"/>
    <cellStyle name="Currency 4 2 4 4 2 3 2" xfId="23024"/>
    <cellStyle name="Currency 4 2 4 4 2 4" xfId="23025"/>
    <cellStyle name="Currency 4 2 4 4 2 4 2" xfId="23026"/>
    <cellStyle name="Currency 4 2 4 4 2 5" xfId="23027"/>
    <cellStyle name="Currency 4 2 4 4 2 6" xfId="23028"/>
    <cellStyle name="Currency 4 2 4 4 3" xfId="23029"/>
    <cellStyle name="Currency 4 2 4 4 3 2" xfId="23030"/>
    <cellStyle name="Currency 4 2 4 4 3 2 2" xfId="23031"/>
    <cellStyle name="Currency 4 2 4 4 3 3" xfId="23032"/>
    <cellStyle name="Currency 4 2 4 4 3 3 2" xfId="23033"/>
    <cellStyle name="Currency 4 2 4 4 3 4" xfId="23034"/>
    <cellStyle name="Currency 4 2 4 4 3 4 2" xfId="23035"/>
    <cellStyle name="Currency 4 2 4 4 3 5" xfId="23036"/>
    <cellStyle name="Currency 4 2 4 4 3 6" xfId="23037"/>
    <cellStyle name="Currency 4 2 4 4 4" xfId="23038"/>
    <cellStyle name="Currency 4 2 4 4 4 2" xfId="23039"/>
    <cellStyle name="Currency 4 2 4 4 4 2 2" xfId="23040"/>
    <cellStyle name="Currency 4 2 4 4 4 3" xfId="23041"/>
    <cellStyle name="Currency 4 2 4 4 4 3 2" xfId="23042"/>
    <cellStyle name="Currency 4 2 4 4 4 4" xfId="23043"/>
    <cellStyle name="Currency 4 2 4 4 4 4 2" xfId="23044"/>
    <cellStyle name="Currency 4 2 4 4 4 5" xfId="23045"/>
    <cellStyle name="Currency 4 2 4 4 4 6" xfId="23046"/>
    <cellStyle name="Currency 4 2 4 4 5" xfId="23047"/>
    <cellStyle name="Currency 4 2 4 4 5 2" xfId="23048"/>
    <cellStyle name="Currency 4 2 4 4 5 2 2" xfId="23049"/>
    <cellStyle name="Currency 4 2 4 4 5 3" xfId="23050"/>
    <cellStyle name="Currency 4 2 4 4 5 3 2" xfId="23051"/>
    <cellStyle name="Currency 4 2 4 4 5 4" xfId="23052"/>
    <cellStyle name="Currency 4 2 4 4 5 5" xfId="23053"/>
    <cellStyle name="Currency 4 2 4 4 6" xfId="23054"/>
    <cellStyle name="Currency 4 2 4 4 6 2" xfId="23055"/>
    <cellStyle name="Currency 4 2 4 4 7" xfId="23056"/>
    <cellStyle name="Currency 4 2 4 4 7 2" xfId="23057"/>
    <cellStyle name="Currency 4 2 4 4 8" xfId="23058"/>
    <cellStyle name="Currency 4 2 4 4 8 2" xfId="23059"/>
    <cellStyle name="Currency 4 2 4 4 9" xfId="23060"/>
    <cellStyle name="Currency 4 2 4 5" xfId="23061"/>
    <cellStyle name="Currency 4 2 4 5 2" xfId="23062"/>
    <cellStyle name="Currency 4 2 4 5 2 2" xfId="23063"/>
    <cellStyle name="Currency 4 2 4 5 3" xfId="23064"/>
    <cellStyle name="Currency 4 2 4 5 3 2" xfId="23065"/>
    <cellStyle name="Currency 4 2 4 5 4" xfId="23066"/>
    <cellStyle name="Currency 4 2 4 5 4 2" xfId="23067"/>
    <cellStyle name="Currency 4 2 4 5 5" xfId="23068"/>
    <cellStyle name="Currency 4 2 4 5 6" xfId="23069"/>
    <cellStyle name="Currency 4 2 4 6" xfId="23070"/>
    <cellStyle name="Currency 4 2 4 6 2" xfId="23071"/>
    <cellStyle name="Currency 4 2 4 6 2 2" xfId="23072"/>
    <cellStyle name="Currency 4 2 4 6 3" xfId="23073"/>
    <cellStyle name="Currency 4 2 4 6 3 2" xfId="23074"/>
    <cellStyle name="Currency 4 2 4 6 4" xfId="23075"/>
    <cellStyle name="Currency 4 2 4 6 4 2" xfId="23076"/>
    <cellStyle name="Currency 4 2 4 6 5" xfId="23077"/>
    <cellStyle name="Currency 4 2 4 6 6" xfId="23078"/>
    <cellStyle name="Currency 4 2 4 7" xfId="23079"/>
    <cellStyle name="Currency 4 2 4 7 2" xfId="23080"/>
    <cellStyle name="Currency 4 2 4 7 2 2" xfId="23081"/>
    <cellStyle name="Currency 4 2 4 7 3" xfId="23082"/>
    <cellStyle name="Currency 4 2 4 7 3 2" xfId="23083"/>
    <cellStyle name="Currency 4 2 4 7 4" xfId="23084"/>
    <cellStyle name="Currency 4 2 4 7 4 2" xfId="23085"/>
    <cellStyle name="Currency 4 2 4 7 5" xfId="23086"/>
    <cellStyle name="Currency 4 2 4 7 6" xfId="23087"/>
    <cellStyle name="Currency 4 2 4 8" xfId="23088"/>
    <cellStyle name="Currency 4 2 4 8 2" xfId="23089"/>
    <cellStyle name="Currency 4 2 4 8 2 2" xfId="23090"/>
    <cellStyle name="Currency 4 2 4 8 3" xfId="23091"/>
    <cellStyle name="Currency 4 2 4 8 3 2" xfId="23092"/>
    <cellStyle name="Currency 4 2 4 8 4" xfId="23093"/>
    <cellStyle name="Currency 4 2 4 8 5" xfId="23094"/>
    <cellStyle name="Currency 4 2 4 9" xfId="23095"/>
    <cellStyle name="Currency 4 2 4 9 2" xfId="23096"/>
    <cellStyle name="Currency 4 2 5" xfId="23097"/>
    <cellStyle name="Currency 4 2 5 10" xfId="23098"/>
    <cellStyle name="Currency 4 2 5 10 2" xfId="23099"/>
    <cellStyle name="Currency 4 2 5 11" xfId="23100"/>
    <cellStyle name="Currency 4 2 5 12" xfId="23101"/>
    <cellStyle name="Currency 4 2 5 2" xfId="23102"/>
    <cellStyle name="Currency 4 2 5 2 10" xfId="23103"/>
    <cellStyle name="Currency 4 2 5 2 2" xfId="23104"/>
    <cellStyle name="Currency 4 2 5 2 2 2" xfId="23105"/>
    <cellStyle name="Currency 4 2 5 2 2 2 2" xfId="23106"/>
    <cellStyle name="Currency 4 2 5 2 2 3" xfId="23107"/>
    <cellStyle name="Currency 4 2 5 2 2 3 2" xfId="23108"/>
    <cellStyle name="Currency 4 2 5 2 2 4" xfId="23109"/>
    <cellStyle name="Currency 4 2 5 2 2 4 2" xfId="23110"/>
    <cellStyle name="Currency 4 2 5 2 2 5" xfId="23111"/>
    <cellStyle name="Currency 4 2 5 2 2 6" xfId="23112"/>
    <cellStyle name="Currency 4 2 5 2 3" xfId="23113"/>
    <cellStyle name="Currency 4 2 5 2 3 2" xfId="23114"/>
    <cellStyle name="Currency 4 2 5 2 3 2 2" xfId="23115"/>
    <cellStyle name="Currency 4 2 5 2 3 3" xfId="23116"/>
    <cellStyle name="Currency 4 2 5 2 3 3 2" xfId="23117"/>
    <cellStyle name="Currency 4 2 5 2 3 4" xfId="23118"/>
    <cellStyle name="Currency 4 2 5 2 3 4 2" xfId="23119"/>
    <cellStyle name="Currency 4 2 5 2 3 5" xfId="23120"/>
    <cellStyle name="Currency 4 2 5 2 3 6" xfId="23121"/>
    <cellStyle name="Currency 4 2 5 2 4" xfId="23122"/>
    <cellStyle name="Currency 4 2 5 2 4 2" xfId="23123"/>
    <cellStyle name="Currency 4 2 5 2 4 2 2" xfId="23124"/>
    <cellStyle name="Currency 4 2 5 2 4 3" xfId="23125"/>
    <cellStyle name="Currency 4 2 5 2 4 3 2" xfId="23126"/>
    <cellStyle name="Currency 4 2 5 2 4 4" xfId="23127"/>
    <cellStyle name="Currency 4 2 5 2 4 4 2" xfId="23128"/>
    <cellStyle name="Currency 4 2 5 2 4 5" xfId="23129"/>
    <cellStyle name="Currency 4 2 5 2 4 6" xfId="23130"/>
    <cellStyle name="Currency 4 2 5 2 5" xfId="23131"/>
    <cellStyle name="Currency 4 2 5 2 5 2" xfId="23132"/>
    <cellStyle name="Currency 4 2 5 2 5 2 2" xfId="23133"/>
    <cellStyle name="Currency 4 2 5 2 5 3" xfId="23134"/>
    <cellStyle name="Currency 4 2 5 2 5 3 2" xfId="23135"/>
    <cellStyle name="Currency 4 2 5 2 5 4" xfId="23136"/>
    <cellStyle name="Currency 4 2 5 2 5 5" xfId="23137"/>
    <cellStyle name="Currency 4 2 5 2 6" xfId="23138"/>
    <cellStyle name="Currency 4 2 5 2 6 2" xfId="23139"/>
    <cellStyle name="Currency 4 2 5 2 7" xfId="23140"/>
    <cellStyle name="Currency 4 2 5 2 7 2" xfId="23141"/>
    <cellStyle name="Currency 4 2 5 2 8" xfId="23142"/>
    <cellStyle name="Currency 4 2 5 2 8 2" xfId="23143"/>
    <cellStyle name="Currency 4 2 5 2 9" xfId="23144"/>
    <cellStyle name="Currency 4 2 5 3" xfId="23145"/>
    <cellStyle name="Currency 4 2 5 3 10" xfId="23146"/>
    <cellStyle name="Currency 4 2 5 3 2" xfId="23147"/>
    <cellStyle name="Currency 4 2 5 3 2 2" xfId="23148"/>
    <cellStyle name="Currency 4 2 5 3 2 2 2" xfId="23149"/>
    <cellStyle name="Currency 4 2 5 3 2 3" xfId="23150"/>
    <cellStyle name="Currency 4 2 5 3 2 3 2" xfId="23151"/>
    <cellStyle name="Currency 4 2 5 3 2 4" xfId="23152"/>
    <cellStyle name="Currency 4 2 5 3 2 4 2" xfId="23153"/>
    <cellStyle name="Currency 4 2 5 3 2 5" xfId="23154"/>
    <cellStyle name="Currency 4 2 5 3 2 6" xfId="23155"/>
    <cellStyle name="Currency 4 2 5 3 3" xfId="23156"/>
    <cellStyle name="Currency 4 2 5 3 3 2" xfId="23157"/>
    <cellStyle name="Currency 4 2 5 3 3 2 2" xfId="23158"/>
    <cellStyle name="Currency 4 2 5 3 3 3" xfId="23159"/>
    <cellStyle name="Currency 4 2 5 3 3 3 2" xfId="23160"/>
    <cellStyle name="Currency 4 2 5 3 3 4" xfId="23161"/>
    <cellStyle name="Currency 4 2 5 3 3 4 2" xfId="23162"/>
    <cellStyle name="Currency 4 2 5 3 3 5" xfId="23163"/>
    <cellStyle name="Currency 4 2 5 3 3 6" xfId="23164"/>
    <cellStyle name="Currency 4 2 5 3 4" xfId="23165"/>
    <cellStyle name="Currency 4 2 5 3 4 2" xfId="23166"/>
    <cellStyle name="Currency 4 2 5 3 4 2 2" xfId="23167"/>
    <cellStyle name="Currency 4 2 5 3 4 3" xfId="23168"/>
    <cellStyle name="Currency 4 2 5 3 4 3 2" xfId="23169"/>
    <cellStyle name="Currency 4 2 5 3 4 4" xfId="23170"/>
    <cellStyle name="Currency 4 2 5 3 4 4 2" xfId="23171"/>
    <cellStyle name="Currency 4 2 5 3 4 5" xfId="23172"/>
    <cellStyle name="Currency 4 2 5 3 4 6" xfId="23173"/>
    <cellStyle name="Currency 4 2 5 3 5" xfId="23174"/>
    <cellStyle name="Currency 4 2 5 3 5 2" xfId="23175"/>
    <cellStyle name="Currency 4 2 5 3 5 2 2" xfId="23176"/>
    <cellStyle name="Currency 4 2 5 3 5 3" xfId="23177"/>
    <cellStyle name="Currency 4 2 5 3 5 3 2" xfId="23178"/>
    <cellStyle name="Currency 4 2 5 3 5 4" xfId="23179"/>
    <cellStyle name="Currency 4 2 5 3 5 5" xfId="23180"/>
    <cellStyle name="Currency 4 2 5 3 6" xfId="23181"/>
    <cellStyle name="Currency 4 2 5 3 6 2" xfId="23182"/>
    <cellStyle name="Currency 4 2 5 3 7" xfId="23183"/>
    <cellStyle name="Currency 4 2 5 3 7 2" xfId="23184"/>
    <cellStyle name="Currency 4 2 5 3 8" xfId="23185"/>
    <cellStyle name="Currency 4 2 5 3 8 2" xfId="23186"/>
    <cellStyle name="Currency 4 2 5 3 9" xfId="23187"/>
    <cellStyle name="Currency 4 2 5 4" xfId="23188"/>
    <cellStyle name="Currency 4 2 5 4 2" xfId="23189"/>
    <cellStyle name="Currency 4 2 5 4 2 2" xfId="23190"/>
    <cellStyle name="Currency 4 2 5 4 3" xfId="23191"/>
    <cellStyle name="Currency 4 2 5 4 3 2" xfId="23192"/>
    <cellStyle name="Currency 4 2 5 4 4" xfId="23193"/>
    <cellStyle name="Currency 4 2 5 4 4 2" xfId="23194"/>
    <cellStyle name="Currency 4 2 5 4 5" xfId="23195"/>
    <cellStyle name="Currency 4 2 5 4 6" xfId="23196"/>
    <cellStyle name="Currency 4 2 5 5" xfId="23197"/>
    <cellStyle name="Currency 4 2 5 5 2" xfId="23198"/>
    <cellStyle name="Currency 4 2 5 5 2 2" xfId="23199"/>
    <cellStyle name="Currency 4 2 5 5 3" xfId="23200"/>
    <cellStyle name="Currency 4 2 5 5 3 2" xfId="23201"/>
    <cellStyle name="Currency 4 2 5 5 4" xfId="23202"/>
    <cellStyle name="Currency 4 2 5 5 4 2" xfId="23203"/>
    <cellStyle name="Currency 4 2 5 5 5" xfId="23204"/>
    <cellStyle name="Currency 4 2 5 5 6" xfId="23205"/>
    <cellStyle name="Currency 4 2 5 6" xfId="23206"/>
    <cellStyle name="Currency 4 2 5 6 2" xfId="23207"/>
    <cellStyle name="Currency 4 2 5 6 2 2" xfId="23208"/>
    <cellStyle name="Currency 4 2 5 6 3" xfId="23209"/>
    <cellStyle name="Currency 4 2 5 6 3 2" xfId="23210"/>
    <cellStyle name="Currency 4 2 5 6 4" xfId="23211"/>
    <cellStyle name="Currency 4 2 5 6 4 2" xfId="23212"/>
    <cellStyle name="Currency 4 2 5 6 5" xfId="23213"/>
    <cellStyle name="Currency 4 2 5 6 6" xfId="23214"/>
    <cellStyle name="Currency 4 2 5 7" xfId="23215"/>
    <cellStyle name="Currency 4 2 5 7 2" xfId="23216"/>
    <cellStyle name="Currency 4 2 5 7 2 2" xfId="23217"/>
    <cellStyle name="Currency 4 2 5 7 3" xfId="23218"/>
    <cellStyle name="Currency 4 2 5 7 3 2" xfId="23219"/>
    <cellStyle name="Currency 4 2 5 7 4" xfId="23220"/>
    <cellStyle name="Currency 4 2 5 7 5" xfId="23221"/>
    <cellStyle name="Currency 4 2 5 8" xfId="23222"/>
    <cellStyle name="Currency 4 2 5 8 2" xfId="23223"/>
    <cellStyle name="Currency 4 2 5 9" xfId="23224"/>
    <cellStyle name="Currency 4 2 5 9 2" xfId="23225"/>
    <cellStyle name="Currency 4 2 6" xfId="23226"/>
    <cellStyle name="Currency 4 2 6 10" xfId="23227"/>
    <cellStyle name="Currency 4 2 6 11" xfId="23228"/>
    <cellStyle name="Currency 4 2 6 2" xfId="23229"/>
    <cellStyle name="Currency 4 2 6 2 2" xfId="23230"/>
    <cellStyle name="Currency 4 2 6 2 2 2" xfId="23231"/>
    <cellStyle name="Currency 4 2 6 2 3" xfId="23232"/>
    <cellStyle name="Currency 4 2 6 2 3 2" xfId="23233"/>
    <cellStyle name="Currency 4 2 6 2 4" xfId="23234"/>
    <cellStyle name="Currency 4 2 6 2 4 2" xfId="23235"/>
    <cellStyle name="Currency 4 2 6 2 5" xfId="23236"/>
    <cellStyle name="Currency 4 2 6 2 6" xfId="23237"/>
    <cellStyle name="Currency 4 2 6 3" xfId="23238"/>
    <cellStyle name="Currency 4 2 6 3 2" xfId="23239"/>
    <cellStyle name="Currency 4 2 6 3 2 2" xfId="23240"/>
    <cellStyle name="Currency 4 2 6 3 3" xfId="23241"/>
    <cellStyle name="Currency 4 2 6 3 3 2" xfId="23242"/>
    <cellStyle name="Currency 4 2 6 3 4" xfId="23243"/>
    <cellStyle name="Currency 4 2 6 3 4 2" xfId="23244"/>
    <cellStyle name="Currency 4 2 6 3 5" xfId="23245"/>
    <cellStyle name="Currency 4 2 6 3 6" xfId="23246"/>
    <cellStyle name="Currency 4 2 6 4" xfId="23247"/>
    <cellStyle name="Currency 4 2 6 4 2" xfId="23248"/>
    <cellStyle name="Currency 4 2 6 4 2 2" xfId="23249"/>
    <cellStyle name="Currency 4 2 6 4 3" xfId="23250"/>
    <cellStyle name="Currency 4 2 6 4 3 2" xfId="23251"/>
    <cellStyle name="Currency 4 2 6 4 4" xfId="23252"/>
    <cellStyle name="Currency 4 2 6 4 4 2" xfId="23253"/>
    <cellStyle name="Currency 4 2 6 4 5" xfId="23254"/>
    <cellStyle name="Currency 4 2 6 4 6" xfId="23255"/>
    <cellStyle name="Currency 4 2 6 5" xfId="23256"/>
    <cellStyle name="Currency 4 2 6 5 2" xfId="23257"/>
    <cellStyle name="Currency 4 2 6 5 2 2" xfId="23258"/>
    <cellStyle name="Currency 4 2 6 5 3" xfId="23259"/>
    <cellStyle name="Currency 4 2 6 5 3 2" xfId="23260"/>
    <cellStyle name="Currency 4 2 6 5 4" xfId="23261"/>
    <cellStyle name="Currency 4 2 6 5 4 2" xfId="23262"/>
    <cellStyle name="Currency 4 2 6 5 5" xfId="23263"/>
    <cellStyle name="Currency 4 2 6 5 6" xfId="23264"/>
    <cellStyle name="Currency 4 2 6 6" xfId="23265"/>
    <cellStyle name="Currency 4 2 6 6 2" xfId="23266"/>
    <cellStyle name="Currency 4 2 6 6 2 2" xfId="23267"/>
    <cellStyle name="Currency 4 2 6 6 3" xfId="23268"/>
    <cellStyle name="Currency 4 2 6 6 3 2" xfId="23269"/>
    <cellStyle name="Currency 4 2 6 6 4" xfId="23270"/>
    <cellStyle name="Currency 4 2 6 6 5" xfId="23271"/>
    <cellStyle name="Currency 4 2 6 7" xfId="23272"/>
    <cellStyle name="Currency 4 2 6 7 2" xfId="23273"/>
    <cellStyle name="Currency 4 2 6 8" xfId="23274"/>
    <cellStyle name="Currency 4 2 6 8 2" xfId="23275"/>
    <cellStyle name="Currency 4 2 6 9" xfId="23276"/>
    <cellStyle name="Currency 4 2 6 9 2" xfId="23277"/>
    <cellStyle name="Currency 4 2 7" xfId="23278"/>
    <cellStyle name="Currency 4 2 7 10" xfId="23279"/>
    <cellStyle name="Currency 4 2 7 2" xfId="23280"/>
    <cellStyle name="Currency 4 2 7 2 2" xfId="23281"/>
    <cellStyle name="Currency 4 2 7 2 2 2" xfId="23282"/>
    <cellStyle name="Currency 4 2 7 2 3" xfId="23283"/>
    <cellStyle name="Currency 4 2 7 2 3 2" xfId="23284"/>
    <cellStyle name="Currency 4 2 7 2 4" xfId="23285"/>
    <cellStyle name="Currency 4 2 7 2 4 2" xfId="23286"/>
    <cellStyle name="Currency 4 2 7 2 5" xfId="23287"/>
    <cellStyle name="Currency 4 2 7 2 6" xfId="23288"/>
    <cellStyle name="Currency 4 2 7 3" xfId="23289"/>
    <cellStyle name="Currency 4 2 7 3 2" xfId="23290"/>
    <cellStyle name="Currency 4 2 7 3 2 2" xfId="23291"/>
    <cellStyle name="Currency 4 2 7 3 3" xfId="23292"/>
    <cellStyle name="Currency 4 2 7 3 3 2" xfId="23293"/>
    <cellStyle name="Currency 4 2 7 3 4" xfId="23294"/>
    <cellStyle name="Currency 4 2 7 3 4 2" xfId="23295"/>
    <cellStyle name="Currency 4 2 7 3 5" xfId="23296"/>
    <cellStyle name="Currency 4 2 7 3 6" xfId="23297"/>
    <cellStyle name="Currency 4 2 7 4" xfId="23298"/>
    <cellStyle name="Currency 4 2 7 4 2" xfId="23299"/>
    <cellStyle name="Currency 4 2 7 4 2 2" xfId="23300"/>
    <cellStyle name="Currency 4 2 7 4 3" xfId="23301"/>
    <cellStyle name="Currency 4 2 7 4 3 2" xfId="23302"/>
    <cellStyle name="Currency 4 2 7 4 4" xfId="23303"/>
    <cellStyle name="Currency 4 2 7 4 4 2" xfId="23304"/>
    <cellStyle name="Currency 4 2 7 4 5" xfId="23305"/>
    <cellStyle name="Currency 4 2 7 4 6" xfId="23306"/>
    <cellStyle name="Currency 4 2 7 5" xfId="23307"/>
    <cellStyle name="Currency 4 2 7 5 2" xfId="23308"/>
    <cellStyle name="Currency 4 2 7 5 2 2" xfId="23309"/>
    <cellStyle name="Currency 4 2 7 5 3" xfId="23310"/>
    <cellStyle name="Currency 4 2 7 5 3 2" xfId="23311"/>
    <cellStyle name="Currency 4 2 7 5 4" xfId="23312"/>
    <cellStyle name="Currency 4 2 7 5 5" xfId="23313"/>
    <cellStyle name="Currency 4 2 7 6" xfId="23314"/>
    <cellStyle name="Currency 4 2 7 6 2" xfId="23315"/>
    <cellStyle name="Currency 4 2 7 7" xfId="23316"/>
    <cellStyle name="Currency 4 2 7 7 2" xfId="23317"/>
    <cellStyle name="Currency 4 2 7 8" xfId="23318"/>
    <cellStyle name="Currency 4 2 7 8 2" xfId="23319"/>
    <cellStyle name="Currency 4 2 7 9" xfId="23320"/>
    <cellStyle name="Currency 4 2 8" xfId="23321"/>
    <cellStyle name="Currency 4 2 8 10" xfId="23322"/>
    <cellStyle name="Currency 4 2 8 2" xfId="23323"/>
    <cellStyle name="Currency 4 2 8 2 2" xfId="23324"/>
    <cellStyle name="Currency 4 2 8 2 2 2" xfId="23325"/>
    <cellStyle name="Currency 4 2 8 2 3" xfId="23326"/>
    <cellStyle name="Currency 4 2 8 2 3 2" xfId="23327"/>
    <cellStyle name="Currency 4 2 8 2 4" xfId="23328"/>
    <cellStyle name="Currency 4 2 8 2 4 2" xfId="23329"/>
    <cellStyle name="Currency 4 2 8 2 5" xfId="23330"/>
    <cellStyle name="Currency 4 2 8 2 6" xfId="23331"/>
    <cellStyle name="Currency 4 2 8 3" xfId="23332"/>
    <cellStyle name="Currency 4 2 8 3 2" xfId="23333"/>
    <cellStyle name="Currency 4 2 8 3 2 2" xfId="23334"/>
    <cellStyle name="Currency 4 2 8 3 3" xfId="23335"/>
    <cellStyle name="Currency 4 2 8 3 3 2" xfId="23336"/>
    <cellStyle name="Currency 4 2 8 3 4" xfId="23337"/>
    <cellStyle name="Currency 4 2 8 3 4 2" xfId="23338"/>
    <cellStyle name="Currency 4 2 8 3 5" xfId="23339"/>
    <cellStyle name="Currency 4 2 8 3 6" xfId="23340"/>
    <cellStyle name="Currency 4 2 8 4" xfId="23341"/>
    <cellStyle name="Currency 4 2 8 4 2" xfId="23342"/>
    <cellStyle name="Currency 4 2 8 4 2 2" xfId="23343"/>
    <cellStyle name="Currency 4 2 8 4 3" xfId="23344"/>
    <cellStyle name="Currency 4 2 8 4 3 2" xfId="23345"/>
    <cellStyle name="Currency 4 2 8 4 4" xfId="23346"/>
    <cellStyle name="Currency 4 2 8 4 4 2" xfId="23347"/>
    <cellStyle name="Currency 4 2 8 4 5" xfId="23348"/>
    <cellStyle name="Currency 4 2 8 4 6" xfId="23349"/>
    <cellStyle name="Currency 4 2 8 5" xfId="23350"/>
    <cellStyle name="Currency 4 2 8 5 2" xfId="23351"/>
    <cellStyle name="Currency 4 2 8 5 2 2" xfId="23352"/>
    <cellStyle name="Currency 4 2 8 5 3" xfId="23353"/>
    <cellStyle name="Currency 4 2 8 5 3 2" xfId="23354"/>
    <cellStyle name="Currency 4 2 8 5 4" xfId="23355"/>
    <cellStyle name="Currency 4 2 8 5 5" xfId="23356"/>
    <cellStyle name="Currency 4 2 8 6" xfId="23357"/>
    <cellStyle name="Currency 4 2 8 6 2" xfId="23358"/>
    <cellStyle name="Currency 4 2 8 7" xfId="23359"/>
    <cellStyle name="Currency 4 2 8 7 2" xfId="23360"/>
    <cellStyle name="Currency 4 2 8 8" xfId="23361"/>
    <cellStyle name="Currency 4 2 8 8 2" xfId="23362"/>
    <cellStyle name="Currency 4 2 8 9" xfId="23363"/>
    <cellStyle name="Currency 4 2 9" xfId="23364"/>
    <cellStyle name="Currency 4 2 9 2" xfId="23365"/>
    <cellStyle name="Currency 4 2 9 2 2" xfId="23366"/>
    <cellStyle name="Currency 4 2 9 3" xfId="23367"/>
    <cellStyle name="Currency 4 2 9 3 2" xfId="23368"/>
    <cellStyle name="Currency 4 2 9 4" xfId="23369"/>
    <cellStyle name="Currency 4 2 9 4 2" xfId="23370"/>
    <cellStyle name="Currency 4 2 9 5" xfId="23371"/>
    <cellStyle name="Currency 4 2 9 6" xfId="23372"/>
    <cellStyle name="Currency 4 20" xfId="17626"/>
    <cellStyle name="Currency 4 3" xfId="23373"/>
    <cellStyle name="Currency 4 3 10" xfId="23374"/>
    <cellStyle name="Currency 4 3 10 2" xfId="23375"/>
    <cellStyle name="Currency 4 3 10 2 2" xfId="23376"/>
    <cellStyle name="Currency 4 3 10 3" xfId="23377"/>
    <cellStyle name="Currency 4 3 10 3 2" xfId="23378"/>
    <cellStyle name="Currency 4 3 10 4" xfId="23379"/>
    <cellStyle name="Currency 4 3 10 4 2" xfId="23380"/>
    <cellStyle name="Currency 4 3 10 5" xfId="23381"/>
    <cellStyle name="Currency 4 3 10 6" xfId="23382"/>
    <cellStyle name="Currency 4 3 11" xfId="23383"/>
    <cellStyle name="Currency 4 3 11 2" xfId="23384"/>
    <cellStyle name="Currency 4 3 11 2 2" xfId="23385"/>
    <cellStyle name="Currency 4 3 11 3" xfId="23386"/>
    <cellStyle name="Currency 4 3 11 3 2" xfId="23387"/>
    <cellStyle name="Currency 4 3 11 4" xfId="23388"/>
    <cellStyle name="Currency 4 3 11 5" xfId="23389"/>
    <cellStyle name="Currency 4 3 12" xfId="23390"/>
    <cellStyle name="Currency 4 3 12 2" xfId="23391"/>
    <cellStyle name="Currency 4 3 13" xfId="23392"/>
    <cellStyle name="Currency 4 3 13 2" xfId="23393"/>
    <cellStyle name="Currency 4 3 14" xfId="23394"/>
    <cellStyle name="Currency 4 3 14 2" xfId="23395"/>
    <cellStyle name="Currency 4 3 15" xfId="23396"/>
    <cellStyle name="Currency 4 3 16" xfId="23397"/>
    <cellStyle name="Currency 4 3 2" xfId="23398"/>
    <cellStyle name="Currency 4 3 2 10" xfId="23399"/>
    <cellStyle name="Currency 4 3 2 10 2" xfId="23400"/>
    <cellStyle name="Currency 4 3 2 11" xfId="23401"/>
    <cellStyle name="Currency 4 3 2 11 2" xfId="23402"/>
    <cellStyle name="Currency 4 3 2 12" xfId="23403"/>
    <cellStyle name="Currency 4 3 2 13" xfId="23404"/>
    <cellStyle name="Currency 4 3 2 2" xfId="23405"/>
    <cellStyle name="Currency 4 3 2 2 10" xfId="23406"/>
    <cellStyle name="Currency 4 3 2 2 11" xfId="23407"/>
    <cellStyle name="Currency 4 3 2 2 2" xfId="23408"/>
    <cellStyle name="Currency 4 3 2 2 2 2" xfId="23409"/>
    <cellStyle name="Currency 4 3 2 2 2 2 2" xfId="23410"/>
    <cellStyle name="Currency 4 3 2 2 2 3" xfId="23411"/>
    <cellStyle name="Currency 4 3 2 2 2 3 2" xfId="23412"/>
    <cellStyle name="Currency 4 3 2 2 2 4" xfId="23413"/>
    <cellStyle name="Currency 4 3 2 2 2 4 2" xfId="23414"/>
    <cellStyle name="Currency 4 3 2 2 2 5" xfId="23415"/>
    <cellStyle name="Currency 4 3 2 2 2 6" xfId="23416"/>
    <cellStyle name="Currency 4 3 2 2 3" xfId="23417"/>
    <cellStyle name="Currency 4 3 2 2 3 2" xfId="23418"/>
    <cellStyle name="Currency 4 3 2 2 3 2 2" xfId="23419"/>
    <cellStyle name="Currency 4 3 2 2 3 3" xfId="23420"/>
    <cellStyle name="Currency 4 3 2 2 3 3 2" xfId="23421"/>
    <cellStyle name="Currency 4 3 2 2 3 4" xfId="23422"/>
    <cellStyle name="Currency 4 3 2 2 3 4 2" xfId="23423"/>
    <cellStyle name="Currency 4 3 2 2 3 5" xfId="23424"/>
    <cellStyle name="Currency 4 3 2 2 3 6" xfId="23425"/>
    <cellStyle name="Currency 4 3 2 2 4" xfId="23426"/>
    <cellStyle name="Currency 4 3 2 2 4 2" xfId="23427"/>
    <cellStyle name="Currency 4 3 2 2 4 2 2" xfId="23428"/>
    <cellStyle name="Currency 4 3 2 2 4 3" xfId="23429"/>
    <cellStyle name="Currency 4 3 2 2 4 3 2" xfId="23430"/>
    <cellStyle name="Currency 4 3 2 2 4 4" xfId="23431"/>
    <cellStyle name="Currency 4 3 2 2 4 4 2" xfId="23432"/>
    <cellStyle name="Currency 4 3 2 2 4 5" xfId="23433"/>
    <cellStyle name="Currency 4 3 2 2 4 6" xfId="23434"/>
    <cellStyle name="Currency 4 3 2 2 5" xfId="23435"/>
    <cellStyle name="Currency 4 3 2 2 5 2" xfId="23436"/>
    <cellStyle name="Currency 4 3 2 2 5 2 2" xfId="23437"/>
    <cellStyle name="Currency 4 3 2 2 5 3" xfId="23438"/>
    <cellStyle name="Currency 4 3 2 2 5 3 2" xfId="23439"/>
    <cellStyle name="Currency 4 3 2 2 5 4" xfId="23440"/>
    <cellStyle name="Currency 4 3 2 2 5 4 2" xfId="23441"/>
    <cellStyle name="Currency 4 3 2 2 5 5" xfId="23442"/>
    <cellStyle name="Currency 4 3 2 2 5 6" xfId="23443"/>
    <cellStyle name="Currency 4 3 2 2 6" xfId="23444"/>
    <cellStyle name="Currency 4 3 2 2 6 2" xfId="23445"/>
    <cellStyle name="Currency 4 3 2 2 6 2 2" xfId="23446"/>
    <cellStyle name="Currency 4 3 2 2 6 3" xfId="23447"/>
    <cellStyle name="Currency 4 3 2 2 6 3 2" xfId="23448"/>
    <cellStyle name="Currency 4 3 2 2 6 4" xfId="23449"/>
    <cellStyle name="Currency 4 3 2 2 6 5" xfId="23450"/>
    <cellStyle name="Currency 4 3 2 2 7" xfId="23451"/>
    <cellStyle name="Currency 4 3 2 2 7 2" xfId="23452"/>
    <cellStyle name="Currency 4 3 2 2 8" xfId="23453"/>
    <cellStyle name="Currency 4 3 2 2 8 2" xfId="23454"/>
    <cellStyle name="Currency 4 3 2 2 9" xfId="23455"/>
    <cellStyle name="Currency 4 3 2 2 9 2" xfId="23456"/>
    <cellStyle name="Currency 4 3 2 3" xfId="23457"/>
    <cellStyle name="Currency 4 3 2 3 10" xfId="23458"/>
    <cellStyle name="Currency 4 3 2 3 2" xfId="23459"/>
    <cellStyle name="Currency 4 3 2 3 2 2" xfId="23460"/>
    <cellStyle name="Currency 4 3 2 3 2 2 2" xfId="23461"/>
    <cellStyle name="Currency 4 3 2 3 2 3" xfId="23462"/>
    <cellStyle name="Currency 4 3 2 3 2 3 2" xfId="23463"/>
    <cellStyle name="Currency 4 3 2 3 2 4" xfId="23464"/>
    <cellStyle name="Currency 4 3 2 3 2 4 2" xfId="23465"/>
    <cellStyle name="Currency 4 3 2 3 2 5" xfId="23466"/>
    <cellStyle name="Currency 4 3 2 3 2 6" xfId="23467"/>
    <cellStyle name="Currency 4 3 2 3 3" xfId="23468"/>
    <cellStyle name="Currency 4 3 2 3 3 2" xfId="23469"/>
    <cellStyle name="Currency 4 3 2 3 3 2 2" xfId="23470"/>
    <cellStyle name="Currency 4 3 2 3 3 3" xfId="23471"/>
    <cellStyle name="Currency 4 3 2 3 3 3 2" xfId="23472"/>
    <cellStyle name="Currency 4 3 2 3 3 4" xfId="23473"/>
    <cellStyle name="Currency 4 3 2 3 3 4 2" xfId="23474"/>
    <cellStyle name="Currency 4 3 2 3 3 5" xfId="23475"/>
    <cellStyle name="Currency 4 3 2 3 3 6" xfId="23476"/>
    <cellStyle name="Currency 4 3 2 3 4" xfId="23477"/>
    <cellStyle name="Currency 4 3 2 3 4 2" xfId="23478"/>
    <cellStyle name="Currency 4 3 2 3 4 2 2" xfId="23479"/>
    <cellStyle name="Currency 4 3 2 3 4 3" xfId="23480"/>
    <cellStyle name="Currency 4 3 2 3 4 3 2" xfId="23481"/>
    <cellStyle name="Currency 4 3 2 3 4 4" xfId="23482"/>
    <cellStyle name="Currency 4 3 2 3 4 4 2" xfId="23483"/>
    <cellStyle name="Currency 4 3 2 3 4 5" xfId="23484"/>
    <cellStyle name="Currency 4 3 2 3 4 6" xfId="23485"/>
    <cellStyle name="Currency 4 3 2 3 5" xfId="23486"/>
    <cellStyle name="Currency 4 3 2 3 5 2" xfId="23487"/>
    <cellStyle name="Currency 4 3 2 3 5 2 2" xfId="23488"/>
    <cellStyle name="Currency 4 3 2 3 5 3" xfId="23489"/>
    <cellStyle name="Currency 4 3 2 3 5 3 2" xfId="23490"/>
    <cellStyle name="Currency 4 3 2 3 5 4" xfId="23491"/>
    <cellStyle name="Currency 4 3 2 3 5 5" xfId="23492"/>
    <cellStyle name="Currency 4 3 2 3 6" xfId="23493"/>
    <cellStyle name="Currency 4 3 2 3 6 2" xfId="23494"/>
    <cellStyle name="Currency 4 3 2 3 7" xfId="23495"/>
    <cellStyle name="Currency 4 3 2 3 7 2" xfId="23496"/>
    <cellStyle name="Currency 4 3 2 3 8" xfId="23497"/>
    <cellStyle name="Currency 4 3 2 3 8 2" xfId="23498"/>
    <cellStyle name="Currency 4 3 2 3 9" xfId="23499"/>
    <cellStyle name="Currency 4 3 2 4" xfId="23500"/>
    <cellStyle name="Currency 4 3 2 4 10" xfId="23501"/>
    <cellStyle name="Currency 4 3 2 4 2" xfId="23502"/>
    <cellStyle name="Currency 4 3 2 4 2 2" xfId="23503"/>
    <cellStyle name="Currency 4 3 2 4 2 2 2" xfId="23504"/>
    <cellStyle name="Currency 4 3 2 4 2 3" xfId="23505"/>
    <cellStyle name="Currency 4 3 2 4 2 3 2" xfId="23506"/>
    <cellStyle name="Currency 4 3 2 4 2 4" xfId="23507"/>
    <cellStyle name="Currency 4 3 2 4 2 4 2" xfId="23508"/>
    <cellStyle name="Currency 4 3 2 4 2 5" xfId="23509"/>
    <cellStyle name="Currency 4 3 2 4 2 6" xfId="23510"/>
    <cellStyle name="Currency 4 3 2 4 3" xfId="23511"/>
    <cellStyle name="Currency 4 3 2 4 3 2" xfId="23512"/>
    <cellStyle name="Currency 4 3 2 4 3 2 2" xfId="23513"/>
    <cellStyle name="Currency 4 3 2 4 3 3" xfId="23514"/>
    <cellStyle name="Currency 4 3 2 4 3 3 2" xfId="23515"/>
    <cellStyle name="Currency 4 3 2 4 3 4" xfId="23516"/>
    <cellStyle name="Currency 4 3 2 4 3 4 2" xfId="23517"/>
    <cellStyle name="Currency 4 3 2 4 3 5" xfId="23518"/>
    <cellStyle name="Currency 4 3 2 4 3 6" xfId="23519"/>
    <cellStyle name="Currency 4 3 2 4 4" xfId="23520"/>
    <cellStyle name="Currency 4 3 2 4 4 2" xfId="23521"/>
    <cellStyle name="Currency 4 3 2 4 4 2 2" xfId="23522"/>
    <cellStyle name="Currency 4 3 2 4 4 3" xfId="23523"/>
    <cellStyle name="Currency 4 3 2 4 4 3 2" xfId="23524"/>
    <cellStyle name="Currency 4 3 2 4 4 4" xfId="23525"/>
    <cellStyle name="Currency 4 3 2 4 4 4 2" xfId="23526"/>
    <cellStyle name="Currency 4 3 2 4 4 5" xfId="23527"/>
    <cellStyle name="Currency 4 3 2 4 4 6" xfId="23528"/>
    <cellStyle name="Currency 4 3 2 4 5" xfId="23529"/>
    <cellStyle name="Currency 4 3 2 4 5 2" xfId="23530"/>
    <cellStyle name="Currency 4 3 2 4 5 2 2" xfId="23531"/>
    <cellStyle name="Currency 4 3 2 4 5 3" xfId="23532"/>
    <cellStyle name="Currency 4 3 2 4 5 3 2" xfId="23533"/>
    <cellStyle name="Currency 4 3 2 4 5 4" xfId="23534"/>
    <cellStyle name="Currency 4 3 2 4 5 5" xfId="23535"/>
    <cellStyle name="Currency 4 3 2 4 6" xfId="23536"/>
    <cellStyle name="Currency 4 3 2 4 6 2" xfId="23537"/>
    <cellStyle name="Currency 4 3 2 4 7" xfId="23538"/>
    <cellStyle name="Currency 4 3 2 4 7 2" xfId="23539"/>
    <cellStyle name="Currency 4 3 2 4 8" xfId="23540"/>
    <cellStyle name="Currency 4 3 2 4 8 2" xfId="23541"/>
    <cellStyle name="Currency 4 3 2 4 9" xfId="23542"/>
    <cellStyle name="Currency 4 3 2 5" xfId="23543"/>
    <cellStyle name="Currency 4 3 2 5 2" xfId="23544"/>
    <cellStyle name="Currency 4 3 2 5 2 2" xfId="23545"/>
    <cellStyle name="Currency 4 3 2 5 3" xfId="23546"/>
    <cellStyle name="Currency 4 3 2 5 3 2" xfId="23547"/>
    <cellStyle name="Currency 4 3 2 5 4" xfId="23548"/>
    <cellStyle name="Currency 4 3 2 5 4 2" xfId="23549"/>
    <cellStyle name="Currency 4 3 2 5 5" xfId="23550"/>
    <cellStyle name="Currency 4 3 2 5 6" xfId="23551"/>
    <cellStyle name="Currency 4 3 2 6" xfId="23552"/>
    <cellStyle name="Currency 4 3 2 6 2" xfId="23553"/>
    <cellStyle name="Currency 4 3 2 6 2 2" xfId="23554"/>
    <cellStyle name="Currency 4 3 2 6 3" xfId="23555"/>
    <cellStyle name="Currency 4 3 2 6 3 2" xfId="23556"/>
    <cellStyle name="Currency 4 3 2 6 4" xfId="23557"/>
    <cellStyle name="Currency 4 3 2 6 4 2" xfId="23558"/>
    <cellStyle name="Currency 4 3 2 6 5" xfId="23559"/>
    <cellStyle name="Currency 4 3 2 6 6" xfId="23560"/>
    <cellStyle name="Currency 4 3 2 7" xfId="23561"/>
    <cellStyle name="Currency 4 3 2 7 2" xfId="23562"/>
    <cellStyle name="Currency 4 3 2 7 2 2" xfId="23563"/>
    <cellStyle name="Currency 4 3 2 7 3" xfId="23564"/>
    <cellStyle name="Currency 4 3 2 7 3 2" xfId="23565"/>
    <cellStyle name="Currency 4 3 2 7 4" xfId="23566"/>
    <cellStyle name="Currency 4 3 2 7 4 2" xfId="23567"/>
    <cellStyle name="Currency 4 3 2 7 5" xfId="23568"/>
    <cellStyle name="Currency 4 3 2 7 6" xfId="23569"/>
    <cellStyle name="Currency 4 3 2 8" xfId="23570"/>
    <cellStyle name="Currency 4 3 2 8 2" xfId="23571"/>
    <cellStyle name="Currency 4 3 2 8 2 2" xfId="23572"/>
    <cellStyle name="Currency 4 3 2 8 3" xfId="23573"/>
    <cellStyle name="Currency 4 3 2 8 3 2" xfId="23574"/>
    <cellStyle name="Currency 4 3 2 8 4" xfId="23575"/>
    <cellStyle name="Currency 4 3 2 8 5" xfId="23576"/>
    <cellStyle name="Currency 4 3 2 9" xfId="23577"/>
    <cellStyle name="Currency 4 3 2 9 2" xfId="23578"/>
    <cellStyle name="Currency 4 3 3" xfId="23579"/>
    <cellStyle name="Currency 4 3 3 10" xfId="23580"/>
    <cellStyle name="Currency 4 3 3 10 2" xfId="23581"/>
    <cellStyle name="Currency 4 3 3 11" xfId="23582"/>
    <cellStyle name="Currency 4 3 3 11 2" xfId="23583"/>
    <cellStyle name="Currency 4 3 3 12" xfId="23584"/>
    <cellStyle name="Currency 4 3 3 13" xfId="23585"/>
    <cellStyle name="Currency 4 3 3 2" xfId="23586"/>
    <cellStyle name="Currency 4 3 3 2 10" xfId="23587"/>
    <cellStyle name="Currency 4 3 3 2 11" xfId="23588"/>
    <cellStyle name="Currency 4 3 3 2 2" xfId="23589"/>
    <cellStyle name="Currency 4 3 3 2 2 2" xfId="23590"/>
    <cellStyle name="Currency 4 3 3 2 2 2 2" xfId="23591"/>
    <cellStyle name="Currency 4 3 3 2 2 3" xfId="23592"/>
    <cellStyle name="Currency 4 3 3 2 2 3 2" xfId="23593"/>
    <cellStyle name="Currency 4 3 3 2 2 4" xfId="23594"/>
    <cellStyle name="Currency 4 3 3 2 2 4 2" xfId="23595"/>
    <cellStyle name="Currency 4 3 3 2 2 5" xfId="23596"/>
    <cellStyle name="Currency 4 3 3 2 2 6" xfId="23597"/>
    <cellStyle name="Currency 4 3 3 2 3" xfId="23598"/>
    <cellStyle name="Currency 4 3 3 2 3 2" xfId="23599"/>
    <cellStyle name="Currency 4 3 3 2 3 2 2" xfId="23600"/>
    <cellStyle name="Currency 4 3 3 2 3 3" xfId="23601"/>
    <cellStyle name="Currency 4 3 3 2 3 3 2" xfId="23602"/>
    <cellStyle name="Currency 4 3 3 2 3 4" xfId="23603"/>
    <cellStyle name="Currency 4 3 3 2 3 4 2" xfId="23604"/>
    <cellStyle name="Currency 4 3 3 2 3 5" xfId="23605"/>
    <cellStyle name="Currency 4 3 3 2 3 6" xfId="23606"/>
    <cellStyle name="Currency 4 3 3 2 4" xfId="23607"/>
    <cellStyle name="Currency 4 3 3 2 4 2" xfId="23608"/>
    <cellStyle name="Currency 4 3 3 2 4 2 2" xfId="23609"/>
    <cellStyle name="Currency 4 3 3 2 4 3" xfId="23610"/>
    <cellStyle name="Currency 4 3 3 2 4 3 2" xfId="23611"/>
    <cellStyle name="Currency 4 3 3 2 4 4" xfId="23612"/>
    <cellStyle name="Currency 4 3 3 2 4 4 2" xfId="23613"/>
    <cellStyle name="Currency 4 3 3 2 4 5" xfId="23614"/>
    <cellStyle name="Currency 4 3 3 2 4 6" xfId="23615"/>
    <cellStyle name="Currency 4 3 3 2 5" xfId="23616"/>
    <cellStyle name="Currency 4 3 3 2 5 2" xfId="23617"/>
    <cellStyle name="Currency 4 3 3 2 5 2 2" xfId="23618"/>
    <cellStyle name="Currency 4 3 3 2 5 3" xfId="23619"/>
    <cellStyle name="Currency 4 3 3 2 5 3 2" xfId="23620"/>
    <cellStyle name="Currency 4 3 3 2 5 4" xfId="23621"/>
    <cellStyle name="Currency 4 3 3 2 5 4 2" xfId="23622"/>
    <cellStyle name="Currency 4 3 3 2 5 5" xfId="23623"/>
    <cellStyle name="Currency 4 3 3 2 5 6" xfId="23624"/>
    <cellStyle name="Currency 4 3 3 2 6" xfId="23625"/>
    <cellStyle name="Currency 4 3 3 2 6 2" xfId="23626"/>
    <cellStyle name="Currency 4 3 3 2 6 2 2" xfId="23627"/>
    <cellStyle name="Currency 4 3 3 2 6 3" xfId="23628"/>
    <cellStyle name="Currency 4 3 3 2 6 3 2" xfId="23629"/>
    <cellStyle name="Currency 4 3 3 2 6 4" xfId="23630"/>
    <cellStyle name="Currency 4 3 3 2 6 5" xfId="23631"/>
    <cellStyle name="Currency 4 3 3 2 7" xfId="23632"/>
    <cellStyle name="Currency 4 3 3 2 7 2" xfId="23633"/>
    <cellStyle name="Currency 4 3 3 2 8" xfId="23634"/>
    <cellStyle name="Currency 4 3 3 2 8 2" xfId="23635"/>
    <cellStyle name="Currency 4 3 3 2 9" xfId="23636"/>
    <cellStyle name="Currency 4 3 3 2 9 2" xfId="23637"/>
    <cellStyle name="Currency 4 3 3 3" xfId="23638"/>
    <cellStyle name="Currency 4 3 3 3 10" xfId="23639"/>
    <cellStyle name="Currency 4 3 3 3 2" xfId="23640"/>
    <cellStyle name="Currency 4 3 3 3 2 2" xfId="23641"/>
    <cellStyle name="Currency 4 3 3 3 2 2 2" xfId="23642"/>
    <cellStyle name="Currency 4 3 3 3 2 3" xfId="23643"/>
    <cellStyle name="Currency 4 3 3 3 2 3 2" xfId="23644"/>
    <cellStyle name="Currency 4 3 3 3 2 4" xfId="23645"/>
    <cellStyle name="Currency 4 3 3 3 2 4 2" xfId="23646"/>
    <cellStyle name="Currency 4 3 3 3 2 5" xfId="23647"/>
    <cellStyle name="Currency 4 3 3 3 2 6" xfId="23648"/>
    <cellStyle name="Currency 4 3 3 3 3" xfId="23649"/>
    <cellStyle name="Currency 4 3 3 3 3 2" xfId="23650"/>
    <cellStyle name="Currency 4 3 3 3 3 2 2" xfId="23651"/>
    <cellStyle name="Currency 4 3 3 3 3 3" xfId="23652"/>
    <cellStyle name="Currency 4 3 3 3 3 3 2" xfId="23653"/>
    <cellStyle name="Currency 4 3 3 3 3 4" xfId="23654"/>
    <cellStyle name="Currency 4 3 3 3 3 4 2" xfId="23655"/>
    <cellStyle name="Currency 4 3 3 3 3 5" xfId="23656"/>
    <cellStyle name="Currency 4 3 3 3 3 6" xfId="23657"/>
    <cellStyle name="Currency 4 3 3 3 4" xfId="23658"/>
    <cellStyle name="Currency 4 3 3 3 4 2" xfId="23659"/>
    <cellStyle name="Currency 4 3 3 3 4 2 2" xfId="23660"/>
    <cellStyle name="Currency 4 3 3 3 4 3" xfId="23661"/>
    <cellStyle name="Currency 4 3 3 3 4 3 2" xfId="23662"/>
    <cellStyle name="Currency 4 3 3 3 4 4" xfId="23663"/>
    <cellStyle name="Currency 4 3 3 3 4 4 2" xfId="23664"/>
    <cellStyle name="Currency 4 3 3 3 4 5" xfId="23665"/>
    <cellStyle name="Currency 4 3 3 3 4 6" xfId="23666"/>
    <cellStyle name="Currency 4 3 3 3 5" xfId="23667"/>
    <cellStyle name="Currency 4 3 3 3 5 2" xfId="23668"/>
    <cellStyle name="Currency 4 3 3 3 5 2 2" xfId="23669"/>
    <cellStyle name="Currency 4 3 3 3 5 3" xfId="23670"/>
    <cellStyle name="Currency 4 3 3 3 5 3 2" xfId="23671"/>
    <cellStyle name="Currency 4 3 3 3 5 4" xfId="23672"/>
    <cellStyle name="Currency 4 3 3 3 5 5" xfId="23673"/>
    <cellStyle name="Currency 4 3 3 3 6" xfId="23674"/>
    <cellStyle name="Currency 4 3 3 3 6 2" xfId="23675"/>
    <cellStyle name="Currency 4 3 3 3 7" xfId="23676"/>
    <cellStyle name="Currency 4 3 3 3 7 2" xfId="23677"/>
    <cellStyle name="Currency 4 3 3 3 8" xfId="23678"/>
    <cellStyle name="Currency 4 3 3 3 8 2" xfId="23679"/>
    <cellStyle name="Currency 4 3 3 3 9" xfId="23680"/>
    <cellStyle name="Currency 4 3 3 4" xfId="23681"/>
    <cellStyle name="Currency 4 3 3 4 10" xfId="23682"/>
    <cellStyle name="Currency 4 3 3 4 2" xfId="23683"/>
    <cellStyle name="Currency 4 3 3 4 2 2" xfId="23684"/>
    <cellStyle name="Currency 4 3 3 4 2 2 2" xfId="23685"/>
    <cellStyle name="Currency 4 3 3 4 2 3" xfId="23686"/>
    <cellStyle name="Currency 4 3 3 4 2 3 2" xfId="23687"/>
    <cellStyle name="Currency 4 3 3 4 2 4" xfId="23688"/>
    <cellStyle name="Currency 4 3 3 4 2 4 2" xfId="23689"/>
    <cellStyle name="Currency 4 3 3 4 2 5" xfId="23690"/>
    <cellStyle name="Currency 4 3 3 4 2 6" xfId="23691"/>
    <cellStyle name="Currency 4 3 3 4 3" xfId="23692"/>
    <cellStyle name="Currency 4 3 3 4 3 2" xfId="23693"/>
    <cellStyle name="Currency 4 3 3 4 3 2 2" xfId="23694"/>
    <cellStyle name="Currency 4 3 3 4 3 3" xfId="23695"/>
    <cellStyle name="Currency 4 3 3 4 3 3 2" xfId="23696"/>
    <cellStyle name="Currency 4 3 3 4 3 4" xfId="23697"/>
    <cellStyle name="Currency 4 3 3 4 3 4 2" xfId="23698"/>
    <cellStyle name="Currency 4 3 3 4 3 5" xfId="23699"/>
    <cellStyle name="Currency 4 3 3 4 3 6" xfId="23700"/>
    <cellStyle name="Currency 4 3 3 4 4" xfId="23701"/>
    <cellStyle name="Currency 4 3 3 4 4 2" xfId="23702"/>
    <cellStyle name="Currency 4 3 3 4 4 2 2" xfId="23703"/>
    <cellStyle name="Currency 4 3 3 4 4 3" xfId="23704"/>
    <cellStyle name="Currency 4 3 3 4 4 3 2" xfId="23705"/>
    <cellStyle name="Currency 4 3 3 4 4 4" xfId="23706"/>
    <cellStyle name="Currency 4 3 3 4 4 4 2" xfId="23707"/>
    <cellStyle name="Currency 4 3 3 4 4 5" xfId="23708"/>
    <cellStyle name="Currency 4 3 3 4 4 6" xfId="23709"/>
    <cellStyle name="Currency 4 3 3 4 5" xfId="23710"/>
    <cellStyle name="Currency 4 3 3 4 5 2" xfId="23711"/>
    <cellStyle name="Currency 4 3 3 4 5 2 2" xfId="23712"/>
    <cellStyle name="Currency 4 3 3 4 5 3" xfId="23713"/>
    <cellStyle name="Currency 4 3 3 4 5 3 2" xfId="23714"/>
    <cellStyle name="Currency 4 3 3 4 5 4" xfId="23715"/>
    <cellStyle name="Currency 4 3 3 4 5 5" xfId="23716"/>
    <cellStyle name="Currency 4 3 3 4 6" xfId="23717"/>
    <cellStyle name="Currency 4 3 3 4 6 2" xfId="23718"/>
    <cellStyle name="Currency 4 3 3 4 7" xfId="23719"/>
    <cellStyle name="Currency 4 3 3 4 7 2" xfId="23720"/>
    <cellStyle name="Currency 4 3 3 4 8" xfId="23721"/>
    <cellStyle name="Currency 4 3 3 4 8 2" xfId="23722"/>
    <cellStyle name="Currency 4 3 3 4 9" xfId="23723"/>
    <cellStyle name="Currency 4 3 3 5" xfId="23724"/>
    <cellStyle name="Currency 4 3 3 5 2" xfId="23725"/>
    <cellStyle name="Currency 4 3 3 5 2 2" xfId="23726"/>
    <cellStyle name="Currency 4 3 3 5 3" xfId="23727"/>
    <cellStyle name="Currency 4 3 3 5 3 2" xfId="23728"/>
    <cellStyle name="Currency 4 3 3 5 4" xfId="23729"/>
    <cellStyle name="Currency 4 3 3 5 4 2" xfId="23730"/>
    <cellStyle name="Currency 4 3 3 5 5" xfId="23731"/>
    <cellStyle name="Currency 4 3 3 5 6" xfId="23732"/>
    <cellStyle name="Currency 4 3 3 6" xfId="23733"/>
    <cellStyle name="Currency 4 3 3 6 2" xfId="23734"/>
    <cellStyle name="Currency 4 3 3 6 2 2" xfId="23735"/>
    <cellStyle name="Currency 4 3 3 6 3" xfId="23736"/>
    <cellStyle name="Currency 4 3 3 6 3 2" xfId="23737"/>
    <cellStyle name="Currency 4 3 3 6 4" xfId="23738"/>
    <cellStyle name="Currency 4 3 3 6 4 2" xfId="23739"/>
    <cellStyle name="Currency 4 3 3 6 5" xfId="23740"/>
    <cellStyle name="Currency 4 3 3 6 6" xfId="23741"/>
    <cellStyle name="Currency 4 3 3 7" xfId="23742"/>
    <cellStyle name="Currency 4 3 3 7 2" xfId="23743"/>
    <cellStyle name="Currency 4 3 3 7 2 2" xfId="23744"/>
    <cellStyle name="Currency 4 3 3 7 3" xfId="23745"/>
    <cellStyle name="Currency 4 3 3 7 3 2" xfId="23746"/>
    <cellStyle name="Currency 4 3 3 7 4" xfId="23747"/>
    <cellStyle name="Currency 4 3 3 7 4 2" xfId="23748"/>
    <cellStyle name="Currency 4 3 3 7 5" xfId="23749"/>
    <cellStyle name="Currency 4 3 3 7 6" xfId="23750"/>
    <cellStyle name="Currency 4 3 3 8" xfId="23751"/>
    <cellStyle name="Currency 4 3 3 8 2" xfId="23752"/>
    <cellStyle name="Currency 4 3 3 8 2 2" xfId="23753"/>
    <cellStyle name="Currency 4 3 3 8 3" xfId="23754"/>
    <cellStyle name="Currency 4 3 3 8 3 2" xfId="23755"/>
    <cellStyle name="Currency 4 3 3 8 4" xfId="23756"/>
    <cellStyle name="Currency 4 3 3 8 5" xfId="23757"/>
    <cellStyle name="Currency 4 3 3 9" xfId="23758"/>
    <cellStyle name="Currency 4 3 3 9 2" xfId="23759"/>
    <cellStyle name="Currency 4 3 4" xfId="23760"/>
    <cellStyle name="Currency 4 3 4 10" xfId="23761"/>
    <cellStyle name="Currency 4 3 4 10 2" xfId="23762"/>
    <cellStyle name="Currency 4 3 4 11" xfId="23763"/>
    <cellStyle name="Currency 4 3 4 12" xfId="23764"/>
    <cellStyle name="Currency 4 3 4 2" xfId="23765"/>
    <cellStyle name="Currency 4 3 4 2 10" xfId="23766"/>
    <cellStyle name="Currency 4 3 4 2 2" xfId="23767"/>
    <cellStyle name="Currency 4 3 4 2 2 2" xfId="23768"/>
    <cellStyle name="Currency 4 3 4 2 2 2 2" xfId="23769"/>
    <cellStyle name="Currency 4 3 4 2 2 3" xfId="23770"/>
    <cellStyle name="Currency 4 3 4 2 2 3 2" xfId="23771"/>
    <cellStyle name="Currency 4 3 4 2 2 4" xfId="23772"/>
    <cellStyle name="Currency 4 3 4 2 2 4 2" xfId="23773"/>
    <cellStyle name="Currency 4 3 4 2 2 5" xfId="23774"/>
    <cellStyle name="Currency 4 3 4 2 2 6" xfId="23775"/>
    <cellStyle name="Currency 4 3 4 2 3" xfId="23776"/>
    <cellStyle name="Currency 4 3 4 2 3 2" xfId="23777"/>
    <cellStyle name="Currency 4 3 4 2 3 2 2" xfId="23778"/>
    <cellStyle name="Currency 4 3 4 2 3 3" xfId="23779"/>
    <cellStyle name="Currency 4 3 4 2 3 3 2" xfId="23780"/>
    <cellStyle name="Currency 4 3 4 2 3 4" xfId="23781"/>
    <cellStyle name="Currency 4 3 4 2 3 4 2" xfId="23782"/>
    <cellStyle name="Currency 4 3 4 2 3 5" xfId="23783"/>
    <cellStyle name="Currency 4 3 4 2 3 6" xfId="23784"/>
    <cellStyle name="Currency 4 3 4 2 4" xfId="23785"/>
    <cellStyle name="Currency 4 3 4 2 4 2" xfId="23786"/>
    <cellStyle name="Currency 4 3 4 2 4 2 2" xfId="23787"/>
    <cellStyle name="Currency 4 3 4 2 4 3" xfId="23788"/>
    <cellStyle name="Currency 4 3 4 2 4 3 2" xfId="23789"/>
    <cellStyle name="Currency 4 3 4 2 4 4" xfId="23790"/>
    <cellStyle name="Currency 4 3 4 2 4 4 2" xfId="23791"/>
    <cellStyle name="Currency 4 3 4 2 4 5" xfId="23792"/>
    <cellStyle name="Currency 4 3 4 2 4 6" xfId="23793"/>
    <cellStyle name="Currency 4 3 4 2 5" xfId="23794"/>
    <cellStyle name="Currency 4 3 4 2 5 2" xfId="23795"/>
    <cellStyle name="Currency 4 3 4 2 5 2 2" xfId="23796"/>
    <cellStyle name="Currency 4 3 4 2 5 3" xfId="23797"/>
    <cellStyle name="Currency 4 3 4 2 5 3 2" xfId="23798"/>
    <cellStyle name="Currency 4 3 4 2 5 4" xfId="23799"/>
    <cellStyle name="Currency 4 3 4 2 5 5" xfId="23800"/>
    <cellStyle name="Currency 4 3 4 2 6" xfId="23801"/>
    <cellStyle name="Currency 4 3 4 2 6 2" xfId="23802"/>
    <cellStyle name="Currency 4 3 4 2 7" xfId="23803"/>
    <cellStyle name="Currency 4 3 4 2 7 2" xfId="23804"/>
    <cellStyle name="Currency 4 3 4 2 8" xfId="23805"/>
    <cellStyle name="Currency 4 3 4 2 8 2" xfId="23806"/>
    <cellStyle name="Currency 4 3 4 2 9" xfId="23807"/>
    <cellStyle name="Currency 4 3 4 3" xfId="23808"/>
    <cellStyle name="Currency 4 3 4 3 10" xfId="23809"/>
    <cellStyle name="Currency 4 3 4 3 2" xfId="23810"/>
    <cellStyle name="Currency 4 3 4 3 2 2" xfId="23811"/>
    <cellStyle name="Currency 4 3 4 3 2 2 2" xfId="23812"/>
    <cellStyle name="Currency 4 3 4 3 2 3" xfId="23813"/>
    <cellStyle name="Currency 4 3 4 3 2 3 2" xfId="23814"/>
    <cellStyle name="Currency 4 3 4 3 2 4" xfId="23815"/>
    <cellStyle name="Currency 4 3 4 3 2 4 2" xfId="23816"/>
    <cellStyle name="Currency 4 3 4 3 2 5" xfId="23817"/>
    <cellStyle name="Currency 4 3 4 3 2 6" xfId="23818"/>
    <cellStyle name="Currency 4 3 4 3 3" xfId="23819"/>
    <cellStyle name="Currency 4 3 4 3 3 2" xfId="23820"/>
    <cellStyle name="Currency 4 3 4 3 3 2 2" xfId="23821"/>
    <cellStyle name="Currency 4 3 4 3 3 3" xfId="23822"/>
    <cellStyle name="Currency 4 3 4 3 3 3 2" xfId="23823"/>
    <cellStyle name="Currency 4 3 4 3 3 4" xfId="23824"/>
    <cellStyle name="Currency 4 3 4 3 3 4 2" xfId="23825"/>
    <cellStyle name="Currency 4 3 4 3 3 5" xfId="23826"/>
    <cellStyle name="Currency 4 3 4 3 3 6" xfId="23827"/>
    <cellStyle name="Currency 4 3 4 3 4" xfId="23828"/>
    <cellStyle name="Currency 4 3 4 3 4 2" xfId="23829"/>
    <cellStyle name="Currency 4 3 4 3 4 2 2" xfId="23830"/>
    <cellStyle name="Currency 4 3 4 3 4 3" xfId="23831"/>
    <cellStyle name="Currency 4 3 4 3 4 3 2" xfId="23832"/>
    <cellStyle name="Currency 4 3 4 3 4 4" xfId="23833"/>
    <cellStyle name="Currency 4 3 4 3 4 4 2" xfId="23834"/>
    <cellStyle name="Currency 4 3 4 3 4 5" xfId="23835"/>
    <cellStyle name="Currency 4 3 4 3 4 6" xfId="23836"/>
    <cellStyle name="Currency 4 3 4 3 5" xfId="23837"/>
    <cellStyle name="Currency 4 3 4 3 5 2" xfId="23838"/>
    <cellStyle name="Currency 4 3 4 3 5 2 2" xfId="23839"/>
    <cellStyle name="Currency 4 3 4 3 5 3" xfId="23840"/>
    <cellStyle name="Currency 4 3 4 3 5 3 2" xfId="23841"/>
    <cellStyle name="Currency 4 3 4 3 5 4" xfId="23842"/>
    <cellStyle name="Currency 4 3 4 3 5 5" xfId="23843"/>
    <cellStyle name="Currency 4 3 4 3 6" xfId="23844"/>
    <cellStyle name="Currency 4 3 4 3 6 2" xfId="23845"/>
    <cellStyle name="Currency 4 3 4 3 7" xfId="23846"/>
    <cellStyle name="Currency 4 3 4 3 7 2" xfId="23847"/>
    <cellStyle name="Currency 4 3 4 3 8" xfId="23848"/>
    <cellStyle name="Currency 4 3 4 3 8 2" xfId="23849"/>
    <cellStyle name="Currency 4 3 4 3 9" xfId="23850"/>
    <cellStyle name="Currency 4 3 4 4" xfId="23851"/>
    <cellStyle name="Currency 4 3 4 4 2" xfId="23852"/>
    <cellStyle name="Currency 4 3 4 4 2 2" xfId="23853"/>
    <cellStyle name="Currency 4 3 4 4 3" xfId="23854"/>
    <cellStyle name="Currency 4 3 4 4 3 2" xfId="23855"/>
    <cellStyle name="Currency 4 3 4 4 4" xfId="23856"/>
    <cellStyle name="Currency 4 3 4 4 4 2" xfId="23857"/>
    <cellStyle name="Currency 4 3 4 4 5" xfId="23858"/>
    <cellStyle name="Currency 4 3 4 4 6" xfId="23859"/>
    <cellStyle name="Currency 4 3 4 5" xfId="23860"/>
    <cellStyle name="Currency 4 3 4 5 2" xfId="23861"/>
    <cellStyle name="Currency 4 3 4 5 2 2" xfId="23862"/>
    <cellStyle name="Currency 4 3 4 5 3" xfId="23863"/>
    <cellStyle name="Currency 4 3 4 5 3 2" xfId="23864"/>
    <cellStyle name="Currency 4 3 4 5 4" xfId="23865"/>
    <cellStyle name="Currency 4 3 4 5 4 2" xfId="23866"/>
    <cellStyle name="Currency 4 3 4 5 5" xfId="23867"/>
    <cellStyle name="Currency 4 3 4 5 6" xfId="23868"/>
    <cellStyle name="Currency 4 3 4 6" xfId="23869"/>
    <cellStyle name="Currency 4 3 4 6 2" xfId="23870"/>
    <cellStyle name="Currency 4 3 4 6 2 2" xfId="23871"/>
    <cellStyle name="Currency 4 3 4 6 3" xfId="23872"/>
    <cellStyle name="Currency 4 3 4 6 3 2" xfId="23873"/>
    <cellStyle name="Currency 4 3 4 6 4" xfId="23874"/>
    <cellStyle name="Currency 4 3 4 6 4 2" xfId="23875"/>
    <cellStyle name="Currency 4 3 4 6 5" xfId="23876"/>
    <cellStyle name="Currency 4 3 4 6 6" xfId="23877"/>
    <cellStyle name="Currency 4 3 4 7" xfId="23878"/>
    <cellStyle name="Currency 4 3 4 7 2" xfId="23879"/>
    <cellStyle name="Currency 4 3 4 7 2 2" xfId="23880"/>
    <cellStyle name="Currency 4 3 4 7 3" xfId="23881"/>
    <cellStyle name="Currency 4 3 4 7 3 2" xfId="23882"/>
    <cellStyle name="Currency 4 3 4 7 4" xfId="23883"/>
    <cellStyle name="Currency 4 3 4 7 5" xfId="23884"/>
    <cellStyle name="Currency 4 3 4 8" xfId="23885"/>
    <cellStyle name="Currency 4 3 4 8 2" xfId="23886"/>
    <cellStyle name="Currency 4 3 4 9" xfId="23887"/>
    <cellStyle name="Currency 4 3 4 9 2" xfId="23888"/>
    <cellStyle name="Currency 4 3 5" xfId="23889"/>
    <cellStyle name="Currency 4 3 5 10" xfId="23890"/>
    <cellStyle name="Currency 4 3 5 11" xfId="23891"/>
    <cellStyle name="Currency 4 3 5 2" xfId="23892"/>
    <cellStyle name="Currency 4 3 5 2 2" xfId="23893"/>
    <cellStyle name="Currency 4 3 5 2 2 2" xfId="23894"/>
    <cellStyle name="Currency 4 3 5 2 3" xfId="23895"/>
    <cellStyle name="Currency 4 3 5 2 3 2" xfId="23896"/>
    <cellStyle name="Currency 4 3 5 2 4" xfId="23897"/>
    <cellStyle name="Currency 4 3 5 2 4 2" xfId="23898"/>
    <cellStyle name="Currency 4 3 5 2 5" xfId="23899"/>
    <cellStyle name="Currency 4 3 5 2 6" xfId="23900"/>
    <cellStyle name="Currency 4 3 5 3" xfId="23901"/>
    <cellStyle name="Currency 4 3 5 3 2" xfId="23902"/>
    <cellStyle name="Currency 4 3 5 3 2 2" xfId="23903"/>
    <cellStyle name="Currency 4 3 5 3 3" xfId="23904"/>
    <cellStyle name="Currency 4 3 5 3 3 2" xfId="23905"/>
    <cellStyle name="Currency 4 3 5 3 4" xfId="23906"/>
    <cellStyle name="Currency 4 3 5 3 4 2" xfId="23907"/>
    <cellStyle name="Currency 4 3 5 3 5" xfId="23908"/>
    <cellStyle name="Currency 4 3 5 3 6" xfId="23909"/>
    <cellStyle name="Currency 4 3 5 4" xfId="23910"/>
    <cellStyle name="Currency 4 3 5 4 2" xfId="23911"/>
    <cellStyle name="Currency 4 3 5 4 2 2" xfId="23912"/>
    <cellStyle name="Currency 4 3 5 4 3" xfId="23913"/>
    <cellStyle name="Currency 4 3 5 4 3 2" xfId="23914"/>
    <cellStyle name="Currency 4 3 5 4 4" xfId="23915"/>
    <cellStyle name="Currency 4 3 5 4 4 2" xfId="23916"/>
    <cellStyle name="Currency 4 3 5 4 5" xfId="23917"/>
    <cellStyle name="Currency 4 3 5 4 6" xfId="23918"/>
    <cellStyle name="Currency 4 3 5 5" xfId="23919"/>
    <cellStyle name="Currency 4 3 5 5 2" xfId="23920"/>
    <cellStyle name="Currency 4 3 5 5 2 2" xfId="23921"/>
    <cellStyle name="Currency 4 3 5 5 3" xfId="23922"/>
    <cellStyle name="Currency 4 3 5 5 3 2" xfId="23923"/>
    <cellStyle name="Currency 4 3 5 5 4" xfId="23924"/>
    <cellStyle name="Currency 4 3 5 5 4 2" xfId="23925"/>
    <cellStyle name="Currency 4 3 5 5 5" xfId="23926"/>
    <cellStyle name="Currency 4 3 5 5 6" xfId="23927"/>
    <cellStyle name="Currency 4 3 5 6" xfId="23928"/>
    <cellStyle name="Currency 4 3 5 6 2" xfId="23929"/>
    <cellStyle name="Currency 4 3 5 6 2 2" xfId="23930"/>
    <cellStyle name="Currency 4 3 5 6 3" xfId="23931"/>
    <cellStyle name="Currency 4 3 5 6 3 2" xfId="23932"/>
    <cellStyle name="Currency 4 3 5 6 4" xfId="23933"/>
    <cellStyle name="Currency 4 3 5 6 5" xfId="23934"/>
    <cellStyle name="Currency 4 3 5 7" xfId="23935"/>
    <cellStyle name="Currency 4 3 5 7 2" xfId="23936"/>
    <cellStyle name="Currency 4 3 5 8" xfId="23937"/>
    <cellStyle name="Currency 4 3 5 8 2" xfId="23938"/>
    <cellStyle name="Currency 4 3 5 9" xfId="23939"/>
    <cellStyle name="Currency 4 3 5 9 2" xfId="23940"/>
    <cellStyle name="Currency 4 3 6" xfId="23941"/>
    <cellStyle name="Currency 4 3 6 10" xfId="23942"/>
    <cellStyle name="Currency 4 3 6 2" xfId="23943"/>
    <cellStyle name="Currency 4 3 6 2 2" xfId="23944"/>
    <cellStyle name="Currency 4 3 6 2 2 2" xfId="23945"/>
    <cellStyle name="Currency 4 3 6 2 3" xfId="23946"/>
    <cellStyle name="Currency 4 3 6 2 3 2" xfId="23947"/>
    <cellStyle name="Currency 4 3 6 2 4" xfId="23948"/>
    <cellStyle name="Currency 4 3 6 2 4 2" xfId="23949"/>
    <cellStyle name="Currency 4 3 6 2 5" xfId="23950"/>
    <cellStyle name="Currency 4 3 6 2 6" xfId="23951"/>
    <cellStyle name="Currency 4 3 6 3" xfId="23952"/>
    <cellStyle name="Currency 4 3 6 3 2" xfId="23953"/>
    <cellStyle name="Currency 4 3 6 3 2 2" xfId="23954"/>
    <cellStyle name="Currency 4 3 6 3 3" xfId="23955"/>
    <cellStyle name="Currency 4 3 6 3 3 2" xfId="23956"/>
    <cellStyle name="Currency 4 3 6 3 4" xfId="23957"/>
    <cellStyle name="Currency 4 3 6 3 4 2" xfId="23958"/>
    <cellStyle name="Currency 4 3 6 3 5" xfId="23959"/>
    <cellStyle name="Currency 4 3 6 3 6" xfId="23960"/>
    <cellStyle name="Currency 4 3 6 4" xfId="23961"/>
    <cellStyle name="Currency 4 3 6 4 2" xfId="23962"/>
    <cellStyle name="Currency 4 3 6 4 2 2" xfId="23963"/>
    <cellStyle name="Currency 4 3 6 4 3" xfId="23964"/>
    <cellStyle name="Currency 4 3 6 4 3 2" xfId="23965"/>
    <cellStyle name="Currency 4 3 6 4 4" xfId="23966"/>
    <cellStyle name="Currency 4 3 6 4 4 2" xfId="23967"/>
    <cellStyle name="Currency 4 3 6 4 5" xfId="23968"/>
    <cellStyle name="Currency 4 3 6 4 6" xfId="23969"/>
    <cellStyle name="Currency 4 3 6 5" xfId="23970"/>
    <cellStyle name="Currency 4 3 6 5 2" xfId="23971"/>
    <cellStyle name="Currency 4 3 6 5 2 2" xfId="23972"/>
    <cellStyle name="Currency 4 3 6 5 3" xfId="23973"/>
    <cellStyle name="Currency 4 3 6 5 3 2" xfId="23974"/>
    <cellStyle name="Currency 4 3 6 5 4" xfId="23975"/>
    <cellStyle name="Currency 4 3 6 5 5" xfId="23976"/>
    <cellStyle name="Currency 4 3 6 6" xfId="23977"/>
    <cellStyle name="Currency 4 3 6 6 2" xfId="23978"/>
    <cellStyle name="Currency 4 3 6 7" xfId="23979"/>
    <cellStyle name="Currency 4 3 6 7 2" xfId="23980"/>
    <cellStyle name="Currency 4 3 6 8" xfId="23981"/>
    <cellStyle name="Currency 4 3 6 8 2" xfId="23982"/>
    <cellStyle name="Currency 4 3 6 9" xfId="23983"/>
    <cellStyle name="Currency 4 3 7" xfId="23984"/>
    <cellStyle name="Currency 4 3 7 10" xfId="23985"/>
    <cellStyle name="Currency 4 3 7 2" xfId="23986"/>
    <cellStyle name="Currency 4 3 7 2 2" xfId="23987"/>
    <cellStyle name="Currency 4 3 7 2 2 2" xfId="23988"/>
    <cellStyle name="Currency 4 3 7 2 3" xfId="23989"/>
    <cellStyle name="Currency 4 3 7 2 3 2" xfId="23990"/>
    <cellStyle name="Currency 4 3 7 2 4" xfId="23991"/>
    <cellStyle name="Currency 4 3 7 2 4 2" xfId="23992"/>
    <cellStyle name="Currency 4 3 7 2 5" xfId="23993"/>
    <cellStyle name="Currency 4 3 7 2 6" xfId="23994"/>
    <cellStyle name="Currency 4 3 7 3" xfId="23995"/>
    <cellStyle name="Currency 4 3 7 3 2" xfId="23996"/>
    <cellStyle name="Currency 4 3 7 3 2 2" xfId="23997"/>
    <cellStyle name="Currency 4 3 7 3 3" xfId="23998"/>
    <cellStyle name="Currency 4 3 7 3 3 2" xfId="23999"/>
    <cellStyle name="Currency 4 3 7 3 4" xfId="24000"/>
    <cellStyle name="Currency 4 3 7 3 4 2" xfId="24001"/>
    <cellStyle name="Currency 4 3 7 3 5" xfId="24002"/>
    <cellStyle name="Currency 4 3 7 3 6" xfId="24003"/>
    <cellStyle name="Currency 4 3 7 4" xfId="24004"/>
    <cellStyle name="Currency 4 3 7 4 2" xfId="24005"/>
    <cellStyle name="Currency 4 3 7 4 2 2" xfId="24006"/>
    <cellStyle name="Currency 4 3 7 4 3" xfId="24007"/>
    <cellStyle name="Currency 4 3 7 4 3 2" xfId="24008"/>
    <cellStyle name="Currency 4 3 7 4 4" xfId="24009"/>
    <cellStyle name="Currency 4 3 7 4 4 2" xfId="24010"/>
    <cellStyle name="Currency 4 3 7 4 5" xfId="24011"/>
    <cellStyle name="Currency 4 3 7 4 6" xfId="24012"/>
    <cellStyle name="Currency 4 3 7 5" xfId="24013"/>
    <cellStyle name="Currency 4 3 7 5 2" xfId="24014"/>
    <cellStyle name="Currency 4 3 7 5 2 2" xfId="24015"/>
    <cellStyle name="Currency 4 3 7 5 3" xfId="24016"/>
    <cellStyle name="Currency 4 3 7 5 3 2" xfId="24017"/>
    <cellStyle name="Currency 4 3 7 5 4" xfId="24018"/>
    <cellStyle name="Currency 4 3 7 5 5" xfId="24019"/>
    <cellStyle name="Currency 4 3 7 6" xfId="24020"/>
    <cellStyle name="Currency 4 3 7 6 2" xfId="24021"/>
    <cellStyle name="Currency 4 3 7 7" xfId="24022"/>
    <cellStyle name="Currency 4 3 7 7 2" xfId="24023"/>
    <cellStyle name="Currency 4 3 7 8" xfId="24024"/>
    <cellStyle name="Currency 4 3 7 8 2" xfId="24025"/>
    <cellStyle name="Currency 4 3 7 9" xfId="24026"/>
    <cellStyle name="Currency 4 3 8" xfId="24027"/>
    <cellStyle name="Currency 4 3 8 2" xfId="24028"/>
    <cellStyle name="Currency 4 3 8 2 2" xfId="24029"/>
    <cellStyle name="Currency 4 3 8 3" xfId="24030"/>
    <cellStyle name="Currency 4 3 8 3 2" xfId="24031"/>
    <cellStyle name="Currency 4 3 8 4" xfId="24032"/>
    <cellStyle name="Currency 4 3 8 4 2" xfId="24033"/>
    <cellStyle name="Currency 4 3 8 5" xfId="24034"/>
    <cellStyle name="Currency 4 3 8 6" xfId="24035"/>
    <cellStyle name="Currency 4 3 9" xfId="24036"/>
    <cellStyle name="Currency 4 3 9 2" xfId="24037"/>
    <cellStyle name="Currency 4 3 9 2 2" xfId="24038"/>
    <cellStyle name="Currency 4 3 9 3" xfId="24039"/>
    <cellStyle name="Currency 4 3 9 3 2" xfId="24040"/>
    <cellStyle name="Currency 4 3 9 4" xfId="24041"/>
    <cellStyle name="Currency 4 3 9 4 2" xfId="24042"/>
    <cellStyle name="Currency 4 3 9 5" xfId="24043"/>
    <cellStyle name="Currency 4 3 9 6" xfId="24044"/>
    <cellStyle name="Currency 4 4" xfId="24045"/>
    <cellStyle name="Currency 4 4 10" xfId="24046"/>
    <cellStyle name="Currency 4 4 10 2" xfId="24047"/>
    <cellStyle name="Currency 4 4 11" xfId="24048"/>
    <cellStyle name="Currency 4 4 11 2" xfId="24049"/>
    <cellStyle name="Currency 4 4 12" xfId="24050"/>
    <cellStyle name="Currency 4 4 13" xfId="24051"/>
    <cellStyle name="Currency 4 4 2" xfId="24052"/>
    <cellStyle name="Currency 4 4 2 10" xfId="24053"/>
    <cellStyle name="Currency 4 4 2 11" xfId="24054"/>
    <cellStyle name="Currency 4 4 2 2" xfId="24055"/>
    <cellStyle name="Currency 4 4 2 2 2" xfId="24056"/>
    <cellStyle name="Currency 4 4 2 2 2 2" xfId="24057"/>
    <cellStyle name="Currency 4 4 2 2 3" xfId="24058"/>
    <cellStyle name="Currency 4 4 2 2 3 2" xfId="24059"/>
    <cellStyle name="Currency 4 4 2 2 4" xfId="24060"/>
    <cellStyle name="Currency 4 4 2 2 4 2" xfId="24061"/>
    <cellStyle name="Currency 4 4 2 2 5" xfId="24062"/>
    <cellStyle name="Currency 4 4 2 2 6" xfId="24063"/>
    <cellStyle name="Currency 4 4 2 3" xfId="24064"/>
    <cellStyle name="Currency 4 4 2 3 2" xfId="24065"/>
    <cellStyle name="Currency 4 4 2 3 2 2" xfId="24066"/>
    <cellStyle name="Currency 4 4 2 3 3" xfId="24067"/>
    <cellStyle name="Currency 4 4 2 3 3 2" xfId="24068"/>
    <cellStyle name="Currency 4 4 2 3 4" xfId="24069"/>
    <cellStyle name="Currency 4 4 2 3 4 2" xfId="24070"/>
    <cellStyle name="Currency 4 4 2 3 5" xfId="24071"/>
    <cellStyle name="Currency 4 4 2 3 6" xfId="24072"/>
    <cellStyle name="Currency 4 4 2 4" xfId="24073"/>
    <cellStyle name="Currency 4 4 2 4 2" xfId="24074"/>
    <cellStyle name="Currency 4 4 2 4 2 2" xfId="24075"/>
    <cellStyle name="Currency 4 4 2 4 3" xfId="24076"/>
    <cellStyle name="Currency 4 4 2 4 3 2" xfId="24077"/>
    <cellStyle name="Currency 4 4 2 4 4" xfId="24078"/>
    <cellStyle name="Currency 4 4 2 4 4 2" xfId="24079"/>
    <cellStyle name="Currency 4 4 2 4 5" xfId="24080"/>
    <cellStyle name="Currency 4 4 2 4 6" xfId="24081"/>
    <cellStyle name="Currency 4 4 2 5" xfId="24082"/>
    <cellStyle name="Currency 4 4 2 5 2" xfId="24083"/>
    <cellStyle name="Currency 4 4 2 5 2 2" xfId="24084"/>
    <cellStyle name="Currency 4 4 2 5 3" xfId="24085"/>
    <cellStyle name="Currency 4 4 2 5 3 2" xfId="24086"/>
    <cellStyle name="Currency 4 4 2 5 4" xfId="24087"/>
    <cellStyle name="Currency 4 4 2 5 4 2" xfId="24088"/>
    <cellStyle name="Currency 4 4 2 5 5" xfId="24089"/>
    <cellStyle name="Currency 4 4 2 5 6" xfId="24090"/>
    <cellStyle name="Currency 4 4 2 6" xfId="24091"/>
    <cellStyle name="Currency 4 4 2 6 2" xfId="24092"/>
    <cellStyle name="Currency 4 4 2 6 2 2" xfId="24093"/>
    <cellStyle name="Currency 4 4 2 6 3" xfId="24094"/>
    <cellStyle name="Currency 4 4 2 6 3 2" xfId="24095"/>
    <cellStyle name="Currency 4 4 2 6 4" xfId="24096"/>
    <cellStyle name="Currency 4 4 2 6 5" xfId="24097"/>
    <cellStyle name="Currency 4 4 2 7" xfId="24098"/>
    <cellStyle name="Currency 4 4 2 7 2" xfId="24099"/>
    <cellStyle name="Currency 4 4 2 8" xfId="24100"/>
    <cellStyle name="Currency 4 4 2 8 2" xfId="24101"/>
    <cellStyle name="Currency 4 4 2 9" xfId="24102"/>
    <cellStyle name="Currency 4 4 2 9 2" xfId="24103"/>
    <cellStyle name="Currency 4 4 3" xfId="24104"/>
    <cellStyle name="Currency 4 4 3 10" xfId="24105"/>
    <cellStyle name="Currency 4 4 3 2" xfId="24106"/>
    <cellStyle name="Currency 4 4 3 2 2" xfId="24107"/>
    <cellStyle name="Currency 4 4 3 2 2 2" xfId="24108"/>
    <cellStyle name="Currency 4 4 3 2 3" xfId="24109"/>
    <cellStyle name="Currency 4 4 3 2 3 2" xfId="24110"/>
    <cellStyle name="Currency 4 4 3 2 4" xfId="24111"/>
    <cellStyle name="Currency 4 4 3 2 4 2" xfId="24112"/>
    <cellStyle name="Currency 4 4 3 2 5" xfId="24113"/>
    <cellStyle name="Currency 4 4 3 2 6" xfId="24114"/>
    <cellStyle name="Currency 4 4 3 3" xfId="24115"/>
    <cellStyle name="Currency 4 4 3 3 2" xfId="24116"/>
    <cellStyle name="Currency 4 4 3 3 2 2" xfId="24117"/>
    <cellStyle name="Currency 4 4 3 3 3" xfId="24118"/>
    <cellStyle name="Currency 4 4 3 3 3 2" xfId="24119"/>
    <cellStyle name="Currency 4 4 3 3 4" xfId="24120"/>
    <cellStyle name="Currency 4 4 3 3 4 2" xfId="24121"/>
    <cellStyle name="Currency 4 4 3 3 5" xfId="24122"/>
    <cellStyle name="Currency 4 4 3 3 6" xfId="24123"/>
    <cellStyle name="Currency 4 4 3 4" xfId="24124"/>
    <cellStyle name="Currency 4 4 3 4 2" xfId="24125"/>
    <cellStyle name="Currency 4 4 3 4 2 2" xfId="24126"/>
    <cellStyle name="Currency 4 4 3 4 3" xfId="24127"/>
    <cellStyle name="Currency 4 4 3 4 3 2" xfId="24128"/>
    <cellStyle name="Currency 4 4 3 4 4" xfId="24129"/>
    <cellStyle name="Currency 4 4 3 4 4 2" xfId="24130"/>
    <cellStyle name="Currency 4 4 3 4 5" xfId="24131"/>
    <cellStyle name="Currency 4 4 3 4 6" xfId="24132"/>
    <cellStyle name="Currency 4 4 3 5" xfId="24133"/>
    <cellStyle name="Currency 4 4 3 5 2" xfId="24134"/>
    <cellStyle name="Currency 4 4 3 5 2 2" xfId="24135"/>
    <cellStyle name="Currency 4 4 3 5 3" xfId="24136"/>
    <cellStyle name="Currency 4 4 3 5 3 2" xfId="24137"/>
    <cellStyle name="Currency 4 4 3 5 4" xfId="24138"/>
    <cellStyle name="Currency 4 4 3 5 5" xfId="24139"/>
    <cellStyle name="Currency 4 4 3 6" xfId="24140"/>
    <cellStyle name="Currency 4 4 3 6 2" xfId="24141"/>
    <cellStyle name="Currency 4 4 3 7" xfId="24142"/>
    <cellStyle name="Currency 4 4 3 7 2" xfId="24143"/>
    <cellStyle name="Currency 4 4 3 8" xfId="24144"/>
    <cellStyle name="Currency 4 4 3 8 2" xfId="24145"/>
    <cellStyle name="Currency 4 4 3 9" xfId="24146"/>
    <cellStyle name="Currency 4 4 4" xfId="24147"/>
    <cellStyle name="Currency 4 4 4 10" xfId="24148"/>
    <cellStyle name="Currency 4 4 4 2" xfId="24149"/>
    <cellStyle name="Currency 4 4 4 2 2" xfId="24150"/>
    <cellStyle name="Currency 4 4 4 2 2 2" xfId="24151"/>
    <cellStyle name="Currency 4 4 4 2 3" xfId="24152"/>
    <cellStyle name="Currency 4 4 4 2 3 2" xfId="24153"/>
    <cellStyle name="Currency 4 4 4 2 4" xfId="24154"/>
    <cellStyle name="Currency 4 4 4 2 4 2" xfId="24155"/>
    <cellStyle name="Currency 4 4 4 2 5" xfId="24156"/>
    <cellStyle name="Currency 4 4 4 2 6" xfId="24157"/>
    <cellStyle name="Currency 4 4 4 3" xfId="24158"/>
    <cellStyle name="Currency 4 4 4 3 2" xfId="24159"/>
    <cellStyle name="Currency 4 4 4 3 2 2" xfId="24160"/>
    <cellStyle name="Currency 4 4 4 3 3" xfId="24161"/>
    <cellStyle name="Currency 4 4 4 3 3 2" xfId="24162"/>
    <cellStyle name="Currency 4 4 4 3 4" xfId="24163"/>
    <cellStyle name="Currency 4 4 4 3 4 2" xfId="24164"/>
    <cellStyle name="Currency 4 4 4 3 5" xfId="24165"/>
    <cellStyle name="Currency 4 4 4 3 6" xfId="24166"/>
    <cellStyle name="Currency 4 4 4 4" xfId="24167"/>
    <cellStyle name="Currency 4 4 4 4 2" xfId="24168"/>
    <cellStyle name="Currency 4 4 4 4 2 2" xfId="24169"/>
    <cellStyle name="Currency 4 4 4 4 3" xfId="24170"/>
    <cellStyle name="Currency 4 4 4 4 3 2" xfId="24171"/>
    <cellStyle name="Currency 4 4 4 4 4" xfId="24172"/>
    <cellStyle name="Currency 4 4 4 4 4 2" xfId="24173"/>
    <cellStyle name="Currency 4 4 4 4 5" xfId="24174"/>
    <cellStyle name="Currency 4 4 4 4 6" xfId="24175"/>
    <cellStyle name="Currency 4 4 4 5" xfId="24176"/>
    <cellStyle name="Currency 4 4 4 5 2" xfId="24177"/>
    <cellStyle name="Currency 4 4 4 5 2 2" xfId="24178"/>
    <cellStyle name="Currency 4 4 4 5 3" xfId="24179"/>
    <cellStyle name="Currency 4 4 4 5 3 2" xfId="24180"/>
    <cellStyle name="Currency 4 4 4 5 4" xfId="24181"/>
    <cellStyle name="Currency 4 4 4 5 5" xfId="24182"/>
    <cellStyle name="Currency 4 4 4 6" xfId="24183"/>
    <cellStyle name="Currency 4 4 4 6 2" xfId="24184"/>
    <cellStyle name="Currency 4 4 4 7" xfId="24185"/>
    <cellStyle name="Currency 4 4 4 7 2" xfId="24186"/>
    <cellStyle name="Currency 4 4 4 8" xfId="24187"/>
    <cellStyle name="Currency 4 4 4 8 2" xfId="24188"/>
    <cellStyle name="Currency 4 4 4 9" xfId="24189"/>
    <cellStyle name="Currency 4 4 5" xfId="24190"/>
    <cellStyle name="Currency 4 4 5 2" xfId="24191"/>
    <cellStyle name="Currency 4 4 5 2 2" xfId="24192"/>
    <cellStyle name="Currency 4 4 5 3" xfId="24193"/>
    <cellStyle name="Currency 4 4 5 3 2" xfId="24194"/>
    <cellStyle name="Currency 4 4 5 4" xfId="24195"/>
    <cellStyle name="Currency 4 4 5 4 2" xfId="24196"/>
    <cellStyle name="Currency 4 4 5 5" xfId="24197"/>
    <cellStyle name="Currency 4 4 5 6" xfId="24198"/>
    <cellStyle name="Currency 4 4 6" xfId="24199"/>
    <cellStyle name="Currency 4 4 6 2" xfId="24200"/>
    <cellStyle name="Currency 4 4 6 2 2" xfId="24201"/>
    <cellStyle name="Currency 4 4 6 3" xfId="24202"/>
    <cellStyle name="Currency 4 4 6 3 2" xfId="24203"/>
    <cellStyle name="Currency 4 4 6 4" xfId="24204"/>
    <cellStyle name="Currency 4 4 6 4 2" xfId="24205"/>
    <cellStyle name="Currency 4 4 6 5" xfId="24206"/>
    <cellStyle name="Currency 4 4 6 6" xfId="24207"/>
    <cellStyle name="Currency 4 4 7" xfId="24208"/>
    <cellStyle name="Currency 4 4 7 2" xfId="24209"/>
    <cellStyle name="Currency 4 4 7 2 2" xfId="24210"/>
    <cellStyle name="Currency 4 4 7 3" xfId="24211"/>
    <cellStyle name="Currency 4 4 7 3 2" xfId="24212"/>
    <cellStyle name="Currency 4 4 7 4" xfId="24213"/>
    <cellStyle name="Currency 4 4 7 4 2" xfId="24214"/>
    <cellStyle name="Currency 4 4 7 5" xfId="24215"/>
    <cellStyle name="Currency 4 4 7 6" xfId="24216"/>
    <cellStyle name="Currency 4 4 8" xfId="24217"/>
    <cellStyle name="Currency 4 4 8 2" xfId="24218"/>
    <cellStyle name="Currency 4 4 8 2 2" xfId="24219"/>
    <cellStyle name="Currency 4 4 8 3" xfId="24220"/>
    <cellStyle name="Currency 4 4 8 3 2" xfId="24221"/>
    <cellStyle name="Currency 4 4 8 4" xfId="24222"/>
    <cellStyle name="Currency 4 4 8 5" xfId="24223"/>
    <cellStyle name="Currency 4 4 9" xfId="24224"/>
    <cellStyle name="Currency 4 4 9 2" xfId="24225"/>
    <cellStyle name="Currency 4 5" xfId="24226"/>
    <cellStyle name="Currency 4 5 10" xfId="24227"/>
    <cellStyle name="Currency 4 5 10 2" xfId="24228"/>
    <cellStyle name="Currency 4 5 11" xfId="24229"/>
    <cellStyle name="Currency 4 5 11 2" xfId="24230"/>
    <cellStyle name="Currency 4 5 12" xfId="24231"/>
    <cellStyle name="Currency 4 5 13" xfId="24232"/>
    <cellStyle name="Currency 4 5 2" xfId="24233"/>
    <cellStyle name="Currency 4 5 2 10" xfId="24234"/>
    <cellStyle name="Currency 4 5 2 11" xfId="24235"/>
    <cellStyle name="Currency 4 5 2 2" xfId="24236"/>
    <cellStyle name="Currency 4 5 2 2 2" xfId="24237"/>
    <cellStyle name="Currency 4 5 2 2 2 2" xfId="24238"/>
    <cellStyle name="Currency 4 5 2 2 3" xfId="24239"/>
    <cellStyle name="Currency 4 5 2 2 3 2" xfId="24240"/>
    <cellStyle name="Currency 4 5 2 2 4" xfId="24241"/>
    <cellStyle name="Currency 4 5 2 2 4 2" xfId="24242"/>
    <cellStyle name="Currency 4 5 2 2 5" xfId="24243"/>
    <cellStyle name="Currency 4 5 2 2 6" xfId="24244"/>
    <cellStyle name="Currency 4 5 2 3" xfId="24245"/>
    <cellStyle name="Currency 4 5 2 3 2" xfId="24246"/>
    <cellStyle name="Currency 4 5 2 3 2 2" xfId="24247"/>
    <cellStyle name="Currency 4 5 2 3 3" xfId="24248"/>
    <cellStyle name="Currency 4 5 2 3 3 2" xfId="24249"/>
    <cellStyle name="Currency 4 5 2 3 4" xfId="24250"/>
    <cellStyle name="Currency 4 5 2 3 4 2" xfId="24251"/>
    <cellStyle name="Currency 4 5 2 3 5" xfId="24252"/>
    <cellStyle name="Currency 4 5 2 3 6" xfId="24253"/>
    <cellStyle name="Currency 4 5 2 4" xfId="24254"/>
    <cellStyle name="Currency 4 5 2 4 2" xfId="24255"/>
    <cellStyle name="Currency 4 5 2 4 2 2" xfId="24256"/>
    <cellStyle name="Currency 4 5 2 4 3" xfId="24257"/>
    <cellStyle name="Currency 4 5 2 4 3 2" xfId="24258"/>
    <cellStyle name="Currency 4 5 2 4 4" xfId="24259"/>
    <cellStyle name="Currency 4 5 2 4 4 2" xfId="24260"/>
    <cellStyle name="Currency 4 5 2 4 5" xfId="24261"/>
    <cellStyle name="Currency 4 5 2 4 6" xfId="24262"/>
    <cellStyle name="Currency 4 5 2 5" xfId="24263"/>
    <cellStyle name="Currency 4 5 2 5 2" xfId="24264"/>
    <cellStyle name="Currency 4 5 2 5 2 2" xfId="24265"/>
    <cellStyle name="Currency 4 5 2 5 3" xfId="24266"/>
    <cellStyle name="Currency 4 5 2 5 3 2" xfId="24267"/>
    <cellStyle name="Currency 4 5 2 5 4" xfId="24268"/>
    <cellStyle name="Currency 4 5 2 5 4 2" xfId="24269"/>
    <cellStyle name="Currency 4 5 2 5 5" xfId="24270"/>
    <cellStyle name="Currency 4 5 2 5 6" xfId="24271"/>
    <cellStyle name="Currency 4 5 2 6" xfId="24272"/>
    <cellStyle name="Currency 4 5 2 6 2" xfId="24273"/>
    <cellStyle name="Currency 4 5 2 6 2 2" xfId="24274"/>
    <cellStyle name="Currency 4 5 2 6 3" xfId="24275"/>
    <cellStyle name="Currency 4 5 2 6 3 2" xfId="24276"/>
    <cellStyle name="Currency 4 5 2 6 4" xfId="24277"/>
    <cellStyle name="Currency 4 5 2 6 5" xfId="24278"/>
    <cellStyle name="Currency 4 5 2 7" xfId="24279"/>
    <cellStyle name="Currency 4 5 2 7 2" xfId="24280"/>
    <cellStyle name="Currency 4 5 2 8" xfId="24281"/>
    <cellStyle name="Currency 4 5 2 8 2" xfId="24282"/>
    <cellStyle name="Currency 4 5 2 9" xfId="24283"/>
    <cellStyle name="Currency 4 5 2 9 2" xfId="24284"/>
    <cellStyle name="Currency 4 5 3" xfId="24285"/>
    <cellStyle name="Currency 4 5 3 10" xfId="24286"/>
    <cellStyle name="Currency 4 5 3 2" xfId="24287"/>
    <cellStyle name="Currency 4 5 3 2 2" xfId="24288"/>
    <cellStyle name="Currency 4 5 3 2 2 2" xfId="24289"/>
    <cellStyle name="Currency 4 5 3 2 3" xfId="24290"/>
    <cellStyle name="Currency 4 5 3 2 3 2" xfId="24291"/>
    <cellStyle name="Currency 4 5 3 2 4" xfId="24292"/>
    <cellStyle name="Currency 4 5 3 2 4 2" xfId="24293"/>
    <cellStyle name="Currency 4 5 3 2 5" xfId="24294"/>
    <cellStyle name="Currency 4 5 3 2 6" xfId="24295"/>
    <cellStyle name="Currency 4 5 3 3" xfId="24296"/>
    <cellStyle name="Currency 4 5 3 3 2" xfId="24297"/>
    <cellStyle name="Currency 4 5 3 3 2 2" xfId="24298"/>
    <cellStyle name="Currency 4 5 3 3 3" xfId="24299"/>
    <cellStyle name="Currency 4 5 3 3 3 2" xfId="24300"/>
    <cellStyle name="Currency 4 5 3 3 4" xfId="24301"/>
    <cellStyle name="Currency 4 5 3 3 4 2" xfId="24302"/>
    <cellStyle name="Currency 4 5 3 3 5" xfId="24303"/>
    <cellStyle name="Currency 4 5 3 3 6" xfId="24304"/>
    <cellStyle name="Currency 4 5 3 4" xfId="24305"/>
    <cellStyle name="Currency 4 5 3 4 2" xfId="24306"/>
    <cellStyle name="Currency 4 5 3 4 2 2" xfId="24307"/>
    <cellStyle name="Currency 4 5 3 4 3" xfId="24308"/>
    <cellStyle name="Currency 4 5 3 4 3 2" xfId="24309"/>
    <cellStyle name="Currency 4 5 3 4 4" xfId="24310"/>
    <cellStyle name="Currency 4 5 3 4 4 2" xfId="24311"/>
    <cellStyle name="Currency 4 5 3 4 5" xfId="24312"/>
    <cellStyle name="Currency 4 5 3 4 6" xfId="24313"/>
    <cellStyle name="Currency 4 5 3 5" xfId="24314"/>
    <cellStyle name="Currency 4 5 3 5 2" xfId="24315"/>
    <cellStyle name="Currency 4 5 3 5 2 2" xfId="24316"/>
    <cellStyle name="Currency 4 5 3 5 3" xfId="24317"/>
    <cellStyle name="Currency 4 5 3 5 3 2" xfId="24318"/>
    <cellStyle name="Currency 4 5 3 5 4" xfId="24319"/>
    <cellStyle name="Currency 4 5 3 5 5" xfId="24320"/>
    <cellStyle name="Currency 4 5 3 6" xfId="24321"/>
    <cellStyle name="Currency 4 5 3 6 2" xfId="24322"/>
    <cellStyle name="Currency 4 5 3 7" xfId="24323"/>
    <cellStyle name="Currency 4 5 3 7 2" xfId="24324"/>
    <cellStyle name="Currency 4 5 3 8" xfId="24325"/>
    <cellStyle name="Currency 4 5 3 8 2" xfId="24326"/>
    <cellStyle name="Currency 4 5 3 9" xfId="24327"/>
    <cellStyle name="Currency 4 5 4" xfId="24328"/>
    <cellStyle name="Currency 4 5 4 10" xfId="24329"/>
    <cellStyle name="Currency 4 5 4 2" xfId="24330"/>
    <cellStyle name="Currency 4 5 4 2 2" xfId="24331"/>
    <cellStyle name="Currency 4 5 4 2 2 2" xfId="24332"/>
    <cellStyle name="Currency 4 5 4 2 3" xfId="24333"/>
    <cellStyle name="Currency 4 5 4 2 3 2" xfId="24334"/>
    <cellStyle name="Currency 4 5 4 2 4" xfId="24335"/>
    <cellStyle name="Currency 4 5 4 2 4 2" xfId="24336"/>
    <cellStyle name="Currency 4 5 4 2 5" xfId="24337"/>
    <cellStyle name="Currency 4 5 4 2 6" xfId="24338"/>
    <cellStyle name="Currency 4 5 4 3" xfId="24339"/>
    <cellStyle name="Currency 4 5 4 3 2" xfId="24340"/>
    <cellStyle name="Currency 4 5 4 3 2 2" xfId="24341"/>
    <cellStyle name="Currency 4 5 4 3 3" xfId="24342"/>
    <cellStyle name="Currency 4 5 4 3 3 2" xfId="24343"/>
    <cellStyle name="Currency 4 5 4 3 4" xfId="24344"/>
    <cellStyle name="Currency 4 5 4 3 4 2" xfId="24345"/>
    <cellStyle name="Currency 4 5 4 3 5" xfId="24346"/>
    <cellStyle name="Currency 4 5 4 3 6" xfId="24347"/>
    <cellStyle name="Currency 4 5 4 4" xfId="24348"/>
    <cellStyle name="Currency 4 5 4 4 2" xfId="24349"/>
    <cellStyle name="Currency 4 5 4 4 2 2" xfId="24350"/>
    <cellStyle name="Currency 4 5 4 4 3" xfId="24351"/>
    <cellStyle name="Currency 4 5 4 4 3 2" xfId="24352"/>
    <cellStyle name="Currency 4 5 4 4 4" xfId="24353"/>
    <cellStyle name="Currency 4 5 4 4 4 2" xfId="24354"/>
    <cellStyle name="Currency 4 5 4 4 5" xfId="24355"/>
    <cellStyle name="Currency 4 5 4 4 6" xfId="24356"/>
    <cellStyle name="Currency 4 5 4 5" xfId="24357"/>
    <cellStyle name="Currency 4 5 4 5 2" xfId="24358"/>
    <cellStyle name="Currency 4 5 4 5 2 2" xfId="24359"/>
    <cellStyle name="Currency 4 5 4 5 3" xfId="24360"/>
    <cellStyle name="Currency 4 5 4 5 3 2" xfId="24361"/>
    <cellStyle name="Currency 4 5 4 5 4" xfId="24362"/>
    <cellStyle name="Currency 4 5 4 5 5" xfId="24363"/>
    <cellStyle name="Currency 4 5 4 6" xfId="24364"/>
    <cellStyle name="Currency 4 5 4 6 2" xfId="24365"/>
    <cellStyle name="Currency 4 5 4 7" xfId="24366"/>
    <cellStyle name="Currency 4 5 4 7 2" xfId="24367"/>
    <cellStyle name="Currency 4 5 4 8" xfId="24368"/>
    <cellStyle name="Currency 4 5 4 8 2" xfId="24369"/>
    <cellStyle name="Currency 4 5 4 9" xfId="24370"/>
    <cellStyle name="Currency 4 5 5" xfId="24371"/>
    <cellStyle name="Currency 4 5 5 2" xfId="24372"/>
    <cellStyle name="Currency 4 5 5 2 2" xfId="24373"/>
    <cellStyle name="Currency 4 5 5 3" xfId="24374"/>
    <cellStyle name="Currency 4 5 5 3 2" xfId="24375"/>
    <cellStyle name="Currency 4 5 5 4" xfId="24376"/>
    <cellStyle name="Currency 4 5 5 4 2" xfId="24377"/>
    <cellStyle name="Currency 4 5 5 5" xfId="24378"/>
    <cellStyle name="Currency 4 5 5 6" xfId="24379"/>
    <cellStyle name="Currency 4 5 6" xfId="24380"/>
    <cellStyle name="Currency 4 5 6 2" xfId="24381"/>
    <cellStyle name="Currency 4 5 6 2 2" xfId="24382"/>
    <cellStyle name="Currency 4 5 6 3" xfId="24383"/>
    <cellStyle name="Currency 4 5 6 3 2" xfId="24384"/>
    <cellStyle name="Currency 4 5 6 4" xfId="24385"/>
    <cellStyle name="Currency 4 5 6 4 2" xfId="24386"/>
    <cellStyle name="Currency 4 5 6 5" xfId="24387"/>
    <cellStyle name="Currency 4 5 6 6" xfId="24388"/>
    <cellStyle name="Currency 4 5 7" xfId="24389"/>
    <cellStyle name="Currency 4 5 7 2" xfId="24390"/>
    <cellStyle name="Currency 4 5 7 2 2" xfId="24391"/>
    <cellStyle name="Currency 4 5 7 3" xfId="24392"/>
    <cellStyle name="Currency 4 5 7 3 2" xfId="24393"/>
    <cellStyle name="Currency 4 5 7 4" xfId="24394"/>
    <cellStyle name="Currency 4 5 7 4 2" xfId="24395"/>
    <cellStyle name="Currency 4 5 7 5" xfId="24396"/>
    <cellStyle name="Currency 4 5 7 6" xfId="24397"/>
    <cellStyle name="Currency 4 5 8" xfId="24398"/>
    <cellStyle name="Currency 4 5 8 2" xfId="24399"/>
    <cellStyle name="Currency 4 5 8 2 2" xfId="24400"/>
    <cellStyle name="Currency 4 5 8 3" xfId="24401"/>
    <cellStyle name="Currency 4 5 8 3 2" xfId="24402"/>
    <cellStyle name="Currency 4 5 8 4" xfId="24403"/>
    <cellStyle name="Currency 4 5 8 5" xfId="24404"/>
    <cellStyle name="Currency 4 5 9" xfId="24405"/>
    <cellStyle name="Currency 4 5 9 2" xfId="24406"/>
    <cellStyle name="Currency 4 6" xfId="24407"/>
    <cellStyle name="Currency 4 6 10" xfId="24408"/>
    <cellStyle name="Currency 4 6 10 2" xfId="24409"/>
    <cellStyle name="Currency 4 6 11" xfId="24410"/>
    <cellStyle name="Currency 4 6 12" xfId="24411"/>
    <cellStyle name="Currency 4 6 2" xfId="24412"/>
    <cellStyle name="Currency 4 6 2 10" xfId="24413"/>
    <cellStyle name="Currency 4 6 2 2" xfId="24414"/>
    <cellStyle name="Currency 4 6 2 2 2" xfId="24415"/>
    <cellStyle name="Currency 4 6 2 2 2 2" xfId="24416"/>
    <cellStyle name="Currency 4 6 2 2 3" xfId="24417"/>
    <cellStyle name="Currency 4 6 2 2 3 2" xfId="24418"/>
    <cellStyle name="Currency 4 6 2 2 4" xfId="24419"/>
    <cellStyle name="Currency 4 6 2 2 4 2" xfId="24420"/>
    <cellStyle name="Currency 4 6 2 2 5" xfId="24421"/>
    <cellStyle name="Currency 4 6 2 2 6" xfId="24422"/>
    <cellStyle name="Currency 4 6 2 3" xfId="24423"/>
    <cellStyle name="Currency 4 6 2 3 2" xfId="24424"/>
    <cellStyle name="Currency 4 6 2 3 2 2" xfId="24425"/>
    <cellStyle name="Currency 4 6 2 3 3" xfId="24426"/>
    <cellStyle name="Currency 4 6 2 3 3 2" xfId="24427"/>
    <cellStyle name="Currency 4 6 2 3 4" xfId="24428"/>
    <cellStyle name="Currency 4 6 2 3 4 2" xfId="24429"/>
    <cellStyle name="Currency 4 6 2 3 5" xfId="24430"/>
    <cellStyle name="Currency 4 6 2 3 6" xfId="24431"/>
    <cellStyle name="Currency 4 6 2 4" xfId="24432"/>
    <cellStyle name="Currency 4 6 2 4 2" xfId="24433"/>
    <cellStyle name="Currency 4 6 2 4 2 2" xfId="24434"/>
    <cellStyle name="Currency 4 6 2 4 3" xfId="24435"/>
    <cellStyle name="Currency 4 6 2 4 3 2" xfId="24436"/>
    <cellStyle name="Currency 4 6 2 4 4" xfId="24437"/>
    <cellStyle name="Currency 4 6 2 4 4 2" xfId="24438"/>
    <cellStyle name="Currency 4 6 2 4 5" xfId="24439"/>
    <cellStyle name="Currency 4 6 2 4 6" xfId="24440"/>
    <cellStyle name="Currency 4 6 2 5" xfId="24441"/>
    <cellStyle name="Currency 4 6 2 5 2" xfId="24442"/>
    <cellStyle name="Currency 4 6 2 5 2 2" xfId="24443"/>
    <cellStyle name="Currency 4 6 2 5 3" xfId="24444"/>
    <cellStyle name="Currency 4 6 2 5 3 2" xfId="24445"/>
    <cellStyle name="Currency 4 6 2 5 4" xfId="24446"/>
    <cellStyle name="Currency 4 6 2 5 5" xfId="24447"/>
    <cellStyle name="Currency 4 6 2 6" xfId="24448"/>
    <cellStyle name="Currency 4 6 2 6 2" xfId="24449"/>
    <cellStyle name="Currency 4 6 2 7" xfId="24450"/>
    <cellStyle name="Currency 4 6 2 7 2" xfId="24451"/>
    <cellStyle name="Currency 4 6 2 8" xfId="24452"/>
    <cellStyle name="Currency 4 6 2 8 2" xfId="24453"/>
    <cellStyle name="Currency 4 6 2 9" xfId="24454"/>
    <cellStyle name="Currency 4 6 3" xfId="24455"/>
    <cellStyle name="Currency 4 6 3 10" xfId="24456"/>
    <cellStyle name="Currency 4 6 3 2" xfId="24457"/>
    <cellStyle name="Currency 4 6 3 2 2" xfId="24458"/>
    <cellStyle name="Currency 4 6 3 2 2 2" xfId="24459"/>
    <cellStyle name="Currency 4 6 3 2 3" xfId="24460"/>
    <cellStyle name="Currency 4 6 3 2 3 2" xfId="24461"/>
    <cellStyle name="Currency 4 6 3 2 4" xfId="24462"/>
    <cellStyle name="Currency 4 6 3 2 4 2" xfId="24463"/>
    <cellStyle name="Currency 4 6 3 2 5" xfId="24464"/>
    <cellStyle name="Currency 4 6 3 2 6" xfId="24465"/>
    <cellStyle name="Currency 4 6 3 3" xfId="24466"/>
    <cellStyle name="Currency 4 6 3 3 2" xfId="24467"/>
    <cellStyle name="Currency 4 6 3 3 2 2" xfId="24468"/>
    <cellStyle name="Currency 4 6 3 3 3" xfId="24469"/>
    <cellStyle name="Currency 4 6 3 3 3 2" xfId="24470"/>
    <cellStyle name="Currency 4 6 3 3 4" xfId="24471"/>
    <cellStyle name="Currency 4 6 3 3 4 2" xfId="24472"/>
    <cellStyle name="Currency 4 6 3 3 5" xfId="24473"/>
    <cellStyle name="Currency 4 6 3 3 6" xfId="24474"/>
    <cellStyle name="Currency 4 6 3 4" xfId="24475"/>
    <cellStyle name="Currency 4 6 3 4 2" xfId="24476"/>
    <cellStyle name="Currency 4 6 3 4 2 2" xfId="24477"/>
    <cellStyle name="Currency 4 6 3 4 3" xfId="24478"/>
    <cellStyle name="Currency 4 6 3 4 3 2" xfId="24479"/>
    <cellStyle name="Currency 4 6 3 4 4" xfId="24480"/>
    <cellStyle name="Currency 4 6 3 4 4 2" xfId="24481"/>
    <cellStyle name="Currency 4 6 3 4 5" xfId="24482"/>
    <cellStyle name="Currency 4 6 3 4 6" xfId="24483"/>
    <cellStyle name="Currency 4 6 3 5" xfId="24484"/>
    <cellStyle name="Currency 4 6 3 5 2" xfId="24485"/>
    <cellStyle name="Currency 4 6 3 5 2 2" xfId="24486"/>
    <cellStyle name="Currency 4 6 3 5 3" xfId="24487"/>
    <cellStyle name="Currency 4 6 3 5 3 2" xfId="24488"/>
    <cellStyle name="Currency 4 6 3 5 4" xfId="24489"/>
    <cellStyle name="Currency 4 6 3 5 5" xfId="24490"/>
    <cellStyle name="Currency 4 6 3 6" xfId="24491"/>
    <cellStyle name="Currency 4 6 3 6 2" xfId="24492"/>
    <cellStyle name="Currency 4 6 3 7" xfId="24493"/>
    <cellStyle name="Currency 4 6 3 7 2" xfId="24494"/>
    <cellStyle name="Currency 4 6 3 8" xfId="24495"/>
    <cellStyle name="Currency 4 6 3 8 2" xfId="24496"/>
    <cellStyle name="Currency 4 6 3 9" xfId="24497"/>
    <cellStyle name="Currency 4 6 4" xfId="24498"/>
    <cellStyle name="Currency 4 6 4 2" xfId="24499"/>
    <cellStyle name="Currency 4 6 4 2 2" xfId="24500"/>
    <cellStyle name="Currency 4 6 4 3" xfId="24501"/>
    <cellStyle name="Currency 4 6 4 3 2" xfId="24502"/>
    <cellStyle name="Currency 4 6 4 4" xfId="24503"/>
    <cellStyle name="Currency 4 6 4 4 2" xfId="24504"/>
    <cellStyle name="Currency 4 6 4 5" xfId="24505"/>
    <cellStyle name="Currency 4 6 4 6" xfId="24506"/>
    <cellStyle name="Currency 4 6 5" xfId="24507"/>
    <cellStyle name="Currency 4 6 5 2" xfId="24508"/>
    <cellStyle name="Currency 4 6 5 2 2" xfId="24509"/>
    <cellStyle name="Currency 4 6 5 3" xfId="24510"/>
    <cellStyle name="Currency 4 6 5 3 2" xfId="24511"/>
    <cellStyle name="Currency 4 6 5 4" xfId="24512"/>
    <cellStyle name="Currency 4 6 5 4 2" xfId="24513"/>
    <cellStyle name="Currency 4 6 5 5" xfId="24514"/>
    <cellStyle name="Currency 4 6 5 6" xfId="24515"/>
    <cellStyle name="Currency 4 6 6" xfId="24516"/>
    <cellStyle name="Currency 4 6 6 2" xfId="24517"/>
    <cellStyle name="Currency 4 6 6 2 2" xfId="24518"/>
    <cellStyle name="Currency 4 6 6 3" xfId="24519"/>
    <cellStyle name="Currency 4 6 6 3 2" xfId="24520"/>
    <cellStyle name="Currency 4 6 6 4" xfId="24521"/>
    <cellStyle name="Currency 4 6 6 4 2" xfId="24522"/>
    <cellStyle name="Currency 4 6 6 5" xfId="24523"/>
    <cellStyle name="Currency 4 6 6 6" xfId="24524"/>
    <cellStyle name="Currency 4 6 7" xfId="24525"/>
    <cellStyle name="Currency 4 6 7 2" xfId="24526"/>
    <cellStyle name="Currency 4 6 7 2 2" xfId="24527"/>
    <cellStyle name="Currency 4 6 7 3" xfId="24528"/>
    <cellStyle name="Currency 4 6 7 3 2" xfId="24529"/>
    <cellStyle name="Currency 4 6 7 4" xfId="24530"/>
    <cellStyle name="Currency 4 6 7 5" xfId="24531"/>
    <cellStyle name="Currency 4 6 8" xfId="24532"/>
    <cellStyle name="Currency 4 6 8 2" xfId="24533"/>
    <cellStyle name="Currency 4 6 9" xfId="24534"/>
    <cellStyle name="Currency 4 6 9 2" xfId="24535"/>
    <cellStyle name="Currency 4 7" xfId="24536"/>
    <cellStyle name="Currency 4 7 10" xfId="24537"/>
    <cellStyle name="Currency 4 7 11" xfId="24538"/>
    <cellStyle name="Currency 4 7 2" xfId="24539"/>
    <cellStyle name="Currency 4 7 2 2" xfId="24540"/>
    <cellStyle name="Currency 4 7 2 2 2" xfId="24541"/>
    <cellStyle name="Currency 4 7 2 3" xfId="24542"/>
    <cellStyle name="Currency 4 7 2 3 2" xfId="24543"/>
    <cellStyle name="Currency 4 7 2 4" xfId="24544"/>
    <cellStyle name="Currency 4 7 2 4 2" xfId="24545"/>
    <cellStyle name="Currency 4 7 2 5" xfId="24546"/>
    <cellStyle name="Currency 4 7 2 6" xfId="24547"/>
    <cellStyle name="Currency 4 7 3" xfId="24548"/>
    <cellStyle name="Currency 4 7 3 2" xfId="24549"/>
    <cellStyle name="Currency 4 7 3 2 2" xfId="24550"/>
    <cellStyle name="Currency 4 7 3 3" xfId="24551"/>
    <cellStyle name="Currency 4 7 3 3 2" xfId="24552"/>
    <cellStyle name="Currency 4 7 3 4" xfId="24553"/>
    <cellStyle name="Currency 4 7 3 4 2" xfId="24554"/>
    <cellStyle name="Currency 4 7 3 5" xfId="24555"/>
    <cellStyle name="Currency 4 7 3 6" xfId="24556"/>
    <cellStyle name="Currency 4 7 4" xfId="24557"/>
    <cellStyle name="Currency 4 7 4 2" xfId="24558"/>
    <cellStyle name="Currency 4 7 4 2 2" xfId="24559"/>
    <cellStyle name="Currency 4 7 4 3" xfId="24560"/>
    <cellStyle name="Currency 4 7 4 3 2" xfId="24561"/>
    <cellStyle name="Currency 4 7 4 4" xfId="24562"/>
    <cellStyle name="Currency 4 7 4 4 2" xfId="24563"/>
    <cellStyle name="Currency 4 7 4 5" xfId="24564"/>
    <cellStyle name="Currency 4 7 4 6" xfId="24565"/>
    <cellStyle name="Currency 4 7 5" xfId="24566"/>
    <cellStyle name="Currency 4 7 5 2" xfId="24567"/>
    <cellStyle name="Currency 4 7 5 2 2" xfId="24568"/>
    <cellStyle name="Currency 4 7 5 3" xfId="24569"/>
    <cellStyle name="Currency 4 7 5 3 2" xfId="24570"/>
    <cellStyle name="Currency 4 7 5 4" xfId="24571"/>
    <cellStyle name="Currency 4 7 5 4 2" xfId="24572"/>
    <cellStyle name="Currency 4 7 5 5" xfId="24573"/>
    <cellStyle name="Currency 4 7 5 6" xfId="24574"/>
    <cellStyle name="Currency 4 7 6" xfId="24575"/>
    <cellStyle name="Currency 4 7 6 2" xfId="24576"/>
    <cellStyle name="Currency 4 7 6 2 2" xfId="24577"/>
    <cellStyle name="Currency 4 7 6 3" xfId="24578"/>
    <cellStyle name="Currency 4 7 6 3 2" xfId="24579"/>
    <cellStyle name="Currency 4 7 6 4" xfId="24580"/>
    <cellStyle name="Currency 4 7 6 5" xfId="24581"/>
    <cellStyle name="Currency 4 7 7" xfId="24582"/>
    <cellStyle name="Currency 4 7 7 2" xfId="24583"/>
    <cellStyle name="Currency 4 7 8" xfId="24584"/>
    <cellStyle name="Currency 4 7 8 2" xfId="24585"/>
    <cellStyle name="Currency 4 7 9" xfId="24586"/>
    <cellStyle name="Currency 4 7 9 2" xfId="24587"/>
    <cellStyle name="Currency 4 8" xfId="24588"/>
    <cellStyle name="Currency 4 8 10" xfId="24589"/>
    <cellStyle name="Currency 4 8 2" xfId="24590"/>
    <cellStyle name="Currency 4 8 2 2" xfId="24591"/>
    <cellStyle name="Currency 4 8 2 2 2" xfId="24592"/>
    <cellStyle name="Currency 4 8 2 3" xfId="24593"/>
    <cellStyle name="Currency 4 8 2 3 2" xfId="24594"/>
    <cellStyle name="Currency 4 8 2 4" xfId="24595"/>
    <cellStyle name="Currency 4 8 2 4 2" xfId="24596"/>
    <cellStyle name="Currency 4 8 2 5" xfId="24597"/>
    <cellStyle name="Currency 4 8 2 6" xfId="24598"/>
    <cellStyle name="Currency 4 8 3" xfId="24599"/>
    <cellStyle name="Currency 4 8 3 2" xfId="24600"/>
    <cellStyle name="Currency 4 8 3 2 2" xfId="24601"/>
    <cellStyle name="Currency 4 8 3 3" xfId="24602"/>
    <cellStyle name="Currency 4 8 3 3 2" xfId="24603"/>
    <cellStyle name="Currency 4 8 3 4" xfId="24604"/>
    <cellStyle name="Currency 4 8 3 4 2" xfId="24605"/>
    <cellStyle name="Currency 4 8 3 5" xfId="24606"/>
    <cellStyle name="Currency 4 8 3 6" xfId="24607"/>
    <cellStyle name="Currency 4 8 4" xfId="24608"/>
    <cellStyle name="Currency 4 8 4 2" xfId="24609"/>
    <cellStyle name="Currency 4 8 4 2 2" xfId="24610"/>
    <cellStyle name="Currency 4 8 4 3" xfId="24611"/>
    <cellStyle name="Currency 4 8 4 3 2" xfId="24612"/>
    <cellStyle name="Currency 4 8 4 4" xfId="24613"/>
    <cellStyle name="Currency 4 8 4 4 2" xfId="24614"/>
    <cellStyle name="Currency 4 8 4 5" xfId="24615"/>
    <cellStyle name="Currency 4 8 4 6" xfId="24616"/>
    <cellStyle name="Currency 4 8 5" xfId="24617"/>
    <cellStyle name="Currency 4 8 5 2" xfId="24618"/>
    <cellStyle name="Currency 4 8 5 2 2" xfId="24619"/>
    <cellStyle name="Currency 4 8 5 3" xfId="24620"/>
    <cellStyle name="Currency 4 8 5 3 2" xfId="24621"/>
    <cellStyle name="Currency 4 8 5 4" xfId="24622"/>
    <cellStyle name="Currency 4 8 5 5" xfId="24623"/>
    <cellStyle name="Currency 4 8 6" xfId="24624"/>
    <cellStyle name="Currency 4 8 6 2" xfId="24625"/>
    <cellStyle name="Currency 4 8 7" xfId="24626"/>
    <cellStyle name="Currency 4 8 7 2" xfId="24627"/>
    <cellStyle name="Currency 4 8 8" xfId="24628"/>
    <cellStyle name="Currency 4 8 8 2" xfId="24629"/>
    <cellStyle name="Currency 4 8 9" xfId="24630"/>
    <cellStyle name="Currency 4 9" xfId="24631"/>
    <cellStyle name="Currency 4 9 10" xfId="24632"/>
    <cellStyle name="Currency 4 9 2" xfId="24633"/>
    <cellStyle name="Currency 4 9 2 2" xfId="24634"/>
    <cellStyle name="Currency 4 9 2 2 2" xfId="24635"/>
    <cellStyle name="Currency 4 9 2 3" xfId="24636"/>
    <cellStyle name="Currency 4 9 2 3 2" xfId="24637"/>
    <cellStyle name="Currency 4 9 2 4" xfId="24638"/>
    <cellStyle name="Currency 4 9 2 4 2" xfId="24639"/>
    <cellStyle name="Currency 4 9 2 5" xfId="24640"/>
    <cellStyle name="Currency 4 9 2 6" xfId="24641"/>
    <cellStyle name="Currency 4 9 3" xfId="24642"/>
    <cellStyle name="Currency 4 9 3 2" xfId="24643"/>
    <cellStyle name="Currency 4 9 3 2 2" xfId="24644"/>
    <cellStyle name="Currency 4 9 3 3" xfId="24645"/>
    <cellStyle name="Currency 4 9 3 3 2" xfId="24646"/>
    <cellStyle name="Currency 4 9 3 4" xfId="24647"/>
    <cellStyle name="Currency 4 9 3 4 2" xfId="24648"/>
    <cellStyle name="Currency 4 9 3 5" xfId="24649"/>
    <cellStyle name="Currency 4 9 3 6" xfId="24650"/>
    <cellStyle name="Currency 4 9 4" xfId="24651"/>
    <cellStyle name="Currency 4 9 4 2" xfId="24652"/>
    <cellStyle name="Currency 4 9 4 2 2" xfId="24653"/>
    <cellStyle name="Currency 4 9 4 3" xfId="24654"/>
    <cellStyle name="Currency 4 9 4 3 2" xfId="24655"/>
    <cellStyle name="Currency 4 9 4 4" xfId="24656"/>
    <cellStyle name="Currency 4 9 4 4 2" xfId="24657"/>
    <cellStyle name="Currency 4 9 4 5" xfId="24658"/>
    <cellStyle name="Currency 4 9 4 6" xfId="24659"/>
    <cellStyle name="Currency 4 9 5" xfId="24660"/>
    <cellStyle name="Currency 4 9 5 2" xfId="24661"/>
    <cellStyle name="Currency 4 9 5 2 2" xfId="24662"/>
    <cellStyle name="Currency 4 9 5 3" xfId="24663"/>
    <cellStyle name="Currency 4 9 5 3 2" xfId="24664"/>
    <cellStyle name="Currency 4 9 5 4" xfId="24665"/>
    <cellStyle name="Currency 4 9 5 5" xfId="24666"/>
    <cellStyle name="Currency 4 9 6" xfId="24667"/>
    <cellStyle name="Currency 4 9 6 2" xfId="24668"/>
    <cellStyle name="Currency 4 9 7" xfId="24669"/>
    <cellStyle name="Currency 4 9 7 2" xfId="24670"/>
    <cellStyle name="Currency 4 9 8" xfId="24671"/>
    <cellStyle name="Currency 4 9 8 2" xfId="24672"/>
    <cellStyle name="Currency 4 9 9" xfId="24673"/>
    <cellStyle name="Currency 5" xfId="1417"/>
    <cellStyle name="Currency 6" xfId="43920"/>
    <cellStyle name="Currency 7" xfId="4"/>
    <cellStyle name="Currency0" xfId="11638"/>
    <cellStyle name="Currency0 2" xfId="24674"/>
    <cellStyle name="Currency0 3" xfId="24675"/>
    <cellStyle name="Currency0 4" xfId="24676"/>
    <cellStyle name="Currency0 5" xfId="24677"/>
    <cellStyle name="Currency0 6" xfId="24678"/>
    <cellStyle name="Currency0 7" xfId="17631"/>
    <cellStyle name="Currency2" xfId="11639"/>
    <cellStyle name="Date" xfId="11640"/>
    <cellStyle name="Date 2" xfId="24680"/>
    <cellStyle name="Date 3" xfId="24679"/>
    <cellStyle name="DateHeading" xfId="24681"/>
    <cellStyle name="Dezimal [0]_fee projec" xfId="11641"/>
    <cellStyle name="Dezimal_fee projec" xfId="11642"/>
    <cellStyle name="Error" xfId="11643"/>
    <cellStyle name="Errortest" xfId="11644"/>
    <cellStyle name="Euro" xfId="24682"/>
    <cellStyle name="Euro 2" xfId="24683"/>
    <cellStyle name="Explanatory Text 2" xfId="1418"/>
    <cellStyle name="Explanatory Text 2 2" xfId="24684"/>
    <cellStyle name="Explanatory Text 3" xfId="24685"/>
    <cellStyle name="Explanatory Text 4" xfId="9204"/>
    <cellStyle name="f" xfId="11645"/>
    <cellStyle name="f_vlookup" xfId="11646"/>
    <cellStyle name="File Input Cell" xfId="11647"/>
    <cellStyle name="Fixed" xfId="11648"/>
    <cellStyle name="Fixed 2" xfId="24687"/>
    <cellStyle name="Fixed 3" xfId="24686"/>
    <cellStyle name="Fixed Inputs from Catawba Contracts" xfId="11649"/>
    <cellStyle name="Fixed Inputs from Catawba Contracts 2" xfId="14934"/>
    <cellStyle name="Fixed Inputs from Catawba Contracts 3" xfId="14974"/>
    <cellStyle name="Fixed Inputs from Catawba Contracts 4" xfId="12312"/>
    <cellStyle name="Fixed Inputs from Catawba Contracts 5" xfId="14961"/>
    <cellStyle name="Fixed Inputs from Catawba Contracts 6" xfId="12303"/>
    <cellStyle name="Fixed Inputs from Catawba Contracts 7" xfId="14950"/>
    <cellStyle name="Fixed Inputs from Catawba Contracts 8" xfId="14951"/>
    <cellStyle name="Fixed Inputs from Catawba Contracts 9" xfId="14942"/>
    <cellStyle name="Good 2" xfId="1419"/>
    <cellStyle name="Good 2 2" xfId="24688"/>
    <cellStyle name="Good 3" xfId="24689"/>
    <cellStyle name="Good 4" xfId="9195"/>
    <cellStyle name="Grey" xfId="11650"/>
    <cellStyle name="Grey 2" xfId="24690"/>
    <cellStyle name="Grey 3" xfId="24691"/>
    <cellStyle name="Grey 4" xfId="24692"/>
    <cellStyle name="Grey 5" xfId="24693"/>
    <cellStyle name="HEADER" xfId="11651"/>
    <cellStyle name="Header1" xfId="11652"/>
    <cellStyle name="Header2" xfId="11653"/>
    <cellStyle name="Header2 2" xfId="14935"/>
    <cellStyle name="Header2 3" xfId="14975"/>
    <cellStyle name="Header2 4" xfId="12313"/>
    <cellStyle name="Header2 5" xfId="14956"/>
    <cellStyle name="Header2 6" xfId="12300"/>
    <cellStyle name="Header2 7" xfId="12274"/>
    <cellStyle name="Header2 8" xfId="12297"/>
    <cellStyle name="Header2 9" xfId="12277"/>
    <cellStyle name="Heading" xfId="24694"/>
    <cellStyle name="Heading 1 2" xfId="1420"/>
    <cellStyle name="Heading 1 2 2" xfId="24696"/>
    <cellStyle name="Heading 1 2 3" xfId="24695"/>
    <cellStyle name="Heading 1 3" xfId="24697"/>
    <cellStyle name="Heading 1 3 2" xfId="24698"/>
    <cellStyle name="Heading 1 4" xfId="9191"/>
    <cellStyle name="Heading 2 2" xfId="1421"/>
    <cellStyle name="Heading 2 2 2" xfId="24700"/>
    <cellStyle name="Heading 2 2 3" xfId="24699"/>
    <cellStyle name="Heading 2 3" xfId="24701"/>
    <cellStyle name="Heading 2 3 2" xfId="24702"/>
    <cellStyle name="Heading 2 4" xfId="9192"/>
    <cellStyle name="Heading 3 2" xfId="1422"/>
    <cellStyle name="Heading 3 2 2" xfId="24703"/>
    <cellStyle name="Heading 3 3" xfId="24704"/>
    <cellStyle name="Heading 3 4" xfId="9193"/>
    <cellStyle name="Heading 4 2" xfId="1423"/>
    <cellStyle name="Heading 4 2 2" xfId="24705"/>
    <cellStyle name="Heading 4 3" xfId="24706"/>
    <cellStyle name="Heading 4 4" xfId="9194"/>
    <cellStyle name="Heading1" xfId="11654"/>
    <cellStyle name="Heading2" xfId="11655"/>
    <cellStyle name="HEADINGS" xfId="24707"/>
    <cellStyle name="Highlight" xfId="1424"/>
    <cellStyle name="HIGHLIGHT 2" xfId="24708"/>
    <cellStyle name="Historical Inputs" xfId="11656"/>
    <cellStyle name="Hot Inputs" xfId="11657"/>
    <cellStyle name="Hot Inputs 2" xfId="14936"/>
    <cellStyle name="Hot Inputs 3" xfId="14976"/>
    <cellStyle name="Hot Inputs 4" xfId="12314"/>
    <cellStyle name="Hot Inputs 5" xfId="14927"/>
    <cellStyle name="Hot Inputs 6" xfId="14949"/>
    <cellStyle name="Hot Inputs 7" xfId="14955"/>
    <cellStyle name="Hot Inputs 8" xfId="12299"/>
    <cellStyle name="Hot Inputs 9" xfId="14964"/>
    <cellStyle name="Imported data from another worksheet" xfId="11658"/>
    <cellStyle name="Imported data from another worksheet 2" xfId="14937"/>
    <cellStyle name="Imported data from another worksheet 3" xfId="14977"/>
    <cellStyle name="Imported data from another worksheet 4" xfId="12315"/>
    <cellStyle name="Imported data from another worksheet 5" xfId="14959"/>
    <cellStyle name="Imported data from another worksheet 6" xfId="12302"/>
    <cellStyle name="Imported data from another worksheet 7" xfId="12273"/>
    <cellStyle name="Imported data from another worksheet 8" xfId="12298"/>
    <cellStyle name="Imported data from another worksheet 9" xfId="14932"/>
    <cellStyle name="inc/dec" xfId="11659"/>
    <cellStyle name="IndirectReference" xfId="11660"/>
    <cellStyle name="Input [yellow]" xfId="11661"/>
    <cellStyle name="Input [yellow] 10" xfId="15035"/>
    <cellStyle name="Input [yellow] 2" xfId="14938"/>
    <cellStyle name="Input [yellow] 2 2" xfId="24710"/>
    <cellStyle name="Input [yellow] 3" xfId="14978"/>
    <cellStyle name="Input [yellow] 3 2" xfId="24711"/>
    <cellStyle name="Input [yellow] 4" xfId="12316"/>
    <cellStyle name="Input [yellow] 5" xfId="12265"/>
    <cellStyle name="Input [yellow] 5 2" xfId="24712"/>
    <cellStyle name="Input [yellow] 6" xfId="12266"/>
    <cellStyle name="Input [yellow] 6 2" xfId="24709"/>
    <cellStyle name="Input [yellow] 7" xfId="14928"/>
    <cellStyle name="Input [yellow] 8" xfId="14953"/>
    <cellStyle name="Input [yellow] 9" xfId="12278"/>
    <cellStyle name="Input 10" xfId="24713"/>
    <cellStyle name="Input 11" xfId="24714"/>
    <cellStyle name="Input 12" xfId="24715"/>
    <cellStyle name="Input 13" xfId="24716"/>
    <cellStyle name="Input 14" xfId="24717"/>
    <cellStyle name="Input 15" xfId="24718"/>
    <cellStyle name="Input 16" xfId="24719"/>
    <cellStyle name="Input 17" xfId="24720"/>
    <cellStyle name="Input 18" xfId="24721"/>
    <cellStyle name="Input 19" xfId="24722"/>
    <cellStyle name="Input 2" xfId="1425"/>
    <cellStyle name="Input 2 2" xfId="24723"/>
    <cellStyle name="Input 20" xfId="24724"/>
    <cellStyle name="Input 21" xfId="24725"/>
    <cellStyle name="Input 22" xfId="17609"/>
    <cellStyle name="Input 23" xfId="9198"/>
    <cellStyle name="Input 3" xfId="11662"/>
    <cellStyle name="Input 3 2" xfId="24726"/>
    <cellStyle name="Input 4" xfId="11663"/>
    <cellStyle name="Input 4 2" xfId="24727"/>
    <cellStyle name="Input 5" xfId="11664"/>
    <cellStyle name="Input 5 2" xfId="24728"/>
    <cellStyle name="Input 6" xfId="11665"/>
    <cellStyle name="Input 6 2" xfId="24729"/>
    <cellStyle name="Input 7" xfId="24730"/>
    <cellStyle name="Input 8" xfId="24731"/>
    <cellStyle name="Input 9" xfId="24732"/>
    <cellStyle name="Input Percent" xfId="11666"/>
    <cellStyle name="Input Percent 2" xfId="14939"/>
    <cellStyle name="Input Percent 3" xfId="14979"/>
    <cellStyle name="Input Percent 4" xfId="12317"/>
    <cellStyle name="Input Percent 5" xfId="12272"/>
    <cellStyle name="Input Percent 6" xfId="14943"/>
    <cellStyle name="Input Percent 7" xfId="12276"/>
    <cellStyle name="Input Percent 8" xfId="12295"/>
    <cellStyle name="Input Percent 9" xfId="14968"/>
    <cellStyle name="inputarea" xfId="11667"/>
    <cellStyle name="INPUTS" xfId="24733"/>
    <cellStyle name="INPUTS 2" xfId="24734"/>
    <cellStyle name="INPUTS 3" xfId="24735"/>
    <cellStyle name="Inputs2" xfId="24736"/>
    <cellStyle name="Lines" xfId="11668"/>
    <cellStyle name="Linked Cell 2" xfId="1426"/>
    <cellStyle name="Linked Cell 2 2" xfId="24737"/>
    <cellStyle name="Linked Cell 3" xfId="24738"/>
    <cellStyle name="Linked Cell 4" xfId="9201"/>
    <cellStyle name="Manual Input" xfId="11669"/>
    <cellStyle name="Manual Input Cell" xfId="11670"/>
    <cellStyle name="Manual Input Cell 2" xfId="14940"/>
    <cellStyle name="Manual Input Cell 3" xfId="14980"/>
    <cellStyle name="Manual Input Cell 4" xfId="12318"/>
    <cellStyle name="Manual Input Cell 5" xfId="14962"/>
    <cellStyle name="Manual Input Cell 6" xfId="12304"/>
    <cellStyle name="Manual Input Cell 7" xfId="12264"/>
    <cellStyle name="Manual Input Cell 8" xfId="12267"/>
    <cellStyle name="Manual Input Cell 9" xfId="12296"/>
    <cellStyle name="mennu bar" xfId="11671"/>
    <cellStyle name="mennu bar 2" xfId="14941"/>
    <cellStyle name="mennu bar 3" xfId="14981"/>
    <cellStyle name="mennu bar 4" xfId="12319"/>
    <cellStyle name="mennu bar 5" xfId="14954"/>
    <cellStyle name="mennu bar 6" xfId="14958"/>
    <cellStyle name="mennu bar 7" xfId="12301"/>
    <cellStyle name="mennu bar 8" xfId="14982"/>
    <cellStyle name="mennu bar 9" xfId="12270"/>
    <cellStyle name="Millares_prectav00" xfId="24739"/>
    <cellStyle name="Model Generated Cell" xfId="11672"/>
    <cellStyle name="ModGen" xfId="11673"/>
    <cellStyle name="Moneda [0]_prehcc00" xfId="24740"/>
    <cellStyle name="Moneda_prectav00" xfId="24741"/>
    <cellStyle name="Names" xfId="11674"/>
    <cellStyle name="Neutral 2" xfId="1427"/>
    <cellStyle name="Neutral 2 2" xfId="24742"/>
    <cellStyle name="Neutral 3" xfId="24743"/>
    <cellStyle name="Neutral 4" xfId="9197"/>
    <cellStyle name="no dec" xfId="11675"/>
    <cellStyle name="Normal" xfId="0" builtinId="0"/>
    <cellStyle name="Normal - Style1" xfId="11676"/>
    <cellStyle name="Normal 10" xfId="1428"/>
    <cellStyle name="Normal 10 10" xfId="24745"/>
    <cellStyle name="Normal 10 10 2" xfId="24746"/>
    <cellStyle name="Normal 10 10 2 2" xfId="24747"/>
    <cellStyle name="Normal 10 10 3" xfId="24748"/>
    <cellStyle name="Normal 10 10 3 2" xfId="24749"/>
    <cellStyle name="Normal 10 10 4" xfId="24750"/>
    <cellStyle name="Normal 10 10 4 2" xfId="24751"/>
    <cellStyle name="Normal 10 10 5" xfId="24752"/>
    <cellStyle name="Normal 10 10 6" xfId="24753"/>
    <cellStyle name="Normal 10 11" xfId="24754"/>
    <cellStyle name="Normal 10 11 2" xfId="24755"/>
    <cellStyle name="Normal 10 11 2 2" xfId="24756"/>
    <cellStyle name="Normal 10 11 3" xfId="24757"/>
    <cellStyle name="Normal 10 11 3 2" xfId="24758"/>
    <cellStyle name="Normal 10 11 4" xfId="24759"/>
    <cellStyle name="Normal 10 11 5" xfId="24760"/>
    <cellStyle name="Normal 10 12" xfId="24761"/>
    <cellStyle name="Normal 10 12 2" xfId="24762"/>
    <cellStyle name="Normal 10 13" xfId="24763"/>
    <cellStyle name="Normal 10 13 2" xfId="24764"/>
    <cellStyle name="Normal 10 14" xfId="24765"/>
    <cellStyle name="Normal 10 14 2" xfId="24766"/>
    <cellStyle name="Normal 10 15" xfId="24767"/>
    <cellStyle name="Normal 10 16" xfId="24768"/>
    <cellStyle name="Normal 10 17" xfId="24769"/>
    <cellStyle name="Normal 10 18" xfId="24744"/>
    <cellStyle name="Normal 10 2" xfId="11677"/>
    <cellStyle name="Normal 10 2 10" xfId="24771"/>
    <cellStyle name="Normal 10 2 10 2" xfId="24772"/>
    <cellStyle name="Normal 10 2 11" xfId="24773"/>
    <cellStyle name="Normal 10 2 11 2" xfId="24774"/>
    <cellStyle name="Normal 10 2 12" xfId="24775"/>
    <cellStyle name="Normal 10 2 13" xfId="24776"/>
    <cellStyle name="Normal 10 2 14" xfId="24777"/>
    <cellStyle name="Normal 10 2 15" xfId="24770"/>
    <cellStyle name="Normal 10 2 2" xfId="11678"/>
    <cellStyle name="Normal 10 2 2 10" xfId="24779"/>
    <cellStyle name="Normal 10 2 2 11" xfId="24780"/>
    <cellStyle name="Normal 10 2 2 12" xfId="24778"/>
    <cellStyle name="Normal 10 2 2 2" xfId="11679"/>
    <cellStyle name="Normal 10 2 2 2 2" xfId="11680"/>
    <cellStyle name="Normal 10 2 2 2 2 2" xfId="24783"/>
    <cellStyle name="Normal 10 2 2 2 2 3" xfId="24782"/>
    <cellStyle name="Normal 10 2 2 2 3" xfId="24784"/>
    <cellStyle name="Normal 10 2 2 2 3 2" xfId="24785"/>
    <cellStyle name="Normal 10 2 2 2 4" xfId="24786"/>
    <cellStyle name="Normal 10 2 2 2 4 2" xfId="24787"/>
    <cellStyle name="Normal 10 2 2 2 5" xfId="24788"/>
    <cellStyle name="Normal 10 2 2 2 6" xfId="24789"/>
    <cellStyle name="Normal 10 2 2 2 7" xfId="24781"/>
    <cellStyle name="Normal 10 2 2 3" xfId="11681"/>
    <cellStyle name="Normal 10 2 2 3 2" xfId="24791"/>
    <cellStyle name="Normal 10 2 2 3 2 2" xfId="24792"/>
    <cellStyle name="Normal 10 2 2 3 3" xfId="24793"/>
    <cellStyle name="Normal 10 2 2 3 3 2" xfId="24794"/>
    <cellStyle name="Normal 10 2 2 3 4" xfId="24795"/>
    <cellStyle name="Normal 10 2 2 3 4 2" xfId="24796"/>
    <cellStyle name="Normal 10 2 2 3 5" xfId="24797"/>
    <cellStyle name="Normal 10 2 2 3 6" xfId="24798"/>
    <cellStyle name="Normal 10 2 2 3 7" xfId="24790"/>
    <cellStyle name="Normal 10 2 2 4" xfId="11682"/>
    <cellStyle name="Normal 10 2 2 4 2" xfId="24800"/>
    <cellStyle name="Normal 10 2 2 4 2 2" xfId="24801"/>
    <cellStyle name="Normal 10 2 2 4 3" xfId="24802"/>
    <cellStyle name="Normal 10 2 2 4 3 2" xfId="24803"/>
    <cellStyle name="Normal 10 2 2 4 4" xfId="24804"/>
    <cellStyle name="Normal 10 2 2 4 4 2" xfId="24805"/>
    <cellStyle name="Normal 10 2 2 4 5" xfId="24806"/>
    <cellStyle name="Normal 10 2 2 4 6" xfId="24807"/>
    <cellStyle name="Normal 10 2 2 4 7" xfId="24799"/>
    <cellStyle name="Normal 10 2 2 5" xfId="24808"/>
    <cellStyle name="Normal 10 2 2 5 2" xfId="24809"/>
    <cellStyle name="Normal 10 2 2 5 2 2" xfId="24810"/>
    <cellStyle name="Normal 10 2 2 5 3" xfId="24811"/>
    <cellStyle name="Normal 10 2 2 5 3 2" xfId="24812"/>
    <cellStyle name="Normal 10 2 2 5 4" xfId="24813"/>
    <cellStyle name="Normal 10 2 2 5 4 2" xfId="24814"/>
    <cellStyle name="Normal 10 2 2 5 5" xfId="24815"/>
    <cellStyle name="Normal 10 2 2 5 6" xfId="24816"/>
    <cellStyle name="Normal 10 2 2 6" xfId="24817"/>
    <cellStyle name="Normal 10 2 2 6 2" xfId="24818"/>
    <cellStyle name="Normal 10 2 2 6 2 2" xfId="24819"/>
    <cellStyle name="Normal 10 2 2 6 3" xfId="24820"/>
    <cellStyle name="Normal 10 2 2 6 3 2" xfId="24821"/>
    <cellStyle name="Normal 10 2 2 6 4" xfId="24822"/>
    <cellStyle name="Normal 10 2 2 6 5" xfId="24823"/>
    <cellStyle name="Normal 10 2 2 7" xfId="24824"/>
    <cellStyle name="Normal 10 2 2 7 2" xfId="24825"/>
    <cellStyle name="Normal 10 2 2 8" xfId="24826"/>
    <cellStyle name="Normal 10 2 2 8 2" xfId="24827"/>
    <cellStyle name="Normal 10 2 2 9" xfId="24828"/>
    <cellStyle name="Normal 10 2 2 9 2" xfId="24829"/>
    <cellStyle name="Normal 10 2 3" xfId="11683"/>
    <cellStyle name="Normal 10 2 3 10" xfId="24831"/>
    <cellStyle name="Normal 10 2 3 11" xfId="24830"/>
    <cellStyle name="Normal 10 2 3 2" xfId="11684"/>
    <cellStyle name="Normal 10 2 3 2 2" xfId="24833"/>
    <cellStyle name="Normal 10 2 3 2 2 2" xfId="24834"/>
    <cellStyle name="Normal 10 2 3 2 3" xfId="24835"/>
    <cellStyle name="Normal 10 2 3 2 3 2" xfId="24836"/>
    <cellStyle name="Normal 10 2 3 2 4" xfId="24837"/>
    <cellStyle name="Normal 10 2 3 2 4 2" xfId="24838"/>
    <cellStyle name="Normal 10 2 3 2 5" xfId="24839"/>
    <cellStyle name="Normal 10 2 3 2 6" xfId="24840"/>
    <cellStyle name="Normal 10 2 3 2 7" xfId="24832"/>
    <cellStyle name="Normal 10 2 3 3" xfId="24841"/>
    <cellStyle name="Normal 10 2 3 3 2" xfId="24842"/>
    <cellStyle name="Normal 10 2 3 3 2 2" xfId="24843"/>
    <cellStyle name="Normal 10 2 3 3 3" xfId="24844"/>
    <cellStyle name="Normal 10 2 3 3 3 2" xfId="24845"/>
    <cellStyle name="Normal 10 2 3 3 4" xfId="24846"/>
    <cellStyle name="Normal 10 2 3 3 4 2" xfId="24847"/>
    <cellStyle name="Normal 10 2 3 3 5" xfId="24848"/>
    <cellStyle name="Normal 10 2 3 3 6" xfId="24849"/>
    <cellStyle name="Normal 10 2 3 4" xfId="24850"/>
    <cellStyle name="Normal 10 2 3 4 2" xfId="24851"/>
    <cellStyle name="Normal 10 2 3 4 2 2" xfId="24852"/>
    <cellStyle name="Normal 10 2 3 4 3" xfId="24853"/>
    <cellStyle name="Normal 10 2 3 4 3 2" xfId="24854"/>
    <cellStyle name="Normal 10 2 3 4 4" xfId="24855"/>
    <cellStyle name="Normal 10 2 3 4 4 2" xfId="24856"/>
    <cellStyle name="Normal 10 2 3 4 5" xfId="24857"/>
    <cellStyle name="Normal 10 2 3 4 6" xfId="24858"/>
    <cellStyle name="Normal 10 2 3 5" xfId="24859"/>
    <cellStyle name="Normal 10 2 3 5 2" xfId="24860"/>
    <cellStyle name="Normal 10 2 3 5 2 2" xfId="24861"/>
    <cellStyle name="Normal 10 2 3 5 3" xfId="24862"/>
    <cellStyle name="Normal 10 2 3 5 3 2" xfId="24863"/>
    <cellStyle name="Normal 10 2 3 5 4" xfId="24864"/>
    <cellStyle name="Normal 10 2 3 5 5" xfId="24865"/>
    <cellStyle name="Normal 10 2 3 6" xfId="24866"/>
    <cellStyle name="Normal 10 2 3 6 2" xfId="24867"/>
    <cellStyle name="Normal 10 2 3 7" xfId="24868"/>
    <cellStyle name="Normal 10 2 3 7 2" xfId="24869"/>
    <cellStyle name="Normal 10 2 3 8" xfId="24870"/>
    <cellStyle name="Normal 10 2 3 8 2" xfId="24871"/>
    <cellStyle name="Normal 10 2 3 9" xfId="24872"/>
    <cellStyle name="Normal 10 2 4" xfId="11685"/>
    <cellStyle name="Normal 10 2 4 10" xfId="24874"/>
    <cellStyle name="Normal 10 2 4 11" xfId="24873"/>
    <cellStyle name="Normal 10 2 4 2" xfId="24875"/>
    <cellStyle name="Normal 10 2 4 2 2" xfId="24876"/>
    <cellStyle name="Normal 10 2 4 2 2 2" xfId="24877"/>
    <cellStyle name="Normal 10 2 4 2 3" xfId="24878"/>
    <cellStyle name="Normal 10 2 4 2 3 2" xfId="24879"/>
    <cellStyle name="Normal 10 2 4 2 4" xfId="24880"/>
    <cellStyle name="Normal 10 2 4 2 4 2" xfId="24881"/>
    <cellStyle name="Normal 10 2 4 2 5" xfId="24882"/>
    <cellStyle name="Normal 10 2 4 2 6" xfId="24883"/>
    <cellStyle name="Normal 10 2 4 3" xfId="24884"/>
    <cellStyle name="Normal 10 2 4 3 2" xfId="24885"/>
    <cellStyle name="Normal 10 2 4 3 2 2" xfId="24886"/>
    <cellStyle name="Normal 10 2 4 3 3" xfId="24887"/>
    <cellStyle name="Normal 10 2 4 3 3 2" xfId="24888"/>
    <cellStyle name="Normal 10 2 4 3 4" xfId="24889"/>
    <cellStyle name="Normal 10 2 4 3 4 2" xfId="24890"/>
    <cellStyle name="Normal 10 2 4 3 5" xfId="24891"/>
    <cellStyle name="Normal 10 2 4 3 6" xfId="24892"/>
    <cellStyle name="Normal 10 2 4 4" xfId="24893"/>
    <cellStyle name="Normal 10 2 4 4 2" xfId="24894"/>
    <cellStyle name="Normal 10 2 4 4 2 2" xfId="24895"/>
    <cellStyle name="Normal 10 2 4 4 3" xfId="24896"/>
    <cellStyle name="Normal 10 2 4 4 3 2" xfId="24897"/>
    <cellStyle name="Normal 10 2 4 4 4" xfId="24898"/>
    <cellStyle name="Normal 10 2 4 4 4 2" xfId="24899"/>
    <cellStyle name="Normal 10 2 4 4 5" xfId="24900"/>
    <cellStyle name="Normal 10 2 4 4 6" xfId="24901"/>
    <cellStyle name="Normal 10 2 4 5" xfId="24902"/>
    <cellStyle name="Normal 10 2 4 5 2" xfId="24903"/>
    <cellStyle name="Normal 10 2 4 5 2 2" xfId="24904"/>
    <cellStyle name="Normal 10 2 4 5 3" xfId="24905"/>
    <cellStyle name="Normal 10 2 4 5 3 2" xfId="24906"/>
    <cellStyle name="Normal 10 2 4 5 4" xfId="24907"/>
    <cellStyle name="Normal 10 2 4 5 5" xfId="24908"/>
    <cellStyle name="Normal 10 2 4 6" xfId="24909"/>
    <cellStyle name="Normal 10 2 4 6 2" xfId="24910"/>
    <cellStyle name="Normal 10 2 4 7" xfId="24911"/>
    <cellStyle name="Normal 10 2 4 7 2" xfId="24912"/>
    <cellStyle name="Normal 10 2 4 8" xfId="24913"/>
    <cellStyle name="Normal 10 2 4 8 2" xfId="24914"/>
    <cellStyle name="Normal 10 2 4 9" xfId="24915"/>
    <cellStyle name="Normal 10 2 5" xfId="11686"/>
    <cellStyle name="Normal 10 2 5 2" xfId="24917"/>
    <cellStyle name="Normal 10 2 5 2 2" xfId="24918"/>
    <cellStyle name="Normal 10 2 5 3" xfId="24919"/>
    <cellStyle name="Normal 10 2 5 3 2" xfId="24920"/>
    <cellStyle name="Normal 10 2 5 4" xfId="24921"/>
    <cellStyle name="Normal 10 2 5 4 2" xfId="24922"/>
    <cellStyle name="Normal 10 2 5 5" xfId="24923"/>
    <cellStyle name="Normal 10 2 5 6" xfId="24924"/>
    <cellStyle name="Normal 10 2 5 7" xfId="24916"/>
    <cellStyle name="Normal 10 2 6" xfId="24925"/>
    <cellStyle name="Normal 10 2 6 2" xfId="24926"/>
    <cellStyle name="Normal 10 2 6 2 2" xfId="24927"/>
    <cellStyle name="Normal 10 2 6 3" xfId="24928"/>
    <cellStyle name="Normal 10 2 6 3 2" xfId="24929"/>
    <cellStyle name="Normal 10 2 6 4" xfId="24930"/>
    <cellStyle name="Normal 10 2 6 4 2" xfId="24931"/>
    <cellStyle name="Normal 10 2 6 5" xfId="24932"/>
    <cellStyle name="Normal 10 2 6 6" xfId="24933"/>
    <cellStyle name="Normal 10 2 7" xfId="24934"/>
    <cellStyle name="Normal 10 2 7 2" xfId="24935"/>
    <cellStyle name="Normal 10 2 7 2 2" xfId="24936"/>
    <cellStyle name="Normal 10 2 7 3" xfId="24937"/>
    <cellStyle name="Normal 10 2 7 3 2" xfId="24938"/>
    <cellStyle name="Normal 10 2 7 4" xfId="24939"/>
    <cellStyle name="Normal 10 2 7 4 2" xfId="24940"/>
    <cellStyle name="Normal 10 2 7 5" xfId="24941"/>
    <cellStyle name="Normal 10 2 7 6" xfId="24942"/>
    <cellStyle name="Normal 10 2 8" xfId="24943"/>
    <cellStyle name="Normal 10 2 8 2" xfId="24944"/>
    <cellStyle name="Normal 10 2 8 2 2" xfId="24945"/>
    <cellStyle name="Normal 10 2 8 3" xfId="24946"/>
    <cellStyle name="Normal 10 2 8 3 2" xfId="24947"/>
    <cellStyle name="Normal 10 2 8 4" xfId="24948"/>
    <cellStyle name="Normal 10 2 8 5" xfId="24949"/>
    <cellStyle name="Normal 10 2 9" xfId="24950"/>
    <cellStyle name="Normal 10 2 9 2" xfId="24951"/>
    <cellStyle name="Normal 10 3" xfId="11687"/>
    <cellStyle name="Normal 10 3 10" xfId="24953"/>
    <cellStyle name="Normal 10 3 10 2" xfId="24954"/>
    <cellStyle name="Normal 10 3 11" xfId="24955"/>
    <cellStyle name="Normal 10 3 11 2" xfId="24956"/>
    <cellStyle name="Normal 10 3 12" xfId="24957"/>
    <cellStyle name="Normal 10 3 13" xfId="24958"/>
    <cellStyle name="Normal 10 3 14" xfId="24952"/>
    <cellStyle name="Normal 10 3 2" xfId="11688"/>
    <cellStyle name="Normal 10 3 2 10" xfId="24960"/>
    <cellStyle name="Normal 10 3 2 11" xfId="24961"/>
    <cellStyle name="Normal 10 3 2 12" xfId="24959"/>
    <cellStyle name="Normal 10 3 2 2" xfId="11689"/>
    <cellStyle name="Normal 10 3 2 2 2" xfId="24963"/>
    <cellStyle name="Normal 10 3 2 2 2 2" xfId="24964"/>
    <cellStyle name="Normal 10 3 2 2 3" xfId="24965"/>
    <cellStyle name="Normal 10 3 2 2 3 2" xfId="24966"/>
    <cellStyle name="Normal 10 3 2 2 4" xfId="24967"/>
    <cellStyle name="Normal 10 3 2 2 4 2" xfId="24968"/>
    <cellStyle name="Normal 10 3 2 2 5" xfId="24969"/>
    <cellStyle name="Normal 10 3 2 2 6" xfId="24970"/>
    <cellStyle name="Normal 10 3 2 2 7" xfId="24962"/>
    <cellStyle name="Normal 10 3 2 3" xfId="24971"/>
    <cellStyle name="Normal 10 3 2 3 2" xfId="24972"/>
    <cellStyle name="Normal 10 3 2 3 2 2" xfId="24973"/>
    <cellStyle name="Normal 10 3 2 3 3" xfId="24974"/>
    <cellStyle name="Normal 10 3 2 3 3 2" xfId="24975"/>
    <cellStyle name="Normal 10 3 2 3 4" xfId="24976"/>
    <cellStyle name="Normal 10 3 2 3 4 2" xfId="24977"/>
    <cellStyle name="Normal 10 3 2 3 5" xfId="24978"/>
    <cellStyle name="Normal 10 3 2 3 6" xfId="24979"/>
    <cellStyle name="Normal 10 3 2 4" xfId="24980"/>
    <cellStyle name="Normal 10 3 2 4 2" xfId="24981"/>
    <cellStyle name="Normal 10 3 2 4 2 2" xfId="24982"/>
    <cellStyle name="Normal 10 3 2 4 3" xfId="24983"/>
    <cellStyle name="Normal 10 3 2 4 3 2" xfId="24984"/>
    <cellStyle name="Normal 10 3 2 4 4" xfId="24985"/>
    <cellStyle name="Normal 10 3 2 4 4 2" xfId="24986"/>
    <cellStyle name="Normal 10 3 2 4 5" xfId="24987"/>
    <cellStyle name="Normal 10 3 2 4 6" xfId="24988"/>
    <cellStyle name="Normal 10 3 2 5" xfId="24989"/>
    <cellStyle name="Normal 10 3 2 5 2" xfId="24990"/>
    <cellStyle name="Normal 10 3 2 5 2 2" xfId="24991"/>
    <cellStyle name="Normal 10 3 2 5 3" xfId="24992"/>
    <cellStyle name="Normal 10 3 2 5 3 2" xfId="24993"/>
    <cellStyle name="Normal 10 3 2 5 4" xfId="24994"/>
    <cellStyle name="Normal 10 3 2 5 4 2" xfId="24995"/>
    <cellStyle name="Normal 10 3 2 5 5" xfId="24996"/>
    <cellStyle name="Normal 10 3 2 5 6" xfId="24997"/>
    <cellStyle name="Normal 10 3 2 6" xfId="24998"/>
    <cellStyle name="Normal 10 3 2 6 2" xfId="24999"/>
    <cellStyle name="Normal 10 3 2 6 2 2" xfId="25000"/>
    <cellStyle name="Normal 10 3 2 6 3" xfId="25001"/>
    <cellStyle name="Normal 10 3 2 6 3 2" xfId="25002"/>
    <cellStyle name="Normal 10 3 2 6 4" xfId="25003"/>
    <cellStyle name="Normal 10 3 2 6 5" xfId="25004"/>
    <cellStyle name="Normal 10 3 2 7" xfId="25005"/>
    <cellStyle name="Normal 10 3 2 7 2" xfId="25006"/>
    <cellStyle name="Normal 10 3 2 8" xfId="25007"/>
    <cellStyle name="Normal 10 3 2 8 2" xfId="25008"/>
    <cellStyle name="Normal 10 3 2 9" xfId="25009"/>
    <cellStyle name="Normal 10 3 2 9 2" xfId="25010"/>
    <cellStyle name="Normal 10 3 3" xfId="11690"/>
    <cellStyle name="Normal 10 3 3 10" xfId="25012"/>
    <cellStyle name="Normal 10 3 3 11" xfId="25011"/>
    <cellStyle name="Normal 10 3 3 2" xfId="25013"/>
    <cellStyle name="Normal 10 3 3 2 2" xfId="25014"/>
    <cellStyle name="Normal 10 3 3 2 2 2" xfId="25015"/>
    <cellStyle name="Normal 10 3 3 2 3" xfId="25016"/>
    <cellStyle name="Normal 10 3 3 2 3 2" xfId="25017"/>
    <cellStyle name="Normal 10 3 3 2 4" xfId="25018"/>
    <cellStyle name="Normal 10 3 3 2 4 2" xfId="25019"/>
    <cellStyle name="Normal 10 3 3 2 5" xfId="25020"/>
    <cellStyle name="Normal 10 3 3 2 6" xfId="25021"/>
    <cellStyle name="Normal 10 3 3 3" xfId="25022"/>
    <cellStyle name="Normal 10 3 3 3 2" xfId="25023"/>
    <cellStyle name="Normal 10 3 3 3 2 2" xfId="25024"/>
    <cellStyle name="Normal 10 3 3 3 3" xfId="25025"/>
    <cellStyle name="Normal 10 3 3 3 3 2" xfId="25026"/>
    <cellStyle name="Normal 10 3 3 3 4" xfId="25027"/>
    <cellStyle name="Normal 10 3 3 3 4 2" xfId="25028"/>
    <cellStyle name="Normal 10 3 3 3 5" xfId="25029"/>
    <cellStyle name="Normal 10 3 3 3 6" xfId="25030"/>
    <cellStyle name="Normal 10 3 3 4" xfId="25031"/>
    <cellStyle name="Normal 10 3 3 4 2" xfId="25032"/>
    <cellStyle name="Normal 10 3 3 4 2 2" xfId="25033"/>
    <cellStyle name="Normal 10 3 3 4 3" xfId="25034"/>
    <cellStyle name="Normal 10 3 3 4 3 2" xfId="25035"/>
    <cellStyle name="Normal 10 3 3 4 4" xfId="25036"/>
    <cellStyle name="Normal 10 3 3 4 4 2" xfId="25037"/>
    <cellStyle name="Normal 10 3 3 4 5" xfId="25038"/>
    <cellStyle name="Normal 10 3 3 4 6" xfId="25039"/>
    <cellStyle name="Normal 10 3 3 5" xfId="25040"/>
    <cellStyle name="Normal 10 3 3 5 2" xfId="25041"/>
    <cellStyle name="Normal 10 3 3 5 2 2" xfId="25042"/>
    <cellStyle name="Normal 10 3 3 5 3" xfId="25043"/>
    <cellStyle name="Normal 10 3 3 5 3 2" xfId="25044"/>
    <cellStyle name="Normal 10 3 3 5 4" xfId="25045"/>
    <cellStyle name="Normal 10 3 3 5 5" xfId="25046"/>
    <cellStyle name="Normal 10 3 3 6" xfId="25047"/>
    <cellStyle name="Normal 10 3 3 6 2" xfId="25048"/>
    <cellStyle name="Normal 10 3 3 7" xfId="25049"/>
    <cellStyle name="Normal 10 3 3 7 2" xfId="25050"/>
    <cellStyle name="Normal 10 3 3 8" xfId="25051"/>
    <cellStyle name="Normal 10 3 3 8 2" xfId="25052"/>
    <cellStyle name="Normal 10 3 3 9" xfId="25053"/>
    <cellStyle name="Normal 10 3 4" xfId="11691"/>
    <cellStyle name="Normal 10 3 4 10" xfId="25055"/>
    <cellStyle name="Normal 10 3 4 11" xfId="25054"/>
    <cellStyle name="Normal 10 3 4 2" xfId="25056"/>
    <cellStyle name="Normal 10 3 4 2 2" xfId="25057"/>
    <cellStyle name="Normal 10 3 4 2 2 2" xfId="25058"/>
    <cellStyle name="Normal 10 3 4 2 3" xfId="25059"/>
    <cellStyle name="Normal 10 3 4 2 3 2" xfId="25060"/>
    <cellStyle name="Normal 10 3 4 2 4" xfId="25061"/>
    <cellStyle name="Normal 10 3 4 2 4 2" xfId="25062"/>
    <cellStyle name="Normal 10 3 4 2 5" xfId="25063"/>
    <cellStyle name="Normal 10 3 4 2 6" xfId="25064"/>
    <cellStyle name="Normal 10 3 4 3" xfId="25065"/>
    <cellStyle name="Normal 10 3 4 3 2" xfId="25066"/>
    <cellStyle name="Normal 10 3 4 3 2 2" xfId="25067"/>
    <cellStyle name="Normal 10 3 4 3 3" xfId="25068"/>
    <cellStyle name="Normal 10 3 4 3 3 2" xfId="25069"/>
    <cellStyle name="Normal 10 3 4 3 4" xfId="25070"/>
    <cellStyle name="Normal 10 3 4 3 4 2" xfId="25071"/>
    <cellStyle name="Normal 10 3 4 3 5" xfId="25072"/>
    <cellStyle name="Normal 10 3 4 3 6" xfId="25073"/>
    <cellStyle name="Normal 10 3 4 4" xfId="25074"/>
    <cellStyle name="Normal 10 3 4 4 2" xfId="25075"/>
    <cellStyle name="Normal 10 3 4 4 2 2" xfId="25076"/>
    <cellStyle name="Normal 10 3 4 4 3" xfId="25077"/>
    <cellStyle name="Normal 10 3 4 4 3 2" xfId="25078"/>
    <cellStyle name="Normal 10 3 4 4 4" xfId="25079"/>
    <cellStyle name="Normal 10 3 4 4 4 2" xfId="25080"/>
    <cellStyle name="Normal 10 3 4 4 5" xfId="25081"/>
    <cellStyle name="Normal 10 3 4 4 6" xfId="25082"/>
    <cellStyle name="Normal 10 3 4 5" xfId="25083"/>
    <cellStyle name="Normal 10 3 4 5 2" xfId="25084"/>
    <cellStyle name="Normal 10 3 4 5 2 2" xfId="25085"/>
    <cellStyle name="Normal 10 3 4 5 3" xfId="25086"/>
    <cellStyle name="Normal 10 3 4 5 3 2" xfId="25087"/>
    <cellStyle name="Normal 10 3 4 5 4" xfId="25088"/>
    <cellStyle name="Normal 10 3 4 5 5" xfId="25089"/>
    <cellStyle name="Normal 10 3 4 6" xfId="25090"/>
    <cellStyle name="Normal 10 3 4 6 2" xfId="25091"/>
    <cellStyle name="Normal 10 3 4 7" xfId="25092"/>
    <cellStyle name="Normal 10 3 4 7 2" xfId="25093"/>
    <cellStyle name="Normal 10 3 4 8" xfId="25094"/>
    <cellStyle name="Normal 10 3 4 8 2" xfId="25095"/>
    <cellStyle name="Normal 10 3 4 9" xfId="25096"/>
    <cellStyle name="Normal 10 3 5" xfId="25097"/>
    <cellStyle name="Normal 10 3 5 2" xfId="25098"/>
    <cellStyle name="Normal 10 3 5 2 2" xfId="25099"/>
    <cellStyle name="Normal 10 3 5 3" xfId="25100"/>
    <cellStyle name="Normal 10 3 5 3 2" xfId="25101"/>
    <cellStyle name="Normal 10 3 5 4" xfId="25102"/>
    <cellStyle name="Normal 10 3 5 4 2" xfId="25103"/>
    <cellStyle name="Normal 10 3 5 5" xfId="25104"/>
    <cellStyle name="Normal 10 3 5 6" xfId="25105"/>
    <cellStyle name="Normal 10 3 6" xfId="25106"/>
    <cellStyle name="Normal 10 3 6 2" xfId="25107"/>
    <cellStyle name="Normal 10 3 6 2 2" xfId="25108"/>
    <cellStyle name="Normal 10 3 6 3" xfId="25109"/>
    <cellStyle name="Normal 10 3 6 3 2" xfId="25110"/>
    <cellStyle name="Normal 10 3 6 4" xfId="25111"/>
    <cellStyle name="Normal 10 3 6 4 2" xfId="25112"/>
    <cellStyle name="Normal 10 3 6 5" xfId="25113"/>
    <cellStyle name="Normal 10 3 6 6" xfId="25114"/>
    <cellStyle name="Normal 10 3 7" xfId="25115"/>
    <cellStyle name="Normal 10 3 7 2" xfId="25116"/>
    <cellStyle name="Normal 10 3 7 2 2" xfId="25117"/>
    <cellStyle name="Normal 10 3 7 3" xfId="25118"/>
    <cellStyle name="Normal 10 3 7 3 2" xfId="25119"/>
    <cellStyle name="Normal 10 3 7 4" xfId="25120"/>
    <cellStyle name="Normal 10 3 7 4 2" xfId="25121"/>
    <cellStyle name="Normal 10 3 7 5" xfId="25122"/>
    <cellStyle name="Normal 10 3 7 6" xfId="25123"/>
    <cellStyle name="Normal 10 3 8" xfId="25124"/>
    <cellStyle name="Normal 10 3 8 2" xfId="25125"/>
    <cellStyle name="Normal 10 3 8 2 2" xfId="25126"/>
    <cellStyle name="Normal 10 3 8 3" xfId="25127"/>
    <cellStyle name="Normal 10 3 8 3 2" xfId="25128"/>
    <cellStyle name="Normal 10 3 8 4" xfId="25129"/>
    <cellStyle name="Normal 10 3 8 5" xfId="25130"/>
    <cellStyle name="Normal 10 3 9" xfId="25131"/>
    <cellStyle name="Normal 10 3 9 2" xfId="25132"/>
    <cellStyle name="Normal 10 4" xfId="11692"/>
    <cellStyle name="Normal 10 4 10" xfId="25134"/>
    <cellStyle name="Normal 10 4 10 2" xfId="25135"/>
    <cellStyle name="Normal 10 4 11" xfId="25136"/>
    <cellStyle name="Normal 10 4 12" xfId="25137"/>
    <cellStyle name="Normal 10 4 13" xfId="25133"/>
    <cellStyle name="Normal 10 4 2" xfId="11693"/>
    <cellStyle name="Normal 10 4 2 10" xfId="25139"/>
    <cellStyle name="Normal 10 4 2 11" xfId="25138"/>
    <cellStyle name="Normal 10 4 2 2" xfId="11694"/>
    <cellStyle name="Normal 10 4 2 2 2" xfId="25141"/>
    <cellStyle name="Normal 10 4 2 2 2 2" xfId="25142"/>
    <cellStyle name="Normal 10 4 2 2 3" xfId="25143"/>
    <cellStyle name="Normal 10 4 2 2 3 2" xfId="25144"/>
    <cellStyle name="Normal 10 4 2 2 4" xfId="25145"/>
    <cellStyle name="Normal 10 4 2 2 4 2" xfId="25146"/>
    <cellStyle name="Normal 10 4 2 2 5" xfId="25147"/>
    <cellStyle name="Normal 10 4 2 2 6" xfId="25148"/>
    <cellStyle name="Normal 10 4 2 2 7" xfId="25140"/>
    <cellStyle name="Normal 10 4 2 3" xfId="25149"/>
    <cellStyle name="Normal 10 4 2 3 2" xfId="25150"/>
    <cellStyle name="Normal 10 4 2 3 2 2" xfId="25151"/>
    <cellStyle name="Normal 10 4 2 3 3" xfId="25152"/>
    <cellStyle name="Normal 10 4 2 3 3 2" xfId="25153"/>
    <cellStyle name="Normal 10 4 2 3 4" xfId="25154"/>
    <cellStyle name="Normal 10 4 2 3 4 2" xfId="25155"/>
    <cellStyle name="Normal 10 4 2 3 5" xfId="25156"/>
    <cellStyle name="Normal 10 4 2 3 6" xfId="25157"/>
    <cellStyle name="Normal 10 4 2 4" xfId="25158"/>
    <cellStyle name="Normal 10 4 2 4 2" xfId="25159"/>
    <cellStyle name="Normal 10 4 2 4 2 2" xfId="25160"/>
    <cellStyle name="Normal 10 4 2 4 3" xfId="25161"/>
    <cellStyle name="Normal 10 4 2 4 3 2" xfId="25162"/>
    <cellStyle name="Normal 10 4 2 4 4" xfId="25163"/>
    <cellStyle name="Normal 10 4 2 4 4 2" xfId="25164"/>
    <cellStyle name="Normal 10 4 2 4 5" xfId="25165"/>
    <cellStyle name="Normal 10 4 2 4 6" xfId="25166"/>
    <cellStyle name="Normal 10 4 2 5" xfId="25167"/>
    <cellStyle name="Normal 10 4 2 5 2" xfId="25168"/>
    <cellStyle name="Normal 10 4 2 5 2 2" xfId="25169"/>
    <cellStyle name="Normal 10 4 2 5 3" xfId="25170"/>
    <cellStyle name="Normal 10 4 2 5 3 2" xfId="25171"/>
    <cellStyle name="Normal 10 4 2 5 4" xfId="25172"/>
    <cellStyle name="Normal 10 4 2 5 5" xfId="25173"/>
    <cellStyle name="Normal 10 4 2 6" xfId="25174"/>
    <cellStyle name="Normal 10 4 2 6 2" xfId="25175"/>
    <cellStyle name="Normal 10 4 2 7" xfId="25176"/>
    <cellStyle name="Normal 10 4 2 7 2" xfId="25177"/>
    <cellStyle name="Normal 10 4 2 8" xfId="25178"/>
    <cellStyle name="Normal 10 4 2 8 2" xfId="25179"/>
    <cellStyle name="Normal 10 4 2 9" xfId="25180"/>
    <cellStyle name="Normal 10 4 3" xfId="11695"/>
    <cellStyle name="Normal 10 4 3 10" xfId="25182"/>
    <cellStyle name="Normal 10 4 3 11" xfId="25181"/>
    <cellStyle name="Normal 10 4 3 2" xfId="25183"/>
    <cellStyle name="Normal 10 4 3 2 2" xfId="25184"/>
    <cellStyle name="Normal 10 4 3 2 2 2" xfId="25185"/>
    <cellStyle name="Normal 10 4 3 2 3" xfId="25186"/>
    <cellStyle name="Normal 10 4 3 2 3 2" xfId="25187"/>
    <cellStyle name="Normal 10 4 3 2 4" xfId="25188"/>
    <cellStyle name="Normal 10 4 3 2 4 2" xfId="25189"/>
    <cellStyle name="Normal 10 4 3 2 5" xfId="25190"/>
    <cellStyle name="Normal 10 4 3 2 6" xfId="25191"/>
    <cellStyle name="Normal 10 4 3 3" xfId="25192"/>
    <cellStyle name="Normal 10 4 3 3 2" xfId="25193"/>
    <cellStyle name="Normal 10 4 3 3 2 2" xfId="25194"/>
    <cellStyle name="Normal 10 4 3 3 3" xfId="25195"/>
    <cellStyle name="Normal 10 4 3 3 3 2" xfId="25196"/>
    <cellStyle name="Normal 10 4 3 3 4" xfId="25197"/>
    <cellStyle name="Normal 10 4 3 3 4 2" xfId="25198"/>
    <cellStyle name="Normal 10 4 3 3 5" xfId="25199"/>
    <cellStyle name="Normal 10 4 3 3 6" xfId="25200"/>
    <cellStyle name="Normal 10 4 3 4" xfId="25201"/>
    <cellStyle name="Normal 10 4 3 4 2" xfId="25202"/>
    <cellStyle name="Normal 10 4 3 4 2 2" xfId="25203"/>
    <cellStyle name="Normal 10 4 3 4 3" xfId="25204"/>
    <cellStyle name="Normal 10 4 3 4 3 2" xfId="25205"/>
    <cellStyle name="Normal 10 4 3 4 4" xfId="25206"/>
    <cellStyle name="Normal 10 4 3 4 4 2" xfId="25207"/>
    <cellStyle name="Normal 10 4 3 4 5" xfId="25208"/>
    <cellStyle name="Normal 10 4 3 4 6" xfId="25209"/>
    <cellStyle name="Normal 10 4 3 5" xfId="25210"/>
    <cellStyle name="Normal 10 4 3 5 2" xfId="25211"/>
    <cellStyle name="Normal 10 4 3 5 2 2" xfId="25212"/>
    <cellStyle name="Normal 10 4 3 5 3" xfId="25213"/>
    <cellStyle name="Normal 10 4 3 5 3 2" xfId="25214"/>
    <cellStyle name="Normal 10 4 3 5 4" xfId="25215"/>
    <cellStyle name="Normal 10 4 3 5 5" xfId="25216"/>
    <cellStyle name="Normal 10 4 3 6" xfId="25217"/>
    <cellStyle name="Normal 10 4 3 6 2" xfId="25218"/>
    <cellStyle name="Normal 10 4 3 7" xfId="25219"/>
    <cellStyle name="Normal 10 4 3 7 2" xfId="25220"/>
    <cellStyle name="Normal 10 4 3 8" xfId="25221"/>
    <cellStyle name="Normal 10 4 3 8 2" xfId="25222"/>
    <cellStyle name="Normal 10 4 3 9" xfId="25223"/>
    <cellStyle name="Normal 10 4 4" xfId="11696"/>
    <cellStyle name="Normal 10 4 4 2" xfId="25225"/>
    <cellStyle name="Normal 10 4 4 2 2" xfId="25226"/>
    <cellStyle name="Normal 10 4 4 3" xfId="25227"/>
    <cellStyle name="Normal 10 4 4 3 2" xfId="25228"/>
    <cellStyle name="Normal 10 4 4 4" xfId="25229"/>
    <cellStyle name="Normal 10 4 4 4 2" xfId="25230"/>
    <cellStyle name="Normal 10 4 4 5" xfId="25231"/>
    <cellStyle name="Normal 10 4 4 6" xfId="25232"/>
    <cellStyle name="Normal 10 4 4 7" xfId="25224"/>
    <cellStyle name="Normal 10 4 5" xfId="25233"/>
    <cellStyle name="Normal 10 4 5 2" xfId="25234"/>
    <cellStyle name="Normal 10 4 5 2 2" xfId="25235"/>
    <cellStyle name="Normal 10 4 5 3" xfId="25236"/>
    <cellStyle name="Normal 10 4 5 3 2" xfId="25237"/>
    <cellStyle name="Normal 10 4 5 4" xfId="25238"/>
    <cellStyle name="Normal 10 4 5 4 2" xfId="25239"/>
    <cellStyle name="Normal 10 4 5 5" xfId="25240"/>
    <cellStyle name="Normal 10 4 5 6" xfId="25241"/>
    <cellStyle name="Normal 10 4 6" xfId="25242"/>
    <cellStyle name="Normal 10 4 6 2" xfId="25243"/>
    <cellStyle name="Normal 10 4 6 2 2" xfId="25244"/>
    <cellStyle name="Normal 10 4 6 3" xfId="25245"/>
    <cellStyle name="Normal 10 4 6 3 2" xfId="25246"/>
    <cellStyle name="Normal 10 4 6 4" xfId="25247"/>
    <cellStyle name="Normal 10 4 6 4 2" xfId="25248"/>
    <cellStyle name="Normal 10 4 6 5" xfId="25249"/>
    <cellStyle name="Normal 10 4 6 6" xfId="25250"/>
    <cellStyle name="Normal 10 4 7" xfId="25251"/>
    <cellStyle name="Normal 10 4 7 2" xfId="25252"/>
    <cellStyle name="Normal 10 4 7 2 2" xfId="25253"/>
    <cellStyle name="Normal 10 4 7 3" xfId="25254"/>
    <cellStyle name="Normal 10 4 7 3 2" xfId="25255"/>
    <cellStyle name="Normal 10 4 7 4" xfId="25256"/>
    <cellStyle name="Normal 10 4 7 5" xfId="25257"/>
    <cellStyle name="Normal 10 4 8" xfId="25258"/>
    <cellStyle name="Normal 10 4 8 2" xfId="25259"/>
    <cellStyle name="Normal 10 4 9" xfId="25260"/>
    <cellStyle name="Normal 10 4 9 2" xfId="25261"/>
    <cellStyle name="Normal 10 5" xfId="11697"/>
    <cellStyle name="Normal 10 5 10" xfId="25263"/>
    <cellStyle name="Normal 10 5 11" xfId="25264"/>
    <cellStyle name="Normal 10 5 12" xfId="25262"/>
    <cellStyle name="Normal 10 5 2" xfId="11698"/>
    <cellStyle name="Normal 10 5 2 2" xfId="11699"/>
    <cellStyle name="Normal 10 5 2 2 2" xfId="25267"/>
    <cellStyle name="Normal 10 5 2 2 3" xfId="25266"/>
    <cellStyle name="Normal 10 5 2 3" xfId="25268"/>
    <cellStyle name="Normal 10 5 2 3 2" xfId="25269"/>
    <cellStyle name="Normal 10 5 2 4" xfId="25270"/>
    <cellStyle name="Normal 10 5 2 4 2" xfId="25271"/>
    <cellStyle name="Normal 10 5 2 5" xfId="25272"/>
    <cellStyle name="Normal 10 5 2 6" xfId="25273"/>
    <cellStyle name="Normal 10 5 2 7" xfId="25265"/>
    <cellStyle name="Normal 10 5 3" xfId="11700"/>
    <cellStyle name="Normal 10 5 3 2" xfId="25275"/>
    <cellStyle name="Normal 10 5 3 2 2" xfId="25276"/>
    <cellStyle name="Normal 10 5 3 3" xfId="25277"/>
    <cellStyle name="Normal 10 5 3 3 2" xfId="25278"/>
    <cellStyle name="Normal 10 5 3 4" xfId="25279"/>
    <cellStyle name="Normal 10 5 3 4 2" xfId="25280"/>
    <cellStyle name="Normal 10 5 3 5" xfId="25281"/>
    <cellStyle name="Normal 10 5 3 6" xfId="25282"/>
    <cellStyle name="Normal 10 5 3 7" xfId="25274"/>
    <cellStyle name="Normal 10 5 4" xfId="11701"/>
    <cellStyle name="Normal 10 5 4 2" xfId="25284"/>
    <cellStyle name="Normal 10 5 4 2 2" xfId="25285"/>
    <cellStyle name="Normal 10 5 4 3" xfId="25286"/>
    <cellStyle name="Normal 10 5 4 3 2" xfId="25287"/>
    <cellStyle name="Normal 10 5 4 4" xfId="25288"/>
    <cellStyle name="Normal 10 5 4 4 2" xfId="25289"/>
    <cellStyle name="Normal 10 5 4 5" xfId="25290"/>
    <cellStyle name="Normal 10 5 4 6" xfId="25291"/>
    <cellStyle name="Normal 10 5 4 7" xfId="25283"/>
    <cellStyle name="Normal 10 5 5" xfId="25292"/>
    <cellStyle name="Normal 10 5 5 2" xfId="25293"/>
    <cellStyle name="Normal 10 5 5 2 2" xfId="25294"/>
    <cellStyle name="Normal 10 5 5 3" xfId="25295"/>
    <cellStyle name="Normal 10 5 5 3 2" xfId="25296"/>
    <cellStyle name="Normal 10 5 5 4" xfId="25297"/>
    <cellStyle name="Normal 10 5 5 4 2" xfId="25298"/>
    <cellStyle name="Normal 10 5 5 5" xfId="25299"/>
    <cellStyle name="Normal 10 5 5 6" xfId="25300"/>
    <cellStyle name="Normal 10 5 6" xfId="25301"/>
    <cellStyle name="Normal 10 5 6 2" xfId="25302"/>
    <cellStyle name="Normal 10 5 6 2 2" xfId="25303"/>
    <cellStyle name="Normal 10 5 6 3" xfId="25304"/>
    <cellStyle name="Normal 10 5 6 3 2" xfId="25305"/>
    <cellStyle name="Normal 10 5 6 4" xfId="25306"/>
    <cellStyle name="Normal 10 5 6 5" xfId="25307"/>
    <cellStyle name="Normal 10 5 7" xfId="25308"/>
    <cellStyle name="Normal 10 5 7 2" xfId="25309"/>
    <cellStyle name="Normal 10 5 8" xfId="25310"/>
    <cellStyle name="Normal 10 5 8 2" xfId="25311"/>
    <cellStyle name="Normal 10 5 9" xfId="25312"/>
    <cellStyle name="Normal 10 5 9 2" xfId="25313"/>
    <cellStyle name="Normal 10 6" xfId="11702"/>
    <cellStyle name="Normal 10 6 10" xfId="25315"/>
    <cellStyle name="Normal 10 6 11" xfId="25314"/>
    <cellStyle name="Normal 10 6 2" xfId="11703"/>
    <cellStyle name="Normal 10 6 2 2" xfId="25317"/>
    <cellStyle name="Normal 10 6 2 2 2" xfId="25318"/>
    <cellStyle name="Normal 10 6 2 3" xfId="25319"/>
    <cellStyle name="Normal 10 6 2 3 2" xfId="25320"/>
    <cellStyle name="Normal 10 6 2 4" xfId="25321"/>
    <cellStyle name="Normal 10 6 2 4 2" xfId="25322"/>
    <cellStyle name="Normal 10 6 2 5" xfId="25323"/>
    <cellStyle name="Normal 10 6 2 6" xfId="25324"/>
    <cellStyle name="Normal 10 6 2 7" xfId="25316"/>
    <cellStyle name="Normal 10 6 3" xfId="25325"/>
    <cellStyle name="Normal 10 6 3 2" xfId="25326"/>
    <cellStyle name="Normal 10 6 3 2 2" xfId="25327"/>
    <cellStyle name="Normal 10 6 3 3" xfId="25328"/>
    <cellStyle name="Normal 10 6 3 3 2" xfId="25329"/>
    <cellStyle name="Normal 10 6 3 4" xfId="25330"/>
    <cellStyle name="Normal 10 6 3 4 2" xfId="25331"/>
    <cellStyle name="Normal 10 6 3 5" xfId="25332"/>
    <cellStyle name="Normal 10 6 3 6" xfId="25333"/>
    <cellStyle name="Normal 10 6 4" xfId="25334"/>
    <cellStyle name="Normal 10 6 4 2" xfId="25335"/>
    <cellStyle name="Normal 10 6 4 2 2" xfId="25336"/>
    <cellStyle name="Normal 10 6 4 3" xfId="25337"/>
    <cellStyle name="Normal 10 6 4 3 2" xfId="25338"/>
    <cellStyle name="Normal 10 6 4 4" xfId="25339"/>
    <cellStyle name="Normal 10 6 4 4 2" xfId="25340"/>
    <cellStyle name="Normal 10 6 4 5" xfId="25341"/>
    <cellStyle name="Normal 10 6 4 6" xfId="25342"/>
    <cellStyle name="Normal 10 6 5" xfId="25343"/>
    <cellStyle name="Normal 10 6 5 2" xfId="25344"/>
    <cellStyle name="Normal 10 6 5 2 2" xfId="25345"/>
    <cellStyle name="Normal 10 6 5 3" xfId="25346"/>
    <cellStyle name="Normal 10 6 5 3 2" xfId="25347"/>
    <cellStyle name="Normal 10 6 5 4" xfId="25348"/>
    <cellStyle name="Normal 10 6 5 5" xfId="25349"/>
    <cellStyle name="Normal 10 6 6" xfId="25350"/>
    <cellStyle name="Normal 10 6 6 2" xfId="25351"/>
    <cellStyle name="Normal 10 6 7" xfId="25352"/>
    <cellStyle name="Normal 10 6 7 2" xfId="25353"/>
    <cellStyle name="Normal 10 6 8" xfId="25354"/>
    <cellStyle name="Normal 10 6 8 2" xfId="25355"/>
    <cellStyle name="Normal 10 6 9" xfId="25356"/>
    <cellStyle name="Normal 10 7" xfId="11704"/>
    <cellStyle name="Normal 10 7 10" xfId="25358"/>
    <cellStyle name="Normal 10 7 11" xfId="25357"/>
    <cellStyle name="Normal 10 7 2" xfId="25359"/>
    <cellStyle name="Normal 10 7 2 2" xfId="25360"/>
    <cellStyle name="Normal 10 7 2 2 2" xfId="25361"/>
    <cellStyle name="Normal 10 7 2 3" xfId="25362"/>
    <cellStyle name="Normal 10 7 2 3 2" xfId="25363"/>
    <cellStyle name="Normal 10 7 2 4" xfId="25364"/>
    <cellStyle name="Normal 10 7 2 4 2" xfId="25365"/>
    <cellStyle name="Normal 10 7 2 5" xfId="25366"/>
    <cellStyle name="Normal 10 7 2 6" xfId="25367"/>
    <cellStyle name="Normal 10 7 3" xfId="25368"/>
    <cellStyle name="Normal 10 7 3 2" xfId="25369"/>
    <cellStyle name="Normal 10 7 3 2 2" xfId="25370"/>
    <cellStyle name="Normal 10 7 3 3" xfId="25371"/>
    <cellStyle name="Normal 10 7 3 3 2" xfId="25372"/>
    <cellStyle name="Normal 10 7 3 4" xfId="25373"/>
    <cellStyle name="Normal 10 7 3 4 2" xfId="25374"/>
    <cellStyle name="Normal 10 7 3 5" xfId="25375"/>
    <cellStyle name="Normal 10 7 3 6" xfId="25376"/>
    <cellStyle name="Normal 10 7 4" xfId="25377"/>
    <cellStyle name="Normal 10 7 4 2" xfId="25378"/>
    <cellStyle name="Normal 10 7 4 2 2" xfId="25379"/>
    <cellStyle name="Normal 10 7 4 3" xfId="25380"/>
    <cellStyle name="Normal 10 7 4 3 2" xfId="25381"/>
    <cellStyle name="Normal 10 7 4 4" xfId="25382"/>
    <cellStyle name="Normal 10 7 4 4 2" xfId="25383"/>
    <cellStyle name="Normal 10 7 4 5" xfId="25384"/>
    <cellStyle name="Normal 10 7 4 6" xfId="25385"/>
    <cellStyle name="Normal 10 7 5" xfId="25386"/>
    <cellStyle name="Normal 10 7 5 2" xfId="25387"/>
    <cellStyle name="Normal 10 7 5 2 2" xfId="25388"/>
    <cellStyle name="Normal 10 7 5 3" xfId="25389"/>
    <cellStyle name="Normal 10 7 5 3 2" xfId="25390"/>
    <cellStyle name="Normal 10 7 5 4" xfId="25391"/>
    <cellStyle name="Normal 10 7 5 5" xfId="25392"/>
    <cellStyle name="Normal 10 7 6" xfId="25393"/>
    <cellStyle name="Normal 10 7 6 2" xfId="25394"/>
    <cellStyle name="Normal 10 7 7" xfId="25395"/>
    <cellStyle name="Normal 10 7 7 2" xfId="25396"/>
    <cellStyle name="Normal 10 7 8" xfId="25397"/>
    <cellStyle name="Normal 10 7 8 2" xfId="25398"/>
    <cellStyle name="Normal 10 7 9" xfId="25399"/>
    <cellStyle name="Normal 10 8" xfId="11705"/>
    <cellStyle name="Normal 10 8 2" xfId="25401"/>
    <cellStyle name="Normal 10 8 2 2" xfId="25402"/>
    <cellStyle name="Normal 10 8 3" xfId="25403"/>
    <cellStyle name="Normal 10 8 3 2" xfId="25404"/>
    <cellStyle name="Normal 10 8 4" xfId="25405"/>
    <cellStyle name="Normal 10 8 4 2" xfId="25406"/>
    <cellStyle name="Normal 10 8 5" xfId="25407"/>
    <cellStyle name="Normal 10 8 6" xfId="25408"/>
    <cellStyle name="Normal 10 8 7" xfId="25400"/>
    <cellStyle name="Normal 10 9" xfId="25409"/>
    <cellStyle name="Normal 10 9 2" xfId="25410"/>
    <cellStyle name="Normal 10 9 2 2" xfId="25411"/>
    <cellStyle name="Normal 10 9 3" xfId="25412"/>
    <cellStyle name="Normal 10 9 3 2" xfId="25413"/>
    <cellStyle name="Normal 10 9 4" xfId="25414"/>
    <cellStyle name="Normal 10 9 4 2" xfId="25415"/>
    <cellStyle name="Normal 10 9 5" xfId="25416"/>
    <cellStyle name="Normal 10 9 6" xfId="25417"/>
    <cellStyle name="Normal 100" xfId="14984"/>
    <cellStyle name="Normal 101" xfId="14986"/>
    <cellStyle name="Normal 102" xfId="14988"/>
    <cellStyle name="Normal 103" xfId="14990"/>
    <cellStyle name="Normal 104" xfId="14992"/>
    <cellStyle name="Normal 105" xfId="14994"/>
    <cellStyle name="Normal 106" xfId="14996"/>
    <cellStyle name="Normal 107" xfId="7"/>
    <cellStyle name="Normal 108" xfId="2"/>
    <cellStyle name="Normal 109" xfId="43923"/>
    <cellStyle name="Normal 11" xfId="1429"/>
    <cellStyle name="Normal 11 10" xfId="25418"/>
    <cellStyle name="Normal 11 10 2" xfId="25419"/>
    <cellStyle name="Normal 11 11" xfId="25420"/>
    <cellStyle name="Normal 11 12" xfId="25421"/>
    <cellStyle name="Normal 11 13" xfId="25422"/>
    <cellStyle name="Normal 11 2" xfId="1430"/>
    <cellStyle name="Normal 11 2 10" xfId="25423"/>
    <cellStyle name="Normal 11 2 11" xfId="25424"/>
    <cellStyle name="Normal 11 2 2" xfId="11706"/>
    <cellStyle name="Normal 11 2 2 2" xfId="11707"/>
    <cellStyle name="Normal 11 2 2 2 2" xfId="11708"/>
    <cellStyle name="Normal 11 2 2 2 2 2" xfId="11709"/>
    <cellStyle name="Normal 11 2 2 2 2 3" xfId="25427"/>
    <cellStyle name="Normal 11 2 2 2 3" xfId="11710"/>
    <cellStyle name="Normal 11 2 2 2 4" xfId="11711"/>
    <cellStyle name="Normal 11 2 2 2 5" xfId="25426"/>
    <cellStyle name="Normal 11 2 2 3" xfId="11712"/>
    <cellStyle name="Normal 11 2 2 3 2" xfId="11713"/>
    <cellStyle name="Normal 11 2 2 3 2 2" xfId="25429"/>
    <cellStyle name="Normal 11 2 2 3 3" xfId="25428"/>
    <cellStyle name="Normal 11 2 2 4" xfId="11714"/>
    <cellStyle name="Normal 11 2 2 4 2" xfId="25431"/>
    <cellStyle name="Normal 11 2 2 4 3" xfId="25430"/>
    <cellStyle name="Normal 11 2 2 5" xfId="11715"/>
    <cellStyle name="Normal 11 2 2 5 2" xfId="25432"/>
    <cellStyle name="Normal 11 2 2 6" xfId="25433"/>
    <cellStyle name="Normal 11 2 2 7" xfId="25425"/>
    <cellStyle name="Normal 11 2 3" xfId="11716"/>
    <cellStyle name="Normal 11 2 3 2" xfId="11717"/>
    <cellStyle name="Normal 11 2 3 2 2" xfId="11718"/>
    <cellStyle name="Normal 11 2 3 2 2 2" xfId="25436"/>
    <cellStyle name="Normal 11 2 3 2 3" xfId="25435"/>
    <cellStyle name="Normal 11 2 3 3" xfId="11719"/>
    <cellStyle name="Normal 11 2 3 3 2" xfId="25438"/>
    <cellStyle name="Normal 11 2 3 3 3" xfId="25437"/>
    <cellStyle name="Normal 11 2 3 4" xfId="11720"/>
    <cellStyle name="Normal 11 2 3 4 2" xfId="25440"/>
    <cellStyle name="Normal 11 2 3 4 3" xfId="25439"/>
    <cellStyle name="Normal 11 2 3 5" xfId="25441"/>
    <cellStyle name="Normal 11 2 3 6" xfId="25442"/>
    <cellStyle name="Normal 11 2 3 7" xfId="25434"/>
    <cellStyle name="Normal 11 2 4" xfId="11721"/>
    <cellStyle name="Normal 11 2 4 2" xfId="11722"/>
    <cellStyle name="Normal 11 2 4 2 2" xfId="11723"/>
    <cellStyle name="Normal 11 2 4 2 2 2" xfId="25445"/>
    <cellStyle name="Normal 11 2 4 2 3" xfId="25444"/>
    <cellStyle name="Normal 11 2 4 3" xfId="11724"/>
    <cellStyle name="Normal 11 2 4 3 2" xfId="25447"/>
    <cellStyle name="Normal 11 2 4 3 3" xfId="25446"/>
    <cellStyle name="Normal 11 2 4 4" xfId="11725"/>
    <cellStyle name="Normal 11 2 4 4 2" xfId="25449"/>
    <cellStyle name="Normal 11 2 4 4 3" xfId="25448"/>
    <cellStyle name="Normal 11 2 4 5" xfId="25450"/>
    <cellStyle name="Normal 11 2 4 6" xfId="25451"/>
    <cellStyle name="Normal 11 2 4 7" xfId="25443"/>
    <cellStyle name="Normal 11 2 5" xfId="11726"/>
    <cellStyle name="Normal 11 2 5 2" xfId="11727"/>
    <cellStyle name="Normal 11 2 5 2 2" xfId="11728"/>
    <cellStyle name="Normal 11 2 5 2 2 2" xfId="25454"/>
    <cellStyle name="Normal 11 2 5 2 3" xfId="25453"/>
    <cellStyle name="Normal 11 2 5 3" xfId="11729"/>
    <cellStyle name="Normal 11 2 5 3 2" xfId="25456"/>
    <cellStyle name="Normal 11 2 5 3 3" xfId="25455"/>
    <cellStyle name="Normal 11 2 5 4" xfId="11730"/>
    <cellStyle name="Normal 11 2 5 4 2" xfId="25457"/>
    <cellStyle name="Normal 11 2 5 5" xfId="25458"/>
    <cellStyle name="Normal 11 2 5 6" xfId="25452"/>
    <cellStyle name="Normal 11 2 6" xfId="11731"/>
    <cellStyle name="Normal 11 2 6 2" xfId="11732"/>
    <cellStyle name="Normal 11 2 6 2 2" xfId="25460"/>
    <cellStyle name="Normal 11 2 6 3" xfId="25459"/>
    <cellStyle name="Normal 11 2 7" xfId="11733"/>
    <cellStyle name="Normal 11 2 7 2" xfId="25462"/>
    <cellStyle name="Normal 11 2 7 3" xfId="25461"/>
    <cellStyle name="Normal 11 2 8" xfId="11734"/>
    <cellStyle name="Normal 11 2 8 2" xfId="25464"/>
    <cellStyle name="Normal 11 2 8 3" xfId="25463"/>
    <cellStyle name="Normal 11 2 9" xfId="25465"/>
    <cellStyle name="Normal 11 3" xfId="11735"/>
    <cellStyle name="Normal 11 3 10" xfId="25467"/>
    <cellStyle name="Normal 11 3 11" xfId="25466"/>
    <cellStyle name="Normal 11 3 2" xfId="11736"/>
    <cellStyle name="Normal 11 3 2 2" xfId="11737"/>
    <cellStyle name="Normal 11 3 2 2 2" xfId="11738"/>
    <cellStyle name="Normal 11 3 2 2 2 2" xfId="25470"/>
    <cellStyle name="Normal 11 3 2 2 3" xfId="25469"/>
    <cellStyle name="Normal 11 3 2 3" xfId="11739"/>
    <cellStyle name="Normal 11 3 2 3 2" xfId="25472"/>
    <cellStyle name="Normal 11 3 2 3 3" xfId="25471"/>
    <cellStyle name="Normal 11 3 2 4" xfId="11740"/>
    <cellStyle name="Normal 11 3 2 4 2" xfId="25474"/>
    <cellStyle name="Normal 11 3 2 4 3" xfId="25473"/>
    <cellStyle name="Normal 11 3 2 5" xfId="25475"/>
    <cellStyle name="Normal 11 3 2 6" xfId="25476"/>
    <cellStyle name="Normal 11 3 2 7" xfId="25468"/>
    <cellStyle name="Normal 11 3 3" xfId="11741"/>
    <cellStyle name="Normal 11 3 3 2" xfId="11742"/>
    <cellStyle name="Normal 11 3 3 2 2" xfId="25479"/>
    <cellStyle name="Normal 11 3 3 2 3" xfId="25478"/>
    <cellStyle name="Normal 11 3 3 3" xfId="25480"/>
    <cellStyle name="Normal 11 3 3 3 2" xfId="25481"/>
    <cellStyle name="Normal 11 3 3 4" xfId="25482"/>
    <cellStyle name="Normal 11 3 3 4 2" xfId="25483"/>
    <cellStyle name="Normal 11 3 3 5" xfId="25484"/>
    <cellStyle name="Normal 11 3 3 6" xfId="25485"/>
    <cellStyle name="Normal 11 3 3 7" xfId="25477"/>
    <cellStyle name="Normal 11 3 4" xfId="11743"/>
    <cellStyle name="Normal 11 3 4 2" xfId="25487"/>
    <cellStyle name="Normal 11 3 4 2 2" xfId="25488"/>
    <cellStyle name="Normal 11 3 4 3" xfId="25489"/>
    <cellStyle name="Normal 11 3 4 3 2" xfId="25490"/>
    <cellStyle name="Normal 11 3 4 4" xfId="25491"/>
    <cellStyle name="Normal 11 3 4 4 2" xfId="25492"/>
    <cellStyle name="Normal 11 3 4 5" xfId="25493"/>
    <cellStyle name="Normal 11 3 4 6" xfId="25494"/>
    <cellStyle name="Normal 11 3 4 7" xfId="25486"/>
    <cellStyle name="Normal 11 3 5" xfId="11744"/>
    <cellStyle name="Normal 11 3 5 2" xfId="25496"/>
    <cellStyle name="Normal 11 3 5 2 2" xfId="25497"/>
    <cellStyle name="Normal 11 3 5 3" xfId="25498"/>
    <cellStyle name="Normal 11 3 5 3 2" xfId="25499"/>
    <cellStyle name="Normal 11 3 5 4" xfId="25500"/>
    <cellStyle name="Normal 11 3 5 5" xfId="25501"/>
    <cellStyle name="Normal 11 3 5 6" xfId="25495"/>
    <cellStyle name="Normal 11 3 6" xfId="25502"/>
    <cellStyle name="Normal 11 3 6 2" xfId="25503"/>
    <cellStyle name="Normal 11 3 7" xfId="25504"/>
    <cellStyle name="Normal 11 3 7 2" xfId="25505"/>
    <cellStyle name="Normal 11 3 8" xfId="25506"/>
    <cellStyle name="Normal 11 3 8 2" xfId="25507"/>
    <cellStyle name="Normal 11 3 9" xfId="25508"/>
    <cellStyle name="Normal 11 4" xfId="11745"/>
    <cellStyle name="Normal 11 4 2" xfId="11746"/>
    <cellStyle name="Normal 11 4 2 2" xfId="11747"/>
    <cellStyle name="Normal 11 4 2 2 2" xfId="25511"/>
    <cellStyle name="Normal 11 4 2 3" xfId="25510"/>
    <cellStyle name="Normal 11 4 3" xfId="11748"/>
    <cellStyle name="Normal 11 4 3 2" xfId="25513"/>
    <cellStyle name="Normal 11 4 3 3" xfId="25512"/>
    <cellStyle name="Normal 11 4 4" xfId="11749"/>
    <cellStyle name="Normal 11 4 4 2" xfId="25515"/>
    <cellStyle name="Normal 11 4 4 3" xfId="25514"/>
    <cellStyle name="Normal 11 4 5" xfId="25516"/>
    <cellStyle name="Normal 11 4 6" xfId="25517"/>
    <cellStyle name="Normal 11 4 7" xfId="25509"/>
    <cellStyle name="Normal 11 5" xfId="11750"/>
    <cellStyle name="Normal 11 5 2" xfId="11751"/>
    <cellStyle name="Normal 11 5 2 2" xfId="11752"/>
    <cellStyle name="Normal 11 5 2 2 2" xfId="25520"/>
    <cellStyle name="Normal 11 5 2 3" xfId="25519"/>
    <cellStyle name="Normal 11 5 3" xfId="11753"/>
    <cellStyle name="Normal 11 5 3 2" xfId="25522"/>
    <cellStyle name="Normal 11 5 3 3" xfId="25521"/>
    <cellStyle name="Normal 11 5 4" xfId="11754"/>
    <cellStyle name="Normal 11 5 4 2" xfId="25524"/>
    <cellStyle name="Normal 11 5 4 3" xfId="25523"/>
    <cellStyle name="Normal 11 5 5" xfId="25525"/>
    <cellStyle name="Normal 11 5 6" xfId="25526"/>
    <cellStyle name="Normal 11 5 7" xfId="25518"/>
    <cellStyle name="Normal 11 6" xfId="11755"/>
    <cellStyle name="Normal 11 6 2" xfId="11756"/>
    <cellStyle name="Normal 11 6 2 2" xfId="11757"/>
    <cellStyle name="Normal 11 6 2 2 2" xfId="25529"/>
    <cellStyle name="Normal 11 6 2 3" xfId="25528"/>
    <cellStyle name="Normal 11 6 3" xfId="11758"/>
    <cellStyle name="Normal 11 6 3 2" xfId="25531"/>
    <cellStyle name="Normal 11 6 3 3" xfId="25530"/>
    <cellStyle name="Normal 11 6 4" xfId="11759"/>
    <cellStyle name="Normal 11 6 4 2" xfId="25533"/>
    <cellStyle name="Normal 11 6 4 3" xfId="25532"/>
    <cellStyle name="Normal 11 6 5" xfId="25534"/>
    <cellStyle name="Normal 11 6 6" xfId="25535"/>
    <cellStyle name="Normal 11 6 7" xfId="25527"/>
    <cellStyle name="Normal 11 7" xfId="11760"/>
    <cellStyle name="Normal 11 7 2" xfId="11761"/>
    <cellStyle name="Normal 11 7 2 2" xfId="25538"/>
    <cellStyle name="Normal 11 7 2 3" xfId="25537"/>
    <cellStyle name="Normal 11 7 3" xfId="25539"/>
    <cellStyle name="Normal 11 7 3 2" xfId="25540"/>
    <cellStyle name="Normal 11 7 4" xfId="25541"/>
    <cellStyle name="Normal 11 7 5" xfId="25542"/>
    <cellStyle name="Normal 11 7 6" xfId="25536"/>
    <cellStyle name="Normal 11 8" xfId="11762"/>
    <cellStyle name="Normal 11 8 2" xfId="25544"/>
    <cellStyle name="Normal 11 8 3" xfId="25543"/>
    <cellStyle name="Normal 11 9" xfId="11763"/>
    <cellStyle name="Normal 11 9 2" xfId="25546"/>
    <cellStyle name="Normal 11 9 3" xfId="25545"/>
    <cellStyle name="Normal 12" xfId="1431"/>
    <cellStyle name="Normal 12 2" xfId="11764"/>
    <cellStyle name="Normal 12 2 2" xfId="11765"/>
    <cellStyle name="Normal 12 2 2 2" xfId="11766"/>
    <cellStyle name="Normal 12 2 2 2 2" xfId="11767"/>
    <cellStyle name="Normal 12 2 2 3" xfId="11768"/>
    <cellStyle name="Normal 12 2 2 4" xfId="11769"/>
    <cellStyle name="Normal 12 2 2 5" xfId="25549"/>
    <cellStyle name="Normal 12 2 3" xfId="11770"/>
    <cellStyle name="Normal 12 2 3 2" xfId="11771"/>
    <cellStyle name="Normal 12 2 3 3" xfId="25550"/>
    <cellStyle name="Normal 12 2 4" xfId="11772"/>
    <cellStyle name="Normal 12 2 5" xfId="11773"/>
    <cellStyle name="Normal 12 2 6" xfId="25548"/>
    <cellStyle name="Normal 12 3" xfId="11774"/>
    <cellStyle name="Normal 12 3 2" xfId="11775"/>
    <cellStyle name="Normal 12 3 2 2" xfId="11776"/>
    <cellStyle name="Normal 12 3 2 3" xfId="25552"/>
    <cellStyle name="Normal 12 3 3" xfId="11777"/>
    <cellStyle name="Normal 12 3 4" xfId="11778"/>
    <cellStyle name="Normal 12 3 5" xfId="25551"/>
    <cellStyle name="Normal 12 4" xfId="11779"/>
    <cellStyle name="Normal 12 4 2" xfId="11780"/>
    <cellStyle name="Normal 12 4 2 2" xfId="11781"/>
    <cellStyle name="Normal 12 4 3" xfId="11782"/>
    <cellStyle name="Normal 12 4 4" xfId="11783"/>
    <cellStyle name="Normal 12 4 5" xfId="25553"/>
    <cellStyle name="Normal 12 5" xfId="11784"/>
    <cellStyle name="Normal 12 5 2" xfId="11785"/>
    <cellStyle name="Normal 12 5 2 2" xfId="11786"/>
    <cellStyle name="Normal 12 5 3" xfId="11787"/>
    <cellStyle name="Normal 12 5 4" xfId="11788"/>
    <cellStyle name="Normal 12 5 5" xfId="25554"/>
    <cellStyle name="Normal 12 6" xfId="11789"/>
    <cellStyle name="Normal 12 6 2" xfId="11790"/>
    <cellStyle name="Normal 12 6 3" xfId="25555"/>
    <cellStyle name="Normal 12 7" xfId="11791"/>
    <cellStyle name="Normal 12 8" xfId="11792"/>
    <cellStyle name="Normal 12 9" xfId="25547"/>
    <cellStyle name="Normal 13" xfId="1432"/>
    <cellStyle name="Normal 13 2" xfId="1433"/>
    <cellStyle name="Normal 13 2 2" xfId="11793"/>
    <cellStyle name="Normal 13 2 2 2" xfId="25556"/>
    <cellStyle name="Normal 13 2 3" xfId="11794"/>
    <cellStyle name="Normal 13 2 3 2" xfId="25557"/>
    <cellStyle name="Normal 13 3" xfId="10818"/>
    <cellStyle name="Normal 13 3 2" xfId="25559"/>
    <cellStyle name="Normal 13 3 3" xfId="25558"/>
    <cellStyle name="Normal 13 4" xfId="25560"/>
    <cellStyle name="Normal 13 5" xfId="25561"/>
    <cellStyle name="Normal 14" xfId="1434"/>
    <cellStyle name="Normal 14 2" xfId="11795"/>
    <cellStyle name="Normal 14 2 2" xfId="11796"/>
    <cellStyle name="Normal 14 2 3" xfId="11797"/>
    <cellStyle name="Normal 14 2 4" xfId="11798"/>
    <cellStyle name="Normal 14 2 4 2" xfId="11799"/>
    <cellStyle name="Normal 14 2 5" xfId="11800"/>
    <cellStyle name="Normal 14 2 6" xfId="11801"/>
    <cellStyle name="Normal 14 3" xfId="11802"/>
    <cellStyle name="Normal 14 4" xfId="11803"/>
    <cellStyle name="Normal 14 4 2" xfId="11804"/>
    <cellStyle name="Normal 14 4 2 2" xfId="11805"/>
    <cellStyle name="Normal 14 4 3" xfId="11806"/>
    <cellStyle name="Normal 14 4 4" xfId="11807"/>
    <cellStyle name="Normal 14 5" xfId="11808"/>
    <cellStyle name="Normal 14 5 2" xfId="11809"/>
    <cellStyle name="Normal 14 5 2 2" xfId="11810"/>
    <cellStyle name="Normal 14 5 3" xfId="11811"/>
    <cellStyle name="Normal 14 5 4" xfId="11812"/>
    <cellStyle name="Normal 14_KY NBV" xfId="25562"/>
    <cellStyle name="Normal 15" xfId="9244"/>
    <cellStyle name="Normal 15 2" xfId="11813"/>
    <cellStyle name="Normal 15 2 2" xfId="11814"/>
    <cellStyle name="Normal 15 2 2 2" xfId="11815"/>
    <cellStyle name="Normal 15 2 2 2 2" xfId="11816"/>
    <cellStyle name="Normal 15 2 2 3" xfId="11817"/>
    <cellStyle name="Normal 15 2 2 4" xfId="11818"/>
    <cellStyle name="Normal 15 2 2 5" xfId="25564"/>
    <cellStyle name="Normal 15 2 3" xfId="11819"/>
    <cellStyle name="Normal 15 2 3 2" xfId="11820"/>
    <cellStyle name="Normal 15 2 4" xfId="11821"/>
    <cellStyle name="Normal 15 2 5" xfId="11822"/>
    <cellStyle name="Normal 15 2 6" xfId="25563"/>
    <cellStyle name="Normal 15 3" xfId="11823"/>
    <cellStyle name="Normal 15 3 2" xfId="11824"/>
    <cellStyle name="Normal 15 3 2 2" xfId="11825"/>
    <cellStyle name="Normal 15 3 3" xfId="11826"/>
    <cellStyle name="Normal 15 3 4" xfId="11827"/>
    <cellStyle name="Normal 15 4" xfId="11828"/>
    <cellStyle name="Normal 15 4 2" xfId="11829"/>
    <cellStyle name="Normal 15 4 2 2" xfId="11830"/>
    <cellStyle name="Normal 15 4 3" xfId="11831"/>
    <cellStyle name="Normal 15 4 4" xfId="11832"/>
    <cellStyle name="Normal 15 5" xfId="11833"/>
    <cellStyle name="Normal 15 5 2" xfId="11834"/>
    <cellStyle name="Normal 15 5 2 2" xfId="11835"/>
    <cellStyle name="Normal 15 5 3" xfId="11836"/>
    <cellStyle name="Normal 15 5 4" xfId="11837"/>
    <cellStyle name="Normal 15 6" xfId="11838"/>
    <cellStyle name="Normal 15 6 2" xfId="11839"/>
    <cellStyle name="Normal 15 7" xfId="11840"/>
    <cellStyle name="Normal 15 8" xfId="11841"/>
    <cellStyle name="Normal 15 9" xfId="11336"/>
    <cellStyle name="Normal 15_KY NBV" xfId="25565"/>
    <cellStyle name="Normal 150" xfId="11842"/>
    <cellStyle name="Normal 16" xfId="9761"/>
    <cellStyle name="Normal 16 2" xfId="11844"/>
    <cellStyle name="Normal 16 2 2" xfId="11845"/>
    <cellStyle name="Normal 16 2 2 2" xfId="11846"/>
    <cellStyle name="Normal 16 2 2 3" xfId="11847"/>
    <cellStyle name="Normal 16 2 3" xfId="11848"/>
    <cellStyle name="Normal 16 2 4" xfId="11849"/>
    <cellStyle name="Normal 16 2 5" xfId="25567"/>
    <cellStyle name="Normal 16 3" xfId="11850"/>
    <cellStyle name="Normal 16 3 2" xfId="11851"/>
    <cellStyle name="Normal 16 3 2 2" xfId="11852"/>
    <cellStyle name="Normal 16 3 2 3" xfId="11853"/>
    <cellStyle name="Normal 16 3 3" xfId="11854"/>
    <cellStyle name="Normal 16 4" xfId="11855"/>
    <cellStyle name="Normal 16 4 2" xfId="11856"/>
    <cellStyle name="Normal 16 4 2 2" xfId="11857"/>
    <cellStyle name="Normal 16 4 3" xfId="11858"/>
    <cellStyle name="Normal 16 4 4" xfId="11859"/>
    <cellStyle name="Normal 16 5" xfId="11860"/>
    <cellStyle name="Normal 16 6" xfId="11843"/>
    <cellStyle name="Normal 16 7" xfId="25566"/>
    <cellStyle name="Normal 17" xfId="9762"/>
    <cellStyle name="Normal 17 2" xfId="10815"/>
    <cellStyle name="Normal 17 2 2" xfId="11863"/>
    <cellStyle name="Normal 17 2 2 2" xfId="11864"/>
    <cellStyle name="Normal 17 2 2 3" xfId="11865"/>
    <cellStyle name="Normal 17 2 3" xfId="11866"/>
    <cellStyle name="Normal 17 2 4" xfId="11862"/>
    <cellStyle name="Normal 17 2 5" xfId="14409"/>
    <cellStyle name="Normal 17 2 6" xfId="15037"/>
    <cellStyle name="Normal 17 3" xfId="11867"/>
    <cellStyle name="Normal 17 3 2" xfId="11868"/>
    <cellStyle name="Normal 17 4" xfId="11869"/>
    <cellStyle name="Normal 17 5" xfId="11870"/>
    <cellStyle name="Normal 17 6" xfId="11337"/>
    <cellStyle name="Normal 17 7" xfId="11861"/>
    <cellStyle name="Normal 17 8" xfId="13356"/>
    <cellStyle name="Normal 17 8 2" xfId="25568"/>
    <cellStyle name="Normal 17 9" xfId="15036"/>
    <cellStyle name="Normal 18" xfId="10816"/>
    <cellStyle name="Normal 18 2" xfId="11872"/>
    <cellStyle name="Normal 18 3" xfId="11871"/>
    <cellStyle name="Normal 18 4" xfId="14410"/>
    <cellStyle name="Normal 18 4 2" xfId="25569"/>
    <cellStyle name="Normal 18 5" xfId="15038"/>
    <cellStyle name="Normal 19" xfId="11873"/>
    <cellStyle name="Normal 19 2" xfId="11874"/>
    <cellStyle name="Normal 19 3" xfId="25570"/>
    <cellStyle name="Normal 2" xfId="6"/>
    <cellStyle name="Normal 2 10" xfId="1435"/>
    <cellStyle name="Normal 2 10 2" xfId="1436"/>
    <cellStyle name="Normal 2 11" xfId="1437"/>
    <cellStyle name="Normal 2 12" xfId="9230"/>
    <cellStyle name="Normal 2 12 2" xfId="9759"/>
    <cellStyle name="Normal 2 12 2 2" xfId="10813"/>
    <cellStyle name="Normal 2 12 2 2 2" xfId="14407"/>
    <cellStyle name="Normal 2 12 2 2 3" xfId="15041"/>
    <cellStyle name="Normal 2 12 2 3" xfId="13354"/>
    <cellStyle name="Normal 2 12 2 4" xfId="15040"/>
    <cellStyle name="Normal 2 12 3" xfId="10287"/>
    <cellStyle name="Normal 2 12 3 2" xfId="13881"/>
    <cellStyle name="Normal 2 12 3 3" xfId="15042"/>
    <cellStyle name="Normal 2 12 4" xfId="10819"/>
    <cellStyle name="Normal 2 12 4 2" xfId="14412"/>
    <cellStyle name="Normal 2 12 4 3" xfId="15043"/>
    <cellStyle name="Normal 2 12 5" xfId="12828"/>
    <cellStyle name="Normal 2 12 6" xfId="15039"/>
    <cellStyle name="Normal 2 2" xfId="1438"/>
    <cellStyle name="Normal 2 2 2" xfId="11875"/>
    <cellStyle name="Normal 2 2 2 10" xfId="25571"/>
    <cellStyle name="Normal 2 2 2 10 2" xfId="25572"/>
    <cellStyle name="Normal 2 2 2 10 2 2" xfId="25573"/>
    <cellStyle name="Normal 2 2 2 10 3" xfId="25574"/>
    <cellStyle name="Normal 2 2 2 10 3 2" xfId="25575"/>
    <cellStyle name="Normal 2 2 2 10 4" xfId="25576"/>
    <cellStyle name="Normal 2 2 2 10 4 2" xfId="25577"/>
    <cellStyle name="Normal 2 2 2 10 5" xfId="25578"/>
    <cellStyle name="Normal 2 2 2 10 6" xfId="25579"/>
    <cellStyle name="Normal 2 2 2 11" xfId="25580"/>
    <cellStyle name="Normal 2 2 2 11 2" xfId="25581"/>
    <cellStyle name="Normal 2 2 2 11 2 2" xfId="25582"/>
    <cellStyle name="Normal 2 2 2 11 3" xfId="25583"/>
    <cellStyle name="Normal 2 2 2 11 3 2" xfId="25584"/>
    <cellStyle name="Normal 2 2 2 11 4" xfId="25585"/>
    <cellStyle name="Normal 2 2 2 11 4 2" xfId="25586"/>
    <cellStyle name="Normal 2 2 2 11 5" xfId="25587"/>
    <cellStyle name="Normal 2 2 2 11 6" xfId="25588"/>
    <cellStyle name="Normal 2 2 2 12" xfId="25589"/>
    <cellStyle name="Normal 2 2 2 12 2" xfId="25590"/>
    <cellStyle name="Normal 2 2 2 12 2 2" xfId="25591"/>
    <cellStyle name="Normal 2 2 2 12 3" xfId="25592"/>
    <cellStyle name="Normal 2 2 2 12 3 2" xfId="25593"/>
    <cellStyle name="Normal 2 2 2 12 4" xfId="25594"/>
    <cellStyle name="Normal 2 2 2 12 5" xfId="25595"/>
    <cellStyle name="Normal 2 2 2 13" xfId="25596"/>
    <cellStyle name="Normal 2 2 2 13 2" xfId="25597"/>
    <cellStyle name="Normal 2 2 2 14" xfId="25598"/>
    <cellStyle name="Normal 2 2 2 14 2" xfId="25599"/>
    <cellStyle name="Normal 2 2 2 15" xfId="25600"/>
    <cellStyle name="Normal 2 2 2 15 2" xfId="25601"/>
    <cellStyle name="Normal 2 2 2 16" xfId="25602"/>
    <cellStyle name="Normal 2 2 2 17" xfId="25603"/>
    <cellStyle name="Normal 2 2 2 18" xfId="17623"/>
    <cellStyle name="Normal 2 2 2 2" xfId="25604"/>
    <cellStyle name="Normal 2 2 2 3" xfId="25605"/>
    <cellStyle name="Normal 2 2 2 3 10" xfId="25606"/>
    <cellStyle name="Normal 2 2 2 3 10 2" xfId="25607"/>
    <cellStyle name="Normal 2 2 2 3 11" xfId="25608"/>
    <cellStyle name="Normal 2 2 2 3 11 2" xfId="25609"/>
    <cellStyle name="Normal 2 2 2 3 12" xfId="25610"/>
    <cellStyle name="Normal 2 2 2 3 13" xfId="25611"/>
    <cellStyle name="Normal 2 2 2 3 2" xfId="25612"/>
    <cellStyle name="Normal 2 2 2 3 2 10" xfId="25613"/>
    <cellStyle name="Normal 2 2 2 3 2 11" xfId="25614"/>
    <cellStyle name="Normal 2 2 2 3 2 2" xfId="25615"/>
    <cellStyle name="Normal 2 2 2 3 2 2 2" xfId="25616"/>
    <cellStyle name="Normal 2 2 2 3 2 2 2 2" xfId="25617"/>
    <cellStyle name="Normal 2 2 2 3 2 2 3" xfId="25618"/>
    <cellStyle name="Normal 2 2 2 3 2 2 3 2" xfId="25619"/>
    <cellStyle name="Normal 2 2 2 3 2 2 4" xfId="25620"/>
    <cellStyle name="Normal 2 2 2 3 2 2 4 2" xfId="25621"/>
    <cellStyle name="Normal 2 2 2 3 2 2 5" xfId="25622"/>
    <cellStyle name="Normal 2 2 2 3 2 2 6" xfId="25623"/>
    <cellStyle name="Normal 2 2 2 3 2 3" xfId="25624"/>
    <cellStyle name="Normal 2 2 2 3 2 3 2" xfId="25625"/>
    <cellStyle name="Normal 2 2 2 3 2 3 2 2" xfId="25626"/>
    <cellStyle name="Normal 2 2 2 3 2 3 3" xfId="25627"/>
    <cellStyle name="Normal 2 2 2 3 2 3 3 2" xfId="25628"/>
    <cellStyle name="Normal 2 2 2 3 2 3 4" xfId="25629"/>
    <cellStyle name="Normal 2 2 2 3 2 3 4 2" xfId="25630"/>
    <cellStyle name="Normal 2 2 2 3 2 3 5" xfId="25631"/>
    <cellStyle name="Normal 2 2 2 3 2 3 6" xfId="25632"/>
    <cellStyle name="Normal 2 2 2 3 2 4" xfId="25633"/>
    <cellStyle name="Normal 2 2 2 3 2 4 2" xfId="25634"/>
    <cellStyle name="Normal 2 2 2 3 2 4 2 2" xfId="25635"/>
    <cellStyle name="Normal 2 2 2 3 2 4 3" xfId="25636"/>
    <cellStyle name="Normal 2 2 2 3 2 4 3 2" xfId="25637"/>
    <cellStyle name="Normal 2 2 2 3 2 4 4" xfId="25638"/>
    <cellStyle name="Normal 2 2 2 3 2 4 4 2" xfId="25639"/>
    <cellStyle name="Normal 2 2 2 3 2 4 5" xfId="25640"/>
    <cellStyle name="Normal 2 2 2 3 2 4 6" xfId="25641"/>
    <cellStyle name="Normal 2 2 2 3 2 5" xfId="25642"/>
    <cellStyle name="Normal 2 2 2 3 2 5 2" xfId="25643"/>
    <cellStyle name="Normal 2 2 2 3 2 5 2 2" xfId="25644"/>
    <cellStyle name="Normal 2 2 2 3 2 5 3" xfId="25645"/>
    <cellStyle name="Normal 2 2 2 3 2 5 3 2" xfId="25646"/>
    <cellStyle name="Normal 2 2 2 3 2 5 4" xfId="25647"/>
    <cellStyle name="Normal 2 2 2 3 2 5 4 2" xfId="25648"/>
    <cellStyle name="Normal 2 2 2 3 2 5 5" xfId="25649"/>
    <cellStyle name="Normal 2 2 2 3 2 5 6" xfId="25650"/>
    <cellStyle name="Normal 2 2 2 3 2 6" xfId="25651"/>
    <cellStyle name="Normal 2 2 2 3 2 6 2" xfId="25652"/>
    <cellStyle name="Normal 2 2 2 3 2 6 2 2" xfId="25653"/>
    <cellStyle name="Normal 2 2 2 3 2 6 3" xfId="25654"/>
    <cellStyle name="Normal 2 2 2 3 2 6 3 2" xfId="25655"/>
    <cellStyle name="Normal 2 2 2 3 2 6 4" xfId="25656"/>
    <cellStyle name="Normal 2 2 2 3 2 6 5" xfId="25657"/>
    <cellStyle name="Normal 2 2 2 3 2 7" xfId="25658"/>
    <cellStyle name="Normal 2 2 2 3 2 7 2" xfId="25659"/>
    <cellStyle name="Normal 2 2 2 3 2 8" xfId="25660"/>
    <cellStyle name="Normal 2 2 2 3 2 8 2" xfId="25661"/>
    <cellStyle name="Normal 2 2 2 3 2 9" xfId="25662"/>
    <cellStyle name="Normal 2 2 2 3 2 9 2" xfId="25663"/>
    <cellStyle name="Normal 2 2 2 3 3" xfId="25664"/>
    <cellStyle name="Normal 2 2 2 3 3 10" xfId="25665"/>
    <cellStyle name="Normal 2 2 2 3 3 2" xfId="25666"/>
    <cellStyle name="Normal 2 2 2 3 3 2 2" xfId="25667"/>
    <cellStyle name="Normal 2 2 2 3 3 2 2 2" xfId="25668"/>
    <cellStyle name="Normal 2 2 2 3 3 2 3" xfId="25669"/>
    <cellStyle name="Normal 2 2 2 3 3 2 3 2" xfId="25670"/>
    <cellStyle name="Normal 2 2 2 3 3 2 4" xfId="25671"/>
    <cellStyle name="Normal 2 2 2 3 3 2 4 2" xfId="25672"/>
    <cellStyle name="Normal 2 2 2 3 3 2 5" xfId="25673"/>
    <cellStyle name="Normal 2 2 2 3 3 2 6" xfId="25674"/>
    <cellStyle name="Normal 2 2 2 3 3 3" xfId="25675"/>
    <cellStyle name="Normal 2 2 2 3 3 3 2" xfId="25676"/>
    <cellStyle name="Normal 2 2 2 3 3 3 2 2" xfId="25677"/>
    <cellStyle name="Normal 2 2 2 3 3 3 3" xfId="25678"/>
    <cellStyle name="Normal 2 2 2 3 3 3 3 2" xfId="25679"/>
    <cellStyle name="Normal 2 2 2 3 3 3 4" xfId="25680"/>
    <cellStyle name="Normal 2 2 2 3 3 3 4 2" xfId="25681"/>
    <cellStyle name="Normal 2 2 2 3 3 3 5" xfId="25682"/>
    <cellStyle name="Normal 2 2 2 3 3 3 6" xfId="25683"/>
    <cellStyle name="Normal 2 2 2 3 3 4" xfId="25684"/>
    <cellStyle name="Normal 2 2 2 3 3 4 2" xfId="25685"/>
    <cellStyle name="Normal 2 2 2 3 3 4 2 2" xfId="25686"/>
    <cellStyle name="Normal 2 2 2 3 3 4 3" xfId="25687"/>
    <cellStyle name="Normal 2 2 2 3 3 4 3 2" xfId="25688"/>
    <cellStyle name="Normal 2 2 2 3 3 4 4" xfId="25689"/>
    <cellStyle name="Normal 2 2 2 3 3 4 4 2" xfId="25690"/>
    <cellStyle name="Normal 2 2 2 3 3 4 5" xfId="25691"/>
    <cellStyle name="Normal 2 2 2 3 3 4 6" xfId="25692"/>
    <cellStyle name="Normal 2 2 2 3 3 5" xfId="25693"/>
    <cellStyle name="Normal 2 2 2 3 3 5 2" xfId="25694"/>
    <cellStyle name="Normal 2 2 2 3 3 5 2 2" xfId="25695"/>
    <cellStyle name="Normal 2 2 2 3 3 5 3" xfId="25696"/>
    <cellStyle name="Normal 2 2 2 3 3 5 3 2" xfId="25697"/>
    <cellStyle name="Normal 2 2 2 3 3 5 4" xfId="25698"/>
    <cellStyle name="Normal 2 2 2 3 3 5 5" xfId="25699"/>
    <cellStyle name="Normal 2 2 2 3 3 6" xfId="25700"/>
    <cellStyle name="Normal 2 2 2 3 3 6 2" xfId="25701"/>
    <cellStyle name="Normal 2 2 2 3 3 7" xfId="25702"/>
    <cellStyle name="Normal 2 2 2 3 3 7 2" xfId="25703"/>
    <cellStyle name="Normal 2 2 2 3 3 8" xfId="25704"/>
    <cellStyle name="Normal 2 2 2 3 3 8 2" xfId="25705"/>
    <cellStyle name="Normal 2 2 2 3 3 9" xfId="25706"/>
    <cellStyle name="Normal 2 2 2 3 4" xfId="25707"/>
    <cellStyle name="Normal 2 2 2 3 4 10" xfId="25708"/>
    <cellStyle name="Normal 2 2 2 3 4 2" xfId="25709"/>
    <cellStyle name="Normal 2 2 2 3 4 2 2" xfId="25710"/>
    <cellStyle name="Normal 2 2 2 3 4 2 2 2" xfId="25711"/>
    <cellStyle name="Normal 2 2 2 3 4 2 3" xfId="25712"/>
    <cellStyle name="Normal 2 2 2 3 4 2 3 2" xfId="25713"/>
    <cellStyle name="Normal 2 2 2 3 4 2 4" xfId="25714"/>
    <cellStyle name="Normal 2 2 2 3 4 2 4 2" xfId="25715"/>
    <cellStyle name="Normal 2 2 2 3 4 2 5" xfId="25716"/>
    <cellStyle name="Normal 2 2 2 3 4 2 6" xfId="25717"/>
    <cellStyle name="Normal 2 2 2 3 4 3" xfId="25718"/>
    <cellStyle name="Normal 2 2 2 3 4 3 2" xfId="25719"/>
    <cellStyle name="Normal 2 2 2 3 4 3 2 2" xfId="25720"/>
    <cellStyle name="Normal 2 2 2 3 4 3 3" xfId="25721"/>
    <cellStyle name="Normal 2 2 2 3 4 3 3 2" xfId="25722"/>
    <cellStyle name="Normal 2 2 2 3 4 3 4" xfId="25723"/>
    <cellStyle name="Normal 2 2 2 3 4 3 4 2" xfId="25724"/>
    <cellStyle name="Normal 2 2 2 3 4 3 5" xfId="25725"/>
    <cellStyle name="Normal 2 2 2 3 4 3 6" xfId="25726"/>
    <cellStyle name="Normal 2 2 2 3 4 4" xfId="25727"/>
    <cellStyle name="Normal 2 2 2 3 4 4 2" xfId="25728"/>
    <cellStyle name="Normal 2 2 2 3 4 4 2 2" xfId="25729"/>
    <cellStyle name="Normal 2 2 2 3 4 4 3" xfId="25730"/>
    <cellStyle name="Normal 2 2 2 3 4 4 3 2" xfId="25731"/>
    <cellStyle name="Normal 2 2 2 3 4 4 4" xfId="25732"/>
    <cellStyle name="Normal 2 2 2 3 4 4 4 2" xfId="25733"/>
    <cellStyle name="Normal 2 2 2 3 4 4 5" xfId="25734"/>
    <cellStyle name="Normal 2 2 2 3 4 4 6" xfId="25735"/>
    <cellStyle name="Normal 2 2 2 3 4 5" xfId="25736"/>
    <cellStyle name="Normal 2 2 2 3 4 5 2" xfId="25737"/>
    <cellStyle name="Normal 2 2 2 3 4 5 2 2" xfId="25738"/>
    <cellStyle name="Normal 2 2 2 3 4 5 3" xfId="25739"/>
    <cellStyle name="Normal 2 2 2 3 4 5 3 2" xfId="25740"/>
    <cellStyle name="Normal 2 2 2 3 4 5 4" xfId="25741"/>
    <cellStyle name="Normal 2 2 2 3 4 5 5" xfId="25742"/>
    <cellStyle name="Normal 2 2 2 3 4 6" xfId="25743"/>
    <cellStyle name="Normal 2 2 2 3 4 6 2" xfId="25744"/>
    <cellStyle name="Normal 2 2 2 3 4 7" xfId="25745"/>
    <cellStyle name="Normal 2 2 2 3 4 7 2" xfId="25746"/>
    <cellStyle name="Normal 2 2 2 3 4 8" xfId="25747"/>
    <cellStyle name="Normal 2 2 2 3 4 8 2" xfId="25748"/>
    <cellStyle name="Normal 2 2 2 3 4 9" xfId="25749"/>
    <cellStyle name="Normal 2 2 2 3 5" xfId="25750"/>
    <cellStyle name="Normal 2 2 2 3 5 2" xfId="25751"/>
    <cellStyle name="Normal 2 2 2 3 5 2 2" xfId="25752"/>
    <cellStyle name="Normal 2 2 2 3 5 3" xfId="25753"/>
    <cellStyle name="Normal 2 2 2 3 5 3 2" xfId="25754"/>
    <cellStyle name="Normal 2 2 2 3 5 4" xfId="25755"/>
    <cellStyle name="Normal 2 2 2 3 5 4 2" xfId="25756"/>
    <cellStyle name="Normal 2 2 2 3 5 5" xfId="25757"/>
    <cellStyle name="Normal 2 2 2 3 5 6" xfId="25758"/>
    <cellStyle name="Normal 2 2 2 3 6" xfId="25759"/>
    <cellStyle name="Normal 2 2 2 3 6 2" xfId="25760"/>
    <cellStyle name="Normal 2 2 2 3 6 2 2" xfId="25761"/>
    <cellStyle name="Normal 2 2 2 3 6 3" xfId="25762"/>
    <cellStyle name="Normal 2 2 2 3 6 3 2" xfId="25763"/>
    <cellStyle name="Normal 2 2 2 3 6 4" xfId="25764"/>
    <cellStyle name="Normal 2 2 2 3 6 4 2" xfId="25765"/>
    <cellStyle name="Normal 2 2 2 3 6 5" xfId="25766"/>
    <cellStyle name="Normal 2 2 2 3 6 6" xfId="25767"/>
    <cellStyle name="Normal 2 2 2 3 7" xfId="25768"/>
    <cellStyle name="Normal 2 2 2 3 7 2" xfId="25769"/>
    <cellStyle name="Normal 2 2 2 3 7 2 2" xfId="25770"/>
    <cellStyle name="Normal 2 2 2 3 7 3" xfId="25771"/>
    <cellStyle name="Normal 2 2 2 3 7 3 2" xfId="25772"/>
    <cellStyle name="Normal 2 2 2 3 7 4" xfId="25773"/>
    <cellStyle name="Normal 2 2 2 3 7 4 2" xfId="25774"/>
    <cellStyle name="Normal 2 2 2 3 7 5" xfId="25775"/>
    <cellStyle name="Normal 2 2 2 3 7 6" xfId="25776"/>
    <cellStyle name="Normal 2 2 2 3 8" xfId="25777"/>
    <cellStyle name="Normal 2 2 2 3 8 2" xfId="25778"/>
    <cellStyle name="Normal 2 2 2 3 8 2 2" xfId="25779"/>
    <cellStyle name="Normal 2 2 2 3 8 3" xfId="25780"/>
    <cellStyle name="Normal 2 2 2 3 8 3 2" xfId="25781"/>
    <cellStyle name="Normal 2 2 2 3 8 4" xfId="25782"/>
    <cellStyle name="Normal 2 2 2 3 8 5" xfId="25783"/>
    <cellStyle name="Normal 2 2 2 3 9" xfId="25784"/>
    <cellStyle name="Normal 2 2 2 3 9 2" xfId="25785"/>
    <cellStyle name="Normal 2 2 2 4" xfId="25786"/>
    <cellStyle name="Normal 2 2 2 4 10" xfId="25787"/>
    <cellStyle name="Normal 2 2 2 4 10 2" xfId="25788"/>
    <cellStyle name="Normal 2 2 2 4 11" xfId="25789"/>
    <cellStyle name="Normal 2 2 2 4 11 2" xfId="25790"/>
    <cellStyle name="Normal 2 2 2 4 12" xfId="25791"/>
    <cellStyle name="Normal 2 2 2 4 13" xfId="25792"/>
    <cellStyle name="Normal 2 2 2 4 2" xfId="25793"/>
    <cellStyle name="Normal 2 2 2 4 2 10" xfId="25794"/>
    <cellStyle name="Normal 2 2 2 4 2 11" xfId="25795"/>
    <cellStyle name="Normal 2 2 2 4 2 2" xfId="25796"/>
    <cellStyle name="Normal 2 2 2 4 2 2 2" xfId="25797"/>
    <cellStyle name="Normal 2 2 2 4 2 2 2 2" xfId="25798"/>
    <cellStyle name="Normal 2 2 2 4 2 2 3" xfId="25799"/>
    <cellStyle name="Normal 2 2 2 4 2 2 3 2" xfId="25800"/>
    <cellStyle name="Normal 2 2 2 4 2 2 4" xfId="25801"/>
    <cellStyle name="Normal 2 2 2 4 2 2 4 2" xfId="25802"/>
    <cellStyle name="Normal 2 2 2 4 2 2 5" xfId="25803"/>
    <cellStyle name="Normal 2 2 2 4 2 2 6" xfId="25804"/>
    <cellStyle name="Normal 2 2 2 4 2 3" xfId="25805"/>
    <cellStyle name="Normal 2 2 2 4 2 3 2" xfId="25806"/>
    <cellStyle name="Normal 2 2 2 4 2 3 2 2" xfId="25807"/>
    <cellStyle name="Normal 2 2 2 4 2 3 3" xfId="25808"/>
    <cellStyle name="Normal 2 2 2 4 2 3 3 2" xfId="25809"/>
    <cellStyle name="Normal 2 2 2 4 2 3 4" xfId="25810"/>
    <cellStyle name="Normal 2 2 2 4 2 3 4 2" xfId="25811"/>
    <cellStyle name="Normal 2 2 2 4 2 3 5" xfId="25812"/>
    <cellStyle name="Normal 2 2 2 4 2 3 6" xfId="25813"/>
    <cellStyle name="Normal 2 2 2 4 2 4" xfId="25814"/>
    <cellStyle name="Normal 2 2 2 4 2 4 2" xfId="25815"/>
    <cellStyle name="Normal 2 2 2 4 2 4 2 2" xfId="25816"/>
    <cellStyle name="Normal 2 2 2 4 2 4 3" xfId="25817"/>
    <cellStyle name="Normal 2 2 2 4 2 4 3 2" xfId="25818"/>
    <cellStyle name="Normal 2 2 2 4 2 4 4" xfId="25819"/>
    <cellStyle name="Normal 2 2 2 4 2 4 4 2" xfId="25820"/>
    <cellStyle name="Normal 2 2 2 4 2 4 5" xfId="25821"/>
    <cellStyle name="Normal 2 2 2 4 2 4 6" xfId="25822"/>
    <cellStyle name="Normal 2 2 2 4 2 5" xfId="25823"/>
    <cellStyle name="Normal 2 2 2 4 2 5 2" xfId="25824"/>
    <cellStyle name="Normal 2 2 2 4 2 5 2 2" xfId="25825"/>
    <cellStyle name="Normal 2 2 2 4 2 5 3" xfId="25826"/>
    <cellStyle name="Normal 2 2 2 4 2 5 3 2" xfId="25827"/>
    <cellStyle name="Normal 2 2 2 4 2 5 4" xfId="25828"/>
    <cellStyle name="Normal 2 2 2 4 2 5 4 2" xfId="25829"/>
    <cellStyle name="Normal 2 2 2 4 2 5 5" xfId="25830"/>
    <cellStyle name="Normal 2 2 2 4 2 5 6" xfId="25831"/>
    <cellStyle name="Normal 2 2 2 4 2 6" xfId="25832"/>
    <cellStyle name="Normal 2 2 2 4 2 6 2" xfId="25833"/>
    <cellStyle name="Normal 2 2 2 4 2 6 2 2" xfId="25834"/>
    <cellStyle name="Normal 2 2 2 4 2 6 3" xfId="25835"/>
    <cellStyle name="Normal 2 2 2 4 2 6 3 2" xfId="25836"/>
    <cellStyle name="Normal 2 2 2 4 2 6 4" xfId="25837"/>
    <cellStyle name="Normal 2 2 2 4 2 6 5" xfId="25838"/>
    <cellStyle name="Normal 2 2 2 4 2 7" xfId="25839"/>
    <cellStyle name="Normal 2 2 2 4 2 7 2" xfId="25840"/>
    <cellStyle name="Normal 2 2 2 4 2 8" xfId="25841"/>
    <cellStyle name="Normal 2 2 2 4 2 8 2" xfId="25842"/>
    <cellStyle name="Normal 2 2 2 4 2 9" xfId="25843"/>
    <cellStyle name="Normal 2 2 2 4 2 9 2" xfId="25844"/>
    <cellStyle name="Normal 2 2 2 4 3" xfId="25845"/>
    <cellStyle name="Normal 2 2 2 4 3 10" xfId="25846"/>
    <cellStyle name="Normal 2 2 2 4 3 2" xfId="25847"/>
    <cellStyle name="Normal 2 2 2 4 3 2 2" xfId="25848"/>
    <cellStyle name="Normal 2 2 2 4 3 2 2 2" xfId="25849"/>
    <cellStyle name="Normal 2 2 2 4 3 2 3" xfId="25850"/>
    <cellStyle name="Normal 2 2 2 4 3 2 3 2" xfId="25851"/>
    <cellStyle name="Normal 2 2 2 4 3 2 4" xfId="25852"/>
    <cellStyle name="Normal 2 2 2 4 3 2 4 2" xfId="25853"/>
    <cellStyle name="Normal 2 2 2 4 3 2 5" xfId="25854"/>
    <cellStyle name="Normal 2 2 2 4 3 2 6" xfId="25855"/>
    <cellStyle name="Normal 2 2 2 4 3 3" xfId="25856"/>
    <cellStyle name="Normal 2 2 2 4 3 3 2" xfId="25857"/>
    <cellStyle name="Normal 2 2 2 4 3 3 2 2" xfId="25858"/>
    <cellStyle name="Normal 2 2 2 4 3 3 3" xfId="25859"/>
    <cellStyle name="Normal 2 2 2 4 3 3 3 2" xfId="25860"/>
    <cellStyle name="Normal 2 2 2 4 3 3 4" xfId="25861"/>
    <cellStyle name="Normal 2 2 2 4 3 3 4 2" xfId="25862"/>
    <cellStyle name="Normal 2 2 2 4 3 3 5" xfId="25863"/>
    <cellStyle name="Normal 2 2 2 4 3 3 6" xfId="25864"/>
    <cellStyle name="Normal 2 2 2 4 3 4" xfId="25865"/>
    <cellStyle name="Normal 2 2 2 4 3 4 2" xfId="25866"/>
    <cellStyle name="Normal 2 2 2 4 3 4 2 2" xfId="25867"/>
    <cellStyle name="Normal 2 2 2 4 3 4 3" xfId="25868"/>
    <cellStyle name="Normal 2 2 2 4 3 4 3 2" xfId="25869"/>
    <cellStyle name="Normal 2 2 2 4 3 4 4" xfId="25870"/>
    <cellStyle name="Normal 2 2 2 4 3 4 4 2" xfId="25871"/>
    <cellStyle name="Normal 2 2 2 4 3 4 5" xfId="25872"/>
    <cellStyle name="Normal 2 2 2 4 3 4 6" xfId="25873"/>
    <cellStyle name="Normal 2 2 2 4 3 5" xfId="25874"/>
    <cellStyle name="Normal 2 2 2 4 3 5 2" xfId="25875"/>
    <cellStyle name="Normal 2 2 2 4 3 5 2 2" xfId="25876"/>
    <cellStyle name="Normal 2 2 2 4 3 5 3" xfId="25877"/>
    <cellStyle name="Normal 2 2 2 4 3 5 3 2" xfId="25878"/>
    <cellStyle name="Normal 2 2 2 4 3 5 4" xfId="25879"/>
    <cellStyle name="Normal 2 2 2 4 3 5 5" xfId="25880"/>
    <cellStyle name="Normal 2 2 2 4 3 6" xfId="25881"/>
    <cellStyle name="Normal 2 2 2 4 3 6 2" xfId="25882"/>
    <cellStyle name="Normal 2 2 2 4 3 7" xfId="25883"/>
    <cellStyle name="Normal 2 2 2 4 3 7 2" xfId="25884"/>
    <cellStyle name="Normal 2 2 2 4 3 8" xfId="25885"/>
    <cellStyle name="Normal 2 2 2 4 3 8 2" xfId="25886"/>
    <cellStyle name="Normal 2 2 2 4 3 9" xfId="25887"/>
    <cellStyle name="Normal 2 2 2 4 4" xfId="25888"/>
    <cellStyle name="Normal 2 2 2 4 4 10" xfId="25889"/>
    <cellStyle name="Normal 2 2 2 4 4 2" xfId="25890"/>
    <cellStyle name="Normal 2 2 2 4 4 2 2" xfId="25891"/>
    <cellStyle name="Normal 2 2 2 4 4 2 2 2" xfId="25892"/>
    <cellStyle name="Normal 2 2 2 4 4 2 3" xfId="25893"/>
    <cellStyle name="Normal 2 2 2 4 4 2 3 2" xfId="25894"/>
    <cellStyle name="Normal 2 2 2 4 4 2 4" xfId="25895"/>
    <cellStyle name="Normal 2 2 2 4 4 2 4 2" xfId="25896"/>
    <cellStyle name="Normal 2 2 2 4 4 2 5" xfId="25897"/>
    <cellStyle name="Normal 2 2 2 4 4 2 6" xfId="25898"/>
    <cellStyle name="Normal 2 2 2 4 4 3" xfId="25899"/>
    <cellStyle name="Normal 2 2 2 4 4 3 2" xfId="25900"/>
    <cellStyle name="Normal 2 2 2 4 4 3 2 2" xfId="25901"/>
    <cellStyle name="Normal 2 2 2 4 4 3 3" xfId="25902"/>
    <cellStyle name="Normal 2 2 2 4 4 3 3 2" xfId="25903"/>
    <cellStyle name="Normal 2 2 2 4 4 3 4" xfId="25904"/>
    <cellStyle name="Normal 2 2 2 4 4 3 4 2" xfId="25905"/>
    <cellStyle name="Normal 2 2 2 4 4 3 5" xfId="25906"/>
    <cellStyle name="Normal 2 2 2 4 4 3 6" xfId="25907"/>
    <cellStyle name="Normal 2 2 2 4 4 4" xfId="25908"/>
    <cellStyle name="Normal 2 2 2 4 4 4 2" xfId="25909"/>
    <cellStyle name="Normal 2 2 2 4 4 4 2 2" xfId="25910"/>
    <cellStyle name="Normal 2 2 2 4 4 4 3" xfId="25911"/>
    <cellStyle name="Normal 2 2 2 4 4 4 3 2" xfId="25912"/>
    <cellStyle name="Normal 2 2 2 4 4 4 4" xfId="25913"/>
    <cellStyle name="Normal 2 2 2 4 4 4 4 2" xfId="25914"/>
    <cellStyle name="Normal 2 2 2 4 4 4 5" xfId="25915"/>
    <cellStyle name="Normal 2 2 2 4 4 4 6" xfId="25916"/>
    <cellStyle name="Normal 2 2 2 4 4 5" xfId="25917"/>
    <cellStyle name="Normal 2 2 2 4 4 5 2" xfId="25918"/>
    <cellStyle name="Normal 2 2 2 4 4 5 2 2" xfId="25919"/>
    <cellStyle name="Normal 2 2 2 4 4 5 3" xfId="25920"/>
    <cellStyle name="Normal 2 2 2 4 4 5 3 2" xfId="25921"/>
    <cellStyle name="Normal 2 2 2 4 4 5 4" xfId="25922"/>
    <cellStyle name="Normal 2 2 2 4 4 5 5" xfId="25923"/>
    <cellStyle name="Normal 2 2 2 4 4 6" xfId="25924"/>
    <cellStyle name="Normal 2 2 2 4 4 6 2" xfId="25925"/>
    <cellStyle name="Normal 2 2 2 4 4 7" xfId="25926"/>
    <cellStyle name="Normal 2 2 2 4 4 7 2" xfId="25927"/>
    <cellStyle name="Normal 2 2 2 4 4 8" xfId="25928"/>
    <cellStyle name="Normal 2 2 2 4 4 8 2" xfId="25929"/>
    <cellStyle name="Normal 2 2 2 4 4 9" xfId="25930"/>
    <cellStyle name="Normal 2 2 2 4 5" xfId="25931"/>
    <cellStyle name="Normal 2 2 2 4 5 2" xfId="25932"/>
    <cellStyle name="Normal 2 2 2 4 5 2 2" xfId="25933"/>
    <cellStyle name="Normal 2 2 2 4 5 3" xfId="25934"/>
    <cellStyle name="Normal 2 2 2 4 5 3 2" xfId="25935"/>
    <cellStyle name="Normal 2 2 2 4 5 4" xfId="25936"/>
    <cellStyle name="Normal 2 2 2 4 5 4 2" xfId="25937"/>
    <cellStyle name="Normal 2 2 2 4 5 5" xfId="25938"/>
    <cellStyle name="Normal 2 2 2 4 5 6" xfId="25939"/>
    <cellStyle name="Normal 2 2 2 4 6" xfId="25940"/>
    <cellStyle name="Normal 2 2 2 4 6 2" xfId="25941"/>
    <cellStyle name="Normal 2 2 2 4 6 2 2" xfId="25942"/>
    <cellStyle name="Normal 2 2 2 4 6 3" xfId="25943"/>
    <cellStyle name="Normal 2 2 2 4 6 3 2" xfId="25944"/>
    <cellStyle name="Normal 2 2 2 4 6 4" xfId="25945"/>
    <cellStyle name="Normal 2 2 2 4 6 4 2" xfId="25946"/>
    <cellStyle name="Normal 2 2 2 4 6 5" xfId="25947"/>
    <cellStyle name="Normal 2 2 2 4 6 6" xfId="25948"/>
    <cellStyle name="Normal 2 2 2 4 7" xfId="25949"/>
    <cellStyle name="Normal 2 2 2 4 7 2" xfId="25950"/>
    <cellStyle name="Normal 2 2 2 4 7 2 2" xfId="25951"/>
    <cellStyle name="Normal 2 2 2 4 7 3" xfId="25952"/>
    <cellStyle name="Normal 2 2 2 4 7 3 2" xfId="25953"/>
    <cellStyle name="Normal 2 2 2 4 7 4" xfId="25954"/>
    <cellStyle name="Normal 2 2 2 4 7 4 2" xfId="25955"/>
    <cellStyle name="Normal 2 2 2 4 7 5" xfId="25956"/>
    <cellStyle name="Normal 2 2 2 4 7 6" xfId="25957"/>
    <cellStyle name="Normal 2 2 2 4 8" xfId="25958"/>
    <cellStyle name="Normal 2 2 2 4 8 2" xfId="25959"/>
    <cellStyle name="Normal 2 2 2 4 8 2 2" xfId="25960"/>
    <cellStyle name="Normal 2 2 2 4 8 3" xfId="25961"/>
    <cellStyle name="Normal 2 2 2 4 8 3 2" xfId="25962"/>
    <cellStyle name="Normal 2 2 2 4 8 4" xfId="25963"/>
    <cellStyle name="Normal 2 2 2 4 8 5" xfId="25964"/>
    <cellStyle name="Normal 2 2 2 4 9" xfId="25965"/>
    <cellStyle name="Normal 2 2 2 4 9 2" xfId="25966"/>
    <cellStyle name="Normal 2 2 2 5" xfId="25967"/>
    <cellStyle name="Normal 2 2 2 5 10" xfId="25968"/>
    <cellStyle name="Normal 2 2 2 5 10 2" xfId="25969"/>
    <cellStyle name="Normal 2 2 2 5 11" xfId="25970"/>
    <cellStyle name="Normal 2 2 2 5 12" xfId="25971"/>
    <cellStyle name="Normal 2 2 2 5 2" xfId="25972"/>
    <cellStyle name="Normal 2 2 2 5 2 10" xfId="25973"/>
    <cellStyle name="Normal 2 2 2 5 2 2" xfId="25974"/>
    <cellStyle name="Normal 2 2 2 5 2 2 2" xfId="25975"/>
    <cellStyle name="Normal 2 2 2 5 2 2 2 2" xfId="25976"/>
    <cellStyle name="Normal 2 2 2 5 2 2 3" xfId="25977"/>
    <cellStyle name="Normal 2 2 2 5 2 2 3 2" xfId="25978"/>
    <cellStyle name="Normal 2 2 2 5 2 2 4" xfId="25979"/>
    <cellStyle name="Normal 2 2 2 5 2 2 4 2" xfId="25980"/>
    <cellStyle name="Normal 2 2 2 5 2 2 5" xfId="25981"/>
    <cellStyle name="Normal 2 2 2 5 2 2 6" xfId="25982"/>
    <cellStyle name="Normal 2 2 2 5 2 3" xfId="25983"/>
    <cellStyle name="Normal 2 2 2 5 2 3 2" xfId="25984"/>
    <cellStyle name="Normal 2 2 2 5 2 3 2 2" xfId="25985"/>
    <cellStyle name="Normal 2 2 2 5 2 3 3" xfId="25986"/>
    <cellStyle name="Normal 2 2 2 5 2 3 3 2" xfId="25987"/>
    <cellStyle name="Normal 2 2 2 5 2 3 4" xfId="25988"/>
    <cellStyle name="Normal 2 2 2 5 2 3 4 2" xfId="25989"/>
    <cellStyle name="Normal 2 2 2 5 2 3 5" xfId="25990"/>
    <cellStyle name="Normal 2 2 2 5 2 3 6" xfId="25991"/>
    <cellStyle name="Normal 2 2 2 5 2 4" xfId="25992"/>
    <cellStyle name="Normal 2 2 2 5 2 4 2" xfId="25993"/>
    <cellStyle name="Normal 2 2 2 5 2 4 2 2" xfId="25994"/>
    <cellStyle name="Normal 2 2 2 5 2 4 3" xfId="25995"/>
    <cellStyle name="Normal 2 2 2 5 2 4 3 2" xfId="25996"/>
    <cellStyle name="Normal 2 2 2 5 2 4 4" xfId="25997"/>
    <cellStyle name="Normal 2 2 2 5 2 4 4 2" xfId="25998"/>
    <cellStyle name="Normal 2 2 2 5 2 4 5" xfId="25999"/>
    <cellStyle name="Normal 2 2 2 5 2 4 6" xfId="26000"/>
    <cellStyle name="Normal 2 2 2 5 2 5" xfId="26001"/>
    <cellStyle name="Normal 2 2 2 5 2 5 2" xfId="26002"/>
    <cellStyle name="Normal 2 2 2 5 2 5 2 2" xfId="26003"/>
    <cellStyle name="Normal 2 2 2 5 2 5 3" xfId="26004"/>
    <cellStyle name="Normal 2 2 2 5 2 5 3 2" xfId="26005"/>
    <cellStyle name="Normal 2 2 2 5 2 5 4" xfId="26006"/>
    <cellStyle name="Normal 2 2 2 5 2 5 5" xfId="26007"/>
    <cellStyle name="Normal 2 2 2 5 2 6" xfId="26008"/>
    <cellStyle name="Normal 2 2 2 5 2 6 2" xfId="26009"/>
    <cellStyle name="Normal 2 2 2 5 2 7" xfId="26010"/>
    <cellStyle name="Normal 2 2 2 5 2 7 2" xfId="26011"/>
    <cellStyle name="Normal 2 2 2 5 2 8" xfId="26012"/>
    <cellStyle name="Normal 2 2 2 5 2 8 2" xfId="26013"/>
    <cellStyle name="Normal 2 2 2 5 2 9" xfId="26014"/>
    <cellStyle name="Normal 2 2 2 5 3" xfId="26015"/>
    <cellStyle name="Normal 2 2 2 5 3 10" xfId="26016"/>
    <cellStyle name="Normal 2 2 2 5 3 2" xfId="26017"/>
    <cellStyle name="Normal 2 2 2 5 3 2 2" xfId="26018"/>
    <cellStyle name="Normal 2 2 2 5 3 2 2 2" xfId="26019"/>
    <cellStyle name="Normal 2 2 2 5 3 2 3" xfId="26020"/>
    <cellStyle name="Normal 2 2 2 5 3 2 3 2" xfId="26021"/>
    <cellStyle name="Normal 2 2 2 5 3 2 4" xfId="26022"/>
    <cellStyle name="Normal 2 2 2 5 3 2 4 2" xfId="26023"/>
    <cellStyle name="Normal 2 2 2 5 3 2 5" xfId="26024"/>
    <cellStyle name="Normal 2 2 2 5 3 2 6" xfId="26025"/>
    <cellStyle name="Normal 2 2 2 5 3 3" xfId="26026"/>
    <cellStyle name="Normal 2 2 2 5 3 3 2" xfId="26027"/>
    <cellStyle name="Normal 2 2 2 5 3 3 2 2" xfId="26028"/>
    <cellStyle name="Normal 2 2 2 5 3 3 3" xfId="26029"/>
    <cellStyle name="Normal 2 2 2 5 3 3 3 2" xfId="26030"/>
    <cellStyle name="Normal 2 2 2 5 3 3 4" xfId="26031"/>
    <cellStyle name="Normal 2 2 2 5 3 3 4 2" xfId="26032"/>
    <cellStyle name="Normal 2 2 2 5 3 3 5" xfId="26033"/>
    <cellStyle name="Normal 2 2 2 5 3 3 6" xfId="26034"/>
    <cellStyle name="Normal 2 2 2 5 3 4" xfId="26035"/>
    <cellStyle name="Normal 2 2 2 5 3 4 2" xfId="26036"/>
    <cellStyle name="Normal 2 2 2 5 3 4 2 2" xfId="26037"/>
    <cellStyle name="Normal 2 2 2 5 3 4 3" xfId="26038"/>
    <cellStyle name="Normal 2 2 2 5 3 4 3 2" xfId="26039"/>
    <cellStyle name="Normal 2 2 2 5 3 4 4" xfId="26040"/>
    <cellStyle name="Normal 2 2 2 5 3 4 4 2" xfId="26041"/>
    <cellStyle name="Normal 2 2 2 5 3 4 5" xfId="26042"/>
    <cellStyle name="Normal 2 2 2 5 3 4 6" xfId="26043"/>
    <cellStyle name="Normal 2 2 2 5 3 5" xfId="26044"/>
    <cellStyle name="Normal 2 2 2 5 3 5 2" xfId="26045"/>
    <cellStyle name="Normal 2 2 2 5 3 5 2 2" xfId="26046"/>
    <cellStyle name="Normal 2 2 2 5 3 5 3" xfId="26047"/>
    <cellStyle name="Normal 2 2 2 5 3 5 3 2" xfId="26048"/>
    <cellStyle name="Normal 2 2 2 5 3 5 4" xfId="26049"/>
    <cellStyle name="Normal 2 2 2 5 3 5 5" xfId="26050"/>
    <cellStyle name="Normal 2 2 2 5 3 6" xfId="26051"/>
    <cellStyle name="Normal 2 2 2 5 3 6 2" xfId="26052"/>
    <cellStyle name="Normal 2 2 2 5 3 7" xfId="26053"/>
    <cellStyle name="Normal 2 2 2 5 3 7 2" xfId="26054"/>
    <cellStyle name="Normal 2 2 2 5 3 8" xfId="26055"/>
    <cellStyle name="Normal 2 2 2 5 3 8 2" xfId="26056"/>
    <cellStyle name="Normal 2 2 2 5 3 9" xfId="26057"/>
    <cellStyle name="Normal 2 2 2 5 4" xfId="26058"/>
    <cellStyle name="Normal 2 2 2 5 4 2" xfId="26059"/>
    <cellStyle name="Normal 2 2 2 5 4 2 2" xfId="26060"/>
    <cellStyle name="Normal 2 2 2 5 4 3" xfId="26061"/>
    <cellStyle name="Normal 2 2 2 5 4 3 2" xfId="26062"/>
    <cellStyle name="Normal 2 2 2 5 4 4" xfId="26063"/>
    <cellStyle name="Normal 2 2 2 5 4 4 2" xfId="26064"/>
    <cellStyle name="Normal 2 2 2 5 4 5" xfId="26065"/>
    <cellStyle name="Normal 2 2 2 5 4 6" xfId="26066"/>
    <cellStyle name="Normal 2 2 2 5 5" xfId="26067"/>
    <cellStyle name="Normal 2 2 2 5 5 2" xfId="26068"/>
    <cellStyle name="Normal 2 2 2 5 5 2 2" xfId="26069"/>
    <cellStyle name="Normal 2 2 2 5 5 3" xfId="26070"/>
    <cellStyle name="Normal 2 2 2 5 5 3 2" xfId="26071"/>
    <cellStyle name="Normal 2 2 2 5 5 4" xfId="26072"/>
    <cellStyle name="Normal 2 2 2 5 5 4 2" xfId="26073"/>
    <cellStyle name="Normal 2 2 2 5 5 5" xfId="26074"/>
    <cellStyle name="Normal 2 2 2 5 5 6" xfId="26075"/>
    <cellStyle name="Normal 2 2 2 5 6" xfId="26076"/>
    <cellStyle name="Normal 2 2 2 5 6 2" xfId="26077"/>
    <cellStyle name="Normal 2 2 2 5 6 2 2" xfId="26078"/>
    <cellStyle name="Normal 2 2 2 5 6 3" xfId="26079"/>
    <cellStyle name="Normal 2 2 2 5 6 3 2" xfId="26080"/>
    <cellStyle name="Normal 2 2 2 5 6 4" xfId="26081"/>
    <cellStyle name="Normal 2 2 2 5 6 4 2" xfId="26082"/>
    <cellStyle name="Normal 2 2 2 5 6 5" xfId="26083"/>
    <cellStyle name="Normal 2 2 2 5 6 6" xfId="26084"/>
    <cellStyle name="Normal 2 2 2 5 7" xfId="26085"/>
    <cellStyle name="Normal 2 2 2 5 7 2" xfId="26086"/>
    <cellStyle name="Normal 2 2 2 5 7 2 2" xfId="26087"/>
    <cellStyle name="Normal 2 2 2 5 7 3" xfId="26088"/>
    <cellStyle name="Normal 2 2 2 5 7 3 2" xfId="26089"/>
    <cellStyle name="Normal 2 2 2 5 7 4" xfId="26090"/>
    <cellStyle name="Normal 2 2 2 5 7 5" xfId="26091"/>
    <cellStyle name="Normal 2 2 2 5 8" xfId="26092"/>
    <cellStyle name="Normal 2 2 2 5 8 2" xfId="26093"/>
    <cellStyle name="Normal 2 2 2 5 9" xfId="26094"/>
    <cellStyle name="Normal 2 2 2 5 9 2" xfId="26095"/>
    <cellStyle name="Normal 2 2 2 6" xfId="26096"/>
    <cellStyle name="Normal 2 2 2 6 10" xfId="26097"/>
    <cellStyle name="Normal 2 2 2 6 11" xfId="26098"/>
    <cellStyle name="Normal 2 2 2 6 2" xfId="26099"/>
    <cellStyle name="Normal 2 2 2 6 2 2" xfId="26100"/>
    <cellStyle name="Normal 2 2 2 6 2 2 2" xfId="26101"/>
    <cellStyle name="Normal 2 2 2 6 2 3" xfId="26102"/>
    <cellStyle name="Normal 2 2 2 6 2 3 2" xfId="26103"/>
    <cellStyle name="Normal 2 2 2 6 2 4" xfId="26104"/>
    <cellStyle name="Normal 2 2 2 6 2 4 2" xfId="26105"/>
    <cellStyle name="Normal 2 2 2 6 2 5" xfId="26106"/>
    <cellStyle name="Normal 2 2 2 6 2 6" xfId="26107"/>
    <cellStyle name="Normal 2 2 2 6 3" xfId="26108"/>
    <cellStyle name="Normal 2 2 2 6 3 2" xfId="26109"/>
    <cellStyle name="Normal 2 2 2 6 3 2 2" xfId="26110"/>
    <cellStyle name="Normal 2 2 2 6 3 3" xfId="26111"/>
    <cellStyle name="Normal 2 2 2 6 3 3 2" xfId="26112"/>
    <cellStyle name="Normal 2 2 2 6 3 4" xfId="26113"/>
    <cellStyle name="Normal 2 2 2 6 3 4 2" xfId="26114"/>
    <cellStyle name="Normal 2 2 2 6 3 5" xfId="26115"/>
    <cellStyle name="Normal 2 2 2 6 3 6" xfId="26116"/>
    <cellStyle name="Normal 2 2 2 6 4" xfId="26117"/>
    <cellStyle name="Normal 2 2 2 6 4 2" xfId="26118"/>
    <cellStyle name="Normal 2 2 2 6 4 2 2" xfId="26119"/>
    <cellStyle name="Normal 2 2 2 6 4 3" xfId="26120"/>
    <cellStyle name="Normal 2 2 2 6 4 3 2" xfId="26121"/>
    <cellStyle name="Normal 2 2 2 6 4 4" xfId="26122"/>
    <cellStyle name="Normal 2 2 2 6 4 4 2" xfId="26123"/>
    <cellStyle name="Normal 2 2 2 6 4 5" xfId="26124"/>
    <cellStyle name="Normal 2 2 2 6 4 6" xfId="26125"/>
    <cellStyle name="Normal 2 2 2 6 5" xfId="26126"/>
    <cellStyle name="Normal 2 2 2 6 5 2" xfId="26127"/>
    <cellStyle name="Normal 2 2 2 6 5 2 2" xfId="26128"/>
    <cellStyle name="Normal 2 2 2 6 5 3" xfId="26129"/>
    <cellStyle name="Normal 2 2 2 6 5 3 2" xfId="26130"/>
    <cellStyle name="Normal 2 2 2 6 5 4" xfId="26131"/>
    <cellStyle name="Normal 2 2 2 6 5 4 2" xfId="26132"/>
    <cellStyle name="Normal 2 2 2 6 5 5" xfId="26133"/>
    <cellStyle name="Normal 2 2 2 6 5 6" xfId="26134"/>
    <cellStyle name="Normal 2 2 2 6 6" xfId="26135"/>
    <cellStyle name="Normal 2 2 2 6 6 2" xfId="26136"/>
    <cellStyle name="Normal 2 2 2 6 6 2 2" xfId="26137"/>
    <cellStyle name="Normal 2 2 2 6 6 3" xfId="26138"/>
    <cellStyle name="Normal 2 2 2 6 6 3 2" xfId="26139"/>
    <cellStyle name="Normal 2 2 2 6 6 4" xfId="26140"/>
    <cellStyle name="Normal 2 2 2 6 6 5" xfId="26141"/>
    <cellStyle name="Normal 2 2 2 6 7" xfId="26142"/>
    <cellStyle name="Normal 2 2 2 6 7 2" xfId="26143"/>
    <cellStyle name="Normal 2 2 2 6 8" xfId="26144"/>
    <cellStyle name="Normal 2 2 2 6 8 2" xfId="26145"/>
    <cellStyle name="Normal 2 2 2 6 9" xfId="26146"/>
    <cellStyle name="Normal 2 2 2 6 9 2" xfId="26147"/>
    <cellStyle name="Normal 2 2 2 7" xfId="26148"/>
    <cellStyle name="Normal 2 2 2 7 10" xfId="26149"/>
    <cellStyle name="Normal 2 2 2 7 2" xfId="26150"/>
    <cellStyle name="Normal 2 2 2 7 2 2" xfId="26151"/>
    <cellStyle name="Normal 2 2 2 7 2 2 2" xfId="26152"/>
    <cellStyle name="Normal 2 2 2 7 2 3" xfId="26153"/>
    <cellStyle name="Normal 2 2 2 7 2 3 2" xfId="26154"/>
    <cellStyle name="Normal 2 2 2 7 2 4" xfId="26155"/>
    <cellStyle name="Normal 2 2 2 7 2 4 2" xfId="26156"/>
    <cellStyle name="Normal 2 2 2 7 2 5" xfId="26157"/>
    <cellStyle name="Normal 2 2 2 7 2 6" xfId="26158"/>
    <cellStyle name="Normal 2 2 2 7 3" xfId="26159"/>
    <cellStyle name="Normal 2 2 2 7 3 2" xfId="26160"/>
    <cellStyle name="Normal 2 2 2 7 3 2 2" xfId="26161"/>
    <cellStyle name="Normal 2 2 2 7 3 3" xfId="26162"/>
    <cellStyle name="Normal 2 2 2 7 3 3 2" xfId="26163"/>
    <cellStyle name="Normal 2 2 2 7 3 4" xfId="26164"/>
    <cellStyle name="Normal 2 2 2 7 3 4 2" xfId="26165"/>
    <cellStyle name="Normal 2 2 2 7 3 5" xfId="26166"/>
    <cellStyle name="Normal 2 2 2 7 3 6" xfId="26167"/>
    <cellStyle name="Normal 2 2 2 7 4" xfId="26168"/>
    <cellStyle name="Normal 2 2 2 7 4 2" xfId="26169"/>
    <cellStyle name="Normal 2 2 2 7 4 2 2" xfId="26170"/>
    <cellStyle name="Normal 2 2 2 7 4 3" xfId="26171"/>
    <cellStyle name="Normal 2 2 2 7 4 3 2" xfId="26172"/>
    <cellStyle name="Normal 2 2 2 7 4 4" xfId="26173"/>
    <cellStyle name="Normal 2 2 2 7 4 4 2" xfId="26174"/>
    <cellStyle name="Normal 2 2 2 7 4 5" xfId="26175"/>
    <cellStyle name="Normal 2 2 2 7 4 6" xfId="26176"/>
    <cellStyle name="Normal 2 2 2 7 5" xfId="26177"/>
    <cellStyle name="Normal 2 2 2 7 5 2" xfId="26178"/>
    <cellStyle name="Normal 2 2 2 7 5 2 2" xfId="26179"/>
    <cellStyle name="Normal 2 2 2 7 5 3" xfId="26180"/>
    <cellStyle name="Normal 2 2 2 7 5 3 2" xfId="26181"/>
    <cellStyle name="Normal 2 2 2 7 5 4" xfId="26182"/>
    <cellStyle name="Normal 2 2 2 7 5 5" xfId="26183"/>
    <cellStyle name="Normal 2 2 2 7 6" xfId="26184"/>
    <cellStyle name="Normal 2 2 2 7 6 2" xfId="26185"/>
    <cellStyle name="Normal 2 2 2 7 7" xfId="26186"/>
    <cellStyle name="Normal 2 2 2 7 7 2" xfId="26187"/>
    <cellStyle name="Normal 2 2 2 7 8" xfId="26188"/>
    <cellStyle name="Normal 2 2 2 7 8 2" xfId="26189"/>
    <cellStyle name="Normal 2 2 2 7 9" xfId="26190"/>
    <cellStyle name="Normal 2 2 2 8" xfId="26191"/>
    <cellStyle name="Normal 2 2 2 8 10" xfId="26192"/>
    <cellStyle name="Normal 2 2 2 8 2" xfId="26193"/>
    <cellStyle name="Normal 2 2 2 8 2 2" xfId="26194"/>
    <cellStyle name="Normal 2 2 2 8 2 2 2" xfId="26195"/>
    <cellStyle name="Normal 2 2 2 8 2 3" xfId="26196"/>
    <cellStyle name="Normal 2 2 2 8 2 3 2" xfId="26197"/>
    <cellStyle name="Normal 2 2 2 8 2 4" xfId="26198"/>
    <cellStyle name="Normal 2 2 2 8 2 4 2" xfId="26199"/>
    <cellStyle name="Normal 2 2 2 8 2 5" xfId="26200"/>
    <cellStyle name="Normal 2 2 2 8 2 6" xfId="26201"/>
    <cellStyle name="Normal 2 2 2 8 3" xfId="26202"/>
    <cellStyle name="Normal 2 2 2 8 3 2" xfId="26203"/>
    <cellStyle name="Normal 2 2 2 8 3 2 2" xfId="26204"/>
    <cellStyle name="Normal 2 2 2 8 3 3" xfId="26205"/>
    <cellStyle name="Normal 2 2 2 8 3 3 2" xfId="26206"/>
    <cellStyle name="Normal 2 2 2 8 3 4" xfId="26207"/>
    <cellStyle name="Normal 2 2 2 8 3 4 2" xfId="26208"/>
    <cellStyle name="Normal 2 2 2 8 3 5" xfId="26209"/>
    <cellStyle name="Normal 2 2 2 8 3 6" xfId="26210"/>
    <cellStyle name="Normal 2 2 2 8 4" xfId="26211"/>
    <cellStyle name="Normal 2 2 2 8 4 2" xfId="26212"/>
    <cellStyle name="Normal 2 2 2 8 4 2 2" xfId="26213"/>
    <cellStyle name="Normal 2 2 2 8 4 3" xfId="26214"/>
    <cellStyle name="Normal 2 2 2 8 4 3 2" xfId="26215"/>
    <cellStyle name="Normal 2 2 2 8 4 4" xfId="26216"/>
    <cellStyle name="Normal 2 2 2 8 4 4 2" xfId="26217"/>
    <cellStyle name="Normal 2 2 2 8 4 5" xfId="26218"/>
    <cellStyle name="Normal 2 2 2 8 4 6" xfId="26219"/>
    <cellStyle name="Normal 2 2 2 8 5" xfId="26220"/>
    <cellStyle name="Normal 2 2 2 8 5 2" xfId="26221"/>
    <cellStyle name="Normal 2 2 2 8 5 2 2" xfId="26222"/>
    <cellStyle name="Normal 2 2 2 8 5 3" xfId="26223"/>
    <cellStyle name="Normal 2 2 2 8 5 3 2" xfId="26224"/>
    <cellStyle name="Normal 2 2 2 8 5 4" xfId="26225"/>
    <cellStyle name="Normal 2 2 2 8 5 5" xfId="26226"/>
    <cellStyle name="Normal 2 2 2 8 6" xfId="26227"/>
    <cellStyle name="Normal 2 2 2 8 6 2" xfId="26228"/>
    <cellStyle name="Normal 2 2 2 8 7" xfId="26229"/>
    <cellStyle name="Normal 2 2 2 8 7 2" xfId="26230"/>
    <cellStyle name="Normal 2 2 2 8 8" xfId="26231"/>
    <cellStyle name="Normal 2 2 2 8 8 2" xfId="26232"/>
    <cellStyle name="Normal 2 2 2 8 9" xfId="26233"/>
    <cellStyle name="Normal 2 2 2 9" xfId="26234"/>
    <cellStyle name="Normal 2 2 2 9 2" xfId="26235"/>
    <cellStyle name="Normal 2 2 2 9 2 2" xfId="26236"/>
    <cellStyle name="Normal 2 2 2 9 3" xfId="26237"/>
    <cellStyle name="Normal 2 2 2 9 3 2" xfId="26238"/>
    <cellStyle name="Normal 2 2 2 9 4" xfId="26239"/>
    <cellStyle name="Normal 2 2 2 9 4 2" xfId="26240"/>
    <cellStyle name="Normal 2 2 2 9 5" xfId="26241"/>
    <cellStyle name="Normal 2 2 2 9 6" xfId="26242"/>
    <cellStyle name="Normal 2 2 3" xfId="11876"/>
    <cellStyle name="Normal 2 2 3 2" xfId="17628"/>
    <cellStyle name="Normal 2 2 4" xfId="26243"/>
    <cellStyle name="Normal 2 2 5" xfId="17613"/>
    <cellStyle name="Normal 2 3" xfId="1439"/>
    <cellStyle name="Normal 2 3 10" xfId="8935"/>
    <cellStyle name="Normal 2 3 10 2" xfId="9503"/>
    <cellStyle name="Normal 2 3 10 2 2" xfId="10557"/>
    <cellStyle name="Normal 2 3 10 2 2 2" xfId="14151"/>
    <cellStyle name="Normal 2 3 10 2 2 3" xfId="15047"/>
    <cellStyle name="Normal 2 3 10 2 3" xfId="13098"/>
    <cellStyle name="Normal 2 3 10 2 4" xfId="15046"/>
    <cellStyle name="Normal 2 3 10 3" xfId="10019"/>
    <cellStyle name="Normal 2 3 10 3 2" xfId="13613"/>
    <cellStyle name="Normal 2 3 10 3 3" xfId="15048"/>
    <cellStyle name="Normal 2 3 10 4" xfId="10821"/>
    <cellStyle name="Normal 2 3 10 4 2" xfId="14414"/>
    <cellStyle name="Normal 2 3 10 4 3" xfId="15049"/>
    <cellStyle name="Normal 2 3 10 5" xfId="12560"/>
    <cellStyle name="Normal 2 3 10 6" xfId="15045"/>
    <cellStyle name="Normal 2 3 11" xfId="9247"/>
    <cellStyle name="Normal 2 3 11 2" xfId="10301"/>
    <cellStyle name="Normal 2 3 11 2 2" xfId="13895"/>
    <cellStyle name="Normal 2 3 11 2 3" xfId="15051"/>
    <cellStyle name="Normal 2 3 11 3" xfId="12842"/>
    <cellStyle name="Normal 2 3 11 4" xfId="15050"/>
    <cellStyle name="Normal 2 3 12" xfId="9763"/>
    <cellStyle name="Normal 2 3 12 2" xfId="13357"/>
    <cellStyle name="Normal 2 3 12 3" xfId="15052"/>
    <cellStyle name="Normal 2 3 13" xfId="10820"/>
    <cellStyle name="Normal 2 3 13 2" xfId="14413"/>
    <cellStyle name="Normal 2 3 13 3" xfId="15053"/>
    <cellStyle name="Normal 2 3 14" xfId="12279"/>
    <cellStyle name="Normal 2 3 14 2" xfId="17614"/>
    <cellStyle name="Normal 2 3 15" xfId="15044"/>
    <cellStyle name="Normal 2 3 2" xfId="1440"/>
    <cellStyle name="Normal 2 3 2 10" xfId="9248"/>
    <cellStyle name="Normal 2 3 2 10 2" xfId="10302"/>
    <cellStyle name="Normal 2 3 2 10 2 2" xfId="13896"/>
    <cellStyle name="Normal 2 3 2 10 2 2 2" xfId="26247"/>
    <cellStyle name="Normal 2 3 2 10 2 3" xfId="26246"/>
    <cellStyle name="Normal 2 3 2 10 2 4" xfId="15056"/>
    <cellStyle name="Normal 2 3 2 10 3" xfId="12843"/>
    <cellStyle name="Normal 2 3 2 10 3 2" xfId="26249"/>
    <cellStyle name="Normal 2 3 2 10 3 3" xfId="26248"/>
    <cellStyle name="Normal 2 3 2 10 4" xfId="26250"/>
    <cellStyle name="Normal 2 3 2 10 4 2" xfId="26251"/>
    <cellStyle name="Normal 2 3 2 10 5" xfId="26252"/>
    <cellStyle name="Normal 2 3 2 10 6" xfId="26253"/>
    <cellStyle name="Normal 2 3 2 10 7" xfId="26245"/>
    <cellStyle name="Normal 2 3 2 10 8" xfId="15055"/>
    <cellStyle name="Normal 2 3 2 11" xfId="9764"/>
    <cellStyle name="Normal 2 3 2 11 2" xfId="13358"/>
    <cellStyle name="Normal 2 3 2 11 2 2" xfId="26256"/>
    <cellStyle name="Normal 2 3 2 11 2 3" xfId="26255"/>
    <cellStyle name="Normal 2 3 2 11 3" xfId="26257"/>
    <cellStyle name="Normal 2 3 2 11 3 2" xfId="26258"/>
    <cellStyle name="Normal 2 3 2 11 4" xfId="26259"/>
    <cellStyle name="Normal 2 3 2 11 4 2" xfId="26260"/>
    <cellStyle name="Normal 2 3 2 11 5" xfId="26261"/>
    <cellStyle name="Normal 2 3 2 11 6" xfId="26262"/>
    <cellStyle name="Normal 2 3 2 11 7" xfId="26254"/>
    <cellStyle name="Normal 2 3 2 11 8" xfId="15057"/>
    <cellStyle name="Normal 2 3 2 12" xfId="10822"/>
    <cellStyle name="Normal 2 3 2 12 2" xfId="14415"/>
    <cellStyle name="Normal 2 3 2 12 2 2" xfId="26265"/>
    <cellStyle name="Normal 2 3 2 12 2 3" xfId="26264"/>
    <cellStyle name="Normal 2 3 2 12 3" xfId="26266"/>
    <cellStyle name="Normal 2 3 2 12 3 2" xfId="26267"/>
    <cellStyle name="Normal 2 3 2 12 4" xfId="26268"/>
    <cellStyle name="Normal 2 3 2 12 5" xfId="26269"/>
    <cellStyle name="Normal 2 3 2 12 6" xfId="26263"/>
    <cellStyle name="Normal 2 3 2 12 7" xfId="15058"/>
    <cellStyle name="Normal 2 3 2 13" xfId="12280"/>
    <cellStyle name="Normal 2 3 2 13 2" xfId="26271"/>
    <cellStyle name="Normal 2 3 2 13 3" xfId="26270"/>
    <cellStyle name="Normal 2 3 2 14" xfId="26272"/>
    <cellStyle name="Normal 2 3 2 14 2" xfId="26273"/>
    <cellStyle name="Normal 2 3 2 15" xfId="26274"/>
    <cellStyle name="Normal 2 3 2 15 2" xfId="26275"/>
    <cellStyle name="Normal 2 3 2 16" xfId="26276"/>
    <cellStyle name="Normal 2 3 2 17" xfId="26277"/>
    <cellStyle name="Normal 2 3 2 18" xfId="26244"/>
    <cellStyle name="Normal 2 3 2 19" xfId="15054"/>
    <cellStyle name="Normal 2 3 2 2" xfId="1441"/>
    <cellStyle name="Normal 2 3 2 2 10" xfId="9765"/>
    <cellStyle name="Normal 2 3 2 2 10 2" xfId="13359"/>
    <cellStyle name="Normal 2 3 2 2 10 3" xfId="15060"/>
    <cellStyle name="Normal 2 3 2 2 11" xfId="10823"/>
    <cellStyle name="Normal 2 3 2 2 11 2" xfId="14416"/>
    <cellStyle name="Normal 2 3 2 2 11 3" xfId="15061"/>
    <cellStyle name="Normal 2 3 2 2 12" xfId="12281"/>
    <cellStyle name="Normal 2 3 2 2 12 2" xfId="26278"/>
    <cellStyle name="Normal 2 3 2 2 13" xfId="15059"/>
    <cellStyle name="Normal 2 3 2 2 2" xfId="1442"/>
    <cellStyle name="Normal 2 3 2 2 2 10" xfId="10824"/>
    <cellStyle name="Normal 2 3 2 2 2 10 2" xfId="14417"/>
    <cellStyle name="Normal 2 3 2 2 2 10 3" xfId="15063"/>
    <cellStyle name="Normal 2 3 2 2 2 11" xfId="12282"/>
    <cellStyle name="Normal 2 3 2 2 2 12" xfId="15062"/>
    <cellStyle name="Normal 2 3 2 2 2 2" xfId="1443"/>
    <cellStyle name="Normal 2 3 2 2 2 2 10" xfId="12283"/>
    <cellStyle name="Normal 2 3 2 2 2 2 11" xfId="15064"/>
    <cellStyle name="Normal 2 3 2 2 2 2 2" xfId="8741"/>
    <cellStyle name="Normal 2 3 2 2 2 2 2 2" xfId="8869"/>
    <cellStyle name="Normal 2 3 2 2 2 2 2 2 2" xfId="9125"/>
    <cellStyle name="Normal 2 3 2 2 2 2 2 2 2 2" xfId="9693"/>
    <cellStyle name="Normal 2 3 2 2 2 2 2 2 2 2 2" xfId="10747"/>
    <cellStyle name="Normal 2 3 2 2 2 2 2 2 2 2 2 2" xfId="14341"/>
    <cellStyle name="Normal 2 3 2 2 2 2 2 2 2 2 2 3" xfId="15069"/>
    <cellStyle name="Normal 2 3 2 2 2 2 2 2 2 2 3" xfId="13288"/>
    <cellStyle name="Normal 2 3 2 2 2 2 2 2 2 2 4" xfId="15068"/>
    <cellStyle name="Normal 2 3 2 2 2 2 2 2 2 3" xfId="10209"/>
    <cellStyle name="Normal 2 3 2 2 2 2 2 2 2 3 2" xfId="13803"/>
    <cellStyle name="Normal 2 3 2 2 2 2 2 2 2 3 3" xfId="15070"/>
    <cellStyle name="Normal 2 3 2 2 2 2 2 2 2 4" xfId="10828"/>
    <cellStyle name="Normal 2 3 2 2 2 2 2 2 2 4 2" xfId="14421"/>
    <cellStyle name="Normal 2 3 2 2 2 2 2 2 2 4 3" xfId="15071"/>
    <cellStyle name="Normal 2 3 2 2 2 2 2 2 2 5" xfId="12750"/>
    <cellStyle name="Normal 2 3 2 2 2 2 2 2 2 6" xfId="15067"/>
    <cellStyle name="Normal 2 3 2 2 2 2 2 2 3" xfId="9437"/>
    <cellStyle name="Normal 2 3 2 2 2 2 2 2 3 2" xfId="10491"/>
    <cellStyle name="Normal 2 3 2 2 2 2 2 2 3 2 2" xfId="14085"/>
    <cellStyle name="Normal 2 3 2 2 2 2 2 2 3 2 3" xfId="15073"/>
    <cellStyle name="Normal 2 3 2 2 2 2 2 2 3 3" xfId="13032"/>
    <cellStyle name="Normal 2 3 2 2 2 2 2 2 3 4" xfId="15072"/>
    <cellStyle name="Normal 2 3 2 2 2 2 2 2 4" xfId="9953"/>
    <cellStyle name="Normal 2 3 2 2 2 2 2 2 4 2" xfId="13547"/>
    <cellStyle name="Normal 2 3 2 2 2 2 2 2 4 3" xfId="15074"/>
    <cellStyle name="Normal 2 3 2 2 2 2 2 2 5" xfId="10827"/>
    <cellStyle name="Normal 2 3 2 2 2 2 2 2 5 2" xfId="14420"/>
    <cellStyle name="Normal 2 3 2 2 2 2 2 2 5 3" xfId="15075"/>
    <cellStyle name="Normal 2 3 2 2 2 2 2 2 6" xfId="12494"/>
    <cellStyle name="Normal 2 3 2 2 2 2 2 2 7" xfId="15066"/>
    <cellStyle name="Normal 2 3 2 2 2 2 2 3" xfId="8997"/>
    <cellStyle name="Normal 2 3 2 2 2 2 2 3 2" xfId="9565"/>
    <cellStyle name="Normal 2 3 2 2 2 2 2 3 2 2" xfId="10619"/>
    <cellStyle name="Normal 2 3 2 2 2 2 2 3 2 2 2" xfId="14213"/>
    <cellStyle name="Normal 2 3 2 2 2 2 2 3 2 2 3" xfId="15078"/>
    <cellStyle name="Normal 2 3 2 2 2 2 2 3 2 3" xfId="13160"/>
    <cellStyle name="Normal 2 3 2 2 2 2 2 3 2 4" xfId="15077"/>
    <cellStyle name="Normal 2 3 2 2 2 2 2 3 3" xfId="10081"/>
    <cellStyle name="Normal 2 3 2 2 2 2 2 3 3 2" xfId="13675"/>
    <cellStyle name="Normal 2 3 2 2 2 2 2 3 3 3" xfId="15079"/>
    <cellStyle name="Normal 2 3 2 2 2 2 2 3 4" xfId="10829"/>
    <cellStyle name="Normal 2 3 2 2 2 2 2 3 4 2" xfId="14422"/>
    <cellStyle name="Normal 2 3 2 2 2 2 2 3 4 3" xfId="15080"/>
    <cellStyle name="Normal 2 3 2 2 2 2 2 3 5" xfId="12622"/>
    <cellStyle name="Normal 2 3 2 2 2 2 2 3 6" xfId="15076"/>
    <cellStyle name="Normal 2 3 2 2 2 2 2 4" xfId="9309"/>
    <cellStyle name="Normal 2 3 2 2 2 2 2 4 2" xfId="10363"/>
    <cellStyle name="Normal 2 3 2 2 2 2 2 4 2 2" xfId="13957"/>
    <cellStyle name="Normal 2 3 2 2 2 2 2 4 2 3" xfId="15082"/>
    <cellStyle name="Normal 2 3 2 2 2 2 2 4 3" xfId="12904"/>
    <cellStyle name="Normal 2 3 2 2 2 2 2 4 4" xfId="15081"/>
    <cellStyle name="Normal 2 3 2 2 2 2 2 5" xfId="9825"/>
    <cellStyle name="Normal 2 3 2 2 2 2 2 5 2" xfId="13419"/>
    <cellStyle name="Normal 2 3 2 2 2 2 2 5 3" xfId="15083"/>
    <cellStyle name="Normal 2 3 2 2 2 2 2 6" xfId="10826"/>
    <cellStyle name="Normal 2 3 2 2 2 2 2 6 2" xfId="14419"/>
    <cellStyle name="Normal 2 3 2 2 2 2 2 6 3" xfId="15084"/>
    <cellStyle name="Normal 2 3 2 2 2 2 2 7" xfId="12366"/>
    <cellStyle name="Normal 2 3 2 2 2 2 2 8" xfId="15065"/>
    <cellStyle name="Normal 2 3 2 2 2 2 3" xfId="8773"/>
    <cellStyle name="Normal 2 3 2 2 2 2 3 2" xfId="8901"/>
    <cellStyle name="Normal 2 3 2 2 2 2 3 2 2" xfId="9157"/>
    <cellStyle name="Normal 2 3 2 2 2 2 3 2 2 2" xfId="9725"/>
    <cellStyle name="Normal 2 3 2 2 2 2 3 2 2 2 2" xfId="10779"/>
    <cellStyle name="Normal 2 3 2 2 2 2 3 2 2 2 2 2" xfId="14373"/>
    <cellStyle name="Normal 2 3 2 2 2 2 3 2 2 2 2 3" xfId="15089"/>
    <cellStyle name="Normal 2 3 2 2 2 2 3 2 2 2 3" xfId="13320"/>
    <cellStyle name="Normal 2 3 2 2 2 2 3 2 2 2 4" xfId="15088"/>
    <cellStyle name="Normal 2 3 2 2 2 2 3 2 2 3" xfId="10241"/>
    <cellStyle name="Normal 2 3 2 2 2 2 3 2 2 3 2" xfId="13835"/>
    <cellStyle name="Normal 2 3 2 2 2 2 3 2 2 3 3" xfId="15090"/>
    <cellStyle name="Normal 2 3 2 2 2 2 3 2 2 4" xfId="10832"/>
    <cellStyle name="Normal 2 3 2 2 2 2 3 2 2 4 2" xfId="14425"/>
    <cellStyle name="Normal 2 3 2 2 2 2 3 2 2 4 3" xfId="15091"/>
    <cellStyle name="Normal 2 3 2 2 2 2 3 2 2 5" xfId="12782"/>
    <cellStyle name="Normal 2 3 2 2 2 2 3 2 2 6" xfId="15087"/>
    <cellStyle name="Normal 2 3 2 2 2 2 3 2 3" xfId="9469"/>
    <cellStyle name="Normal 2 3 2 2 2 2 3 2 3 2" xfId="10523"/>
    <cellStyle name="Normal 2 3 2 2 2 2 3 2 3 2 2" xfId="14117"/>
    <cellStyle name="Normal 2 3 2 2 2 2 3 2 3 2 3" xfId="15093"/>
    <cellStyle name="Normal 2 3 2 2 2 2 3 2 3 3" xfId="13064"/>
    <cellStyle name="Normal 2 3 2 2 2 2 3 2 3 4" xfId="15092"/>
    <cellStyle name="Normal 2 3 2 2 2 2 3 2 4" xfId="9985"/>
    <cellStyle name="Normal 2 3 2 2 2 2 3 2 4 2" xfId="13579"/>
    <cellStyle name="Normal 2 3 2 2 2 2 3 2 4 3" xfId="15094"/>
    <cellStyle name="Normal 2 3 2 2 2 2 3 2 5" xfId="10831"/>
    <cellStyle name="Normal 2 3 2 2 2 2 3 2 5 2" xfId="14424"/>
    <cellStyle name="Normal 2 3 2 2 2 2 3 2 5 3" xfId="15095"/>
    <cellStyle name="Normal 2 3 2 2 2 2 3 2 6" xfId="12526"/>
    <cellStyle name="Normal 2 3 2 2 2 2 3 2 7" xfId="15086"/>
    <cellStyle name="Normal 2 3 2 2 2 2 3 3" xfId="9029"/>
    <cellStyle name="Normal 2 3 2 2 2 2 3 3 2" xfId="9597"/>
    <cellStyle name="Normal 2 3 2 2 2 2 3 3 2 2" xfId="10651"/>
    <cellStyle name="Normal 2 3 2 2 2 2 3 3 2 2 2" xfId="14245"/>
    <cellStyle name="Normal 2 3 2 2 2 2 3 3 2 2 3" xfId="15098"/>
    <cellStyle name="Normal 2 3 2 2 2 2 3 3 2 3" xfId="13192"/>
    <cellStyle name="Normal 2 3 2 2 2 2 3 3 2 4" xfId="15097"/>
    <cellStyle name="Normal 2 3 2 2 2 2 3 3 3" xfId="10113"/>
    <cellStyle name="Normal 2 3 2 2 2 2 3 3 3 2" xfId="13707"/>
    <cellStyle name="Normal 2 3 2 2 2 2 3 3 3 3" xfId="15099"/>
    <cellStyle name="Normal 2 3 2 2 2 2 3 3 4" xfId="10833"/>
    <cellStyle name="Normal 2 3 2 2 2 2 3 3 4 2" xfId="14426"/>
    <cellStyle name="Normal 2 3 2 2 2 2 3 3 4 3" xfId="15100"/>
    <cellStyle name="Normal 2 3 2 2 2 2 3 3 5" xfId="12654"/>
    <cellStyle name="Normal 2 3 2 2 2 2 3 3 6" xfId="15096"/>
    <cellStyle name="Normal 2 3 2 2 2 2 3 4" xfId="9341"/>
    <cellStyle name="Normal 2 3 2 2 2 2 3 4 2" xfId="10395"/>
    <cellStyle name="Normal 2 3 2 2 2 2 3 4 2 2" xfId="13989"/>
    <cellStyle name="Normal 2 3 2 2 2 2 3 4 2 3" xfId="15102"/>
    <cellStyle name="Normal 2 3 2 2 2 2 3 4 3" xfId="12936"/>
    <cellStyle name="Normal 2 3 2 2 2 2 3 4 4" xfId="15101"/>
    <cellStyle name="Normal 2 3 2 2 2 2 3 5" xfId="9857"/>
    <cellStyle name="Normal 2 3 2 2 2 2 3 5 2" xfId="13451"/>
    <cellStyle name="Normal 2 3 2 2 2 2 3 5 3" xfId="15103"/>
    <cellStyle name="Normal 2 3 2 2 2 2 3 6" xfId="10830"/>
    <cellStyle name="Normal 2 3 2 2 2 2 3 6 2" xfId="14423"/>
    <cellStyle name="Normal 2 3 2 2 2 2 3 6 3" xfId="15104"/>
    <cellStyle name="Normal 2 3 2 2 2 2 3 7" xfId="12398"/>
    <cellStyle name="Normal 2 3 2 2 2 2 3 8" xfId="15085"/>
    <cellStyle name="Normal 2 3 2 2 2 2 4" xfId="8805"/>
    <cellStyle name="Normal 2 3 2 2 2 2 4 2" xfId="8933"/>
    <cellStyle name="Normal 2 3 2 2 2 2 4 2 2" xfId="9189"/>
    <cellStyle name="Normal 2 3 2 2 2 2 4 2 2 2" xfId="9757"/>
    <cellStyle name="Normal 2 3 2 2 2 2 4 2 2 2 2" xfId="10811"/>
    <cellStyle name="Normal 2 3 2 2 2 2 4 2 2 2 2 2" xfId="14405"/>
    <cellStyle name="Normal 2 3 2 2 2 2 4 2 2 2 2 3" xfId="15109"/>
    <cellStyle name="Normal 2 3 2 2 2 2 4 2 2 2 3" xfId="13352"/>
    <cellStyle name="Normal 2 3 2 2 2 2 4 2 2 2 4" xfId="15108"/>
    <cellStyle name="Normal 2 3 2 2 2 2 4 2 2 3" xfId="10273"/>
    <cellStyle name="Normal 2 3 2 2 2 2 4 2 2 3 2" xfId="13867"/>
    <cellStyle name="Normal 2 3 2 2 2 2 4 2 2 3 3" xfId="15110"/>
    <cellStyle name="Normal 2 3 2 2 2 2 4 2 2 4" xfId="10836"/>
    <cellStyle name="Normal 2 3 2 2 2 2 4 2 2 4 2" xfId="14429"/>
    <cellStyle name="Normal 2 3 2 2 2 2 4 2 2 4 3" xfId="15111"/>
    <cellStyle name="Normal 2 3 2 2 2 2 4 2 2 5" xfId="12814"/>
    <cellStyle name="Normal 2 3 2 2 2 2 4 2 2 6" xfId="15107"/>
    <cellStyle name="Normal 2 3 2 2 2 2 4 2 3" xfId="9501"/>
    <cellStyle name="Normal 2 3 2 2 2 2 4 2 3 2" xfId="10555"/>
    <cellStyle name="Normal 2 3 2 2 2 2 4 2 3 2 2" xfId="14149"/>
    <cellStyle name="Normal 2 3 2 2 2 2 4 2 3 2 3" xfId="15113"/>
    <cellStyle name="Normal 2 3 2 2 2 2 4 2 3 3" xfId="13096"/>
    <cellStyle name="Normal 2 3 2 2 2 2 4 2 3 4" xfId="15112"/>
    <cellStyle name="Normal 2 3 2 2 2 2 4 2 4" xfId="10017"/>
    <cellStyle name="Normal 2 3 2 2 2 2 4 2 4 2" xfId="13611"/>
    <cellStyle name="Normal 2 3 2 2 2 2 4 2 4 3" xfId="15114"/>
    <cellStyle name="Normal 2 3 2 2 2 2 4 2 5" xfId="10835"/>
    <cellStyle name="Normal 2 3 2 2 2 2 4 2 5 2" xfId="14428"/>
    <cellStyle name="Normal 2 3 2 2 2 2 4 2 5 3" xfId="15115"/>
    <cellStyle name="Normal 2 3 2 2 2 2 4 2 6" xfId="12558"/>
    <cellStyle name="Normal 2 3 2 2 2 2 4 2 7" xfId="15106"/>
    <cellStyle name="Normal 2 3 2 2 2 2 4 3" xfId="9061"/>
    <cellStyle name="Normal 2 3 2 2 2 2 4 3 2" xfId="9629"/>
    <cellStyle name="Normal 2 3 2 2 2 2 4 3 2 2" xfId="10683"/>
    <cellStyle name="Normal 2 3 2 2 2 2 4 3 2 2 2" xfId="14277"/>
    <cellStyle name="Normal 2 3 2 2 2 2 4 3 2 2 3" xfId="15118"/>
    <cellStyle name="Normal 2 3 2 2 2 2 4 3 2 3" xfId="13224"/>
    <cellStyle name="Normal 2 3 2 2 2 2 4 3 2 4" xfId="15117"/>
    <cellStyle name="Normal 2 3 2 2 2 2 4 3 3" xfId="10145"/>
    <cellStyle name="Normal 2 3 2 2 2 2 4 3 3 2" xfId="13739"/>
    <cellStyle name="Normal 2 3 2 2 2 2 4 3 3 3" xfId="15119"/>
    <cellStyle name="Normal 2 3 2 2 2 2 4 3 4" xfId="10837"/>
    <cellStyle name="Normal 2 3 2 2 2 2 4 3 4 2" xfId="14430"/>
    <cellStyle name="Normal 2 3 2 2 2 2 4 3 4 3" xfId="15120"/>
    <cellStyle name="Normal 2 3 2 2 2 2 4 3 5" xfId="12686"/>
    <cellStyle name="Normal 2 3 2 2 2 2 4 3 6" xfId="15116"/>
    <cellStyle name="Normal 2 3 2 2 2 2 4 4" xfId="9373"/>
    <cellStyle name="Normal 2 3 2 2 2 2 4 4 2" xfId="10427"/>
    <cellStyle name="Normal 2 3 2 2 2 2 4 4 2 2" xfId="14021"/>
    <cellStyle name="Normal 2 3 2 2 2 2 4 4 2 3" xfId="15122"/>
    <cellStyle name="Normal 2 3 2 2 2 2 4 4 3" xfId="12968"/>
    <cellStyle name="Normal 2 3 2 2 2 2 4 4 4" xfId="15121"/>
    <cellStyle name="Normal 2 3 2 2 2 2 4 5" xfId="9889"/>
    <cellStyle name="Normal 2 3 2 2 2 2 4 5 2" xfId="13483"/>
    <cellStyle name="Normal 2 3 2 2 2 2 4 5 3" xfId="15123"/>
    <cellStyle name="Normal 2 3 2 2 2 2 4 6" xfId="10834"/>
    <cellStyle name="Normal 2 3 2 2 2 2 4 6 2" xfId="14427"/>
    <cellStyle name="Normal 2 3 2 2 2 2 4 6 3" xfId="15124"/>
    <cellStyle name="Normal 2 3 2 2 2 2 4 7" xfId="12430"/>
    <cellStyle name="Normal 2 3 2 2 2 2 4 8" xfId="15105"/>
    <cellStyle name="Normal 2 3 2 2 2 2 5" xfId="8811"/>
    <cellStyle name="Normal 2 3 2 2 2 2 5 2" xfId="9067"/>
    <cellStyle name="Normal 2 3 2 2 2 2 5 2 2" xfId="9635"/>
    <cellStyle name="Normal 2 3 2 2 2 2 5 2 2 2" xfId="10689"/>
    <cellStyle name="Normal 2 3 2 2 2 2 5 2 2 2 2" xfId="14283"/>
    <cellStyle name="Normal 2 3 2 2 2 2 5 2 2 2 3" xfId="15128"/>
    <cellStyle name="Normal 2 3 2 2 2 2 5 2 2 3" xfId="13230"/>
    <cellStyle name="Normal 2 3 2 2 2 2 5 2 2 4" xfId="15127"/>
    <cellStyle name="Normal 2 3 2 2 2 2 5 2 3" xfId="10151"/>
    <cellStyle name="Normal 2 3 2 2 2 2 5 2 3 2" xfId="13745"/>
    <cellStyle name="Normal 2 3 2 2 2 2 5 2 3 3" xfId="15129"/>
    <cellStyle name="Normal 2 3 2 2 2 2 5 2 4" xfId="10839"/>
    <cellStyle name="Normal 2 3 2 2 2 2 5 2 4 2" xfId="14432"/>
    <cellStyle name="Normal 2 3 2 2 2 2 5 2 4 3" xfId="15130"/>
    <cellStyle name="Normal 2 3 2 2 2 2 5 2 5" xfId="12692"/>
    <cellStyle name="Normal 2 3 2 2 2 2 5 2 6" xfId="15126"/>
    <cellStyle name="Normal 2 3 2 2 2 2 5 3" xfId="9379"/>
    <cellStyle name="Normal 2 3 2 2 2 2 5 3 2" xfId="10433"/>
    <cellStyle name="Normal 2 3 2 2 2 2 5 3 2 2" xfId="14027"/>
    <cellStyle name="Normal 2 3 2 2 2 2 5 3 2 3" xfId="15132"/>
    <cellStyle name="Normal 2 3 2 2 2 2 5 3 3" xfId="12974"/>
    <cellStyle name="Normal 2 3 2 2 2 2 5 3 4" xfId="15131"/>
    <cellStyle name="Normal 2 3 2 2 2 2 5 4" xfId="9895"/>
    <cellStyle name="Normal 2 3 2 2 2 2 5 4 2" xfId="13489"/>
    <cellStyle name="Normal 2 3 2 2 2 2 5 4 3" xfId="15133"/>
    <cellStyle name="Normal 2 3 2 2 2 2 5 5" xfId="10838"/>
    <cellStyle name="Normal 2 3 2 2 2 2 5 5 2" xfId="14431"/>
    <cellStyle name="Normal 2 3 2 2 2 2 5 5 3" xfId="15134"/>
    <cellStyle name="Normal 2 3 2 2 2 2 5 6" xfId="12436"/>
    <cellStyle name="Normal 2 3 2 2 2 2 5 7" xfId="15125"/>
    <cellStyle name="Normal 2 3 2 2 2 2 6" xfId="8939"/>
    <cellStyle name="Normal 2 3 2 2 2 2 6 2" xfId="9507"/>
    <cellStyle name="Normal 2 3 2 2 2 2 6 2 2" xfId="10561"/>
    <cellStyle name="Normal 2 3 2 2 2 2 6 2 2 2" xfId="14155"/>
    <cellStyle name="Normal 2 3 2 2 2 2 6 2 2 3" xfId="15137"/>
    <cellStyle name="Normal 2 3 2 2 2 2 6 2 3" xfId="13102"/>
    <cellStyle name="Normal 2 3 2 2 2 2 6 2 4" xfId="15136"/>
    <cellStyle name="Normal 2 3 2 2 2 2 6 3" xfId="10023"/>
    <cellStyle name="Normal 2 3 2 2 2 2 6 3 2" xfId="13617"/>
    <cellStyle name="Normal 2 3 2 2 2 2 6 3 3" xfId="15138"/>
    <cellStyle name="Normal 2 3 2 2 2 2 6 4" xfId="10840"/>
    <cellStyle name="Normal 2 3 2 2 2 2 6 4 2" xfId="14433"/>
    <cellStyle name="Normal 2 3 2 2 2 2 6 4 3" xfId="15139"/>
    <cellStyle name="Normal 2 3 2 2 2 2 6 5" xfId="12564"/>
    <cellStyle name="Normal 2 3 2 2 2 2 6 6" xfId="15135"/>
    <cellStyle name="Normal 2 3 2 2 2 2 7" xfId="9251"/>
    <cellStyle name="Normal 2 3 2 2 2 2 7 2" xfId="10305"/>
    <cellStyle name="Normal 2 3 2 2 2 2 7 2 2" xfId="13899"/>
    <cellStyle name="Normal 2 3 2 2 2 2 7 2 3" xfId="15141"/>
    <cellStyle name="Normal 2 3 2 2 2 2 7 3" xfId="12846"/>
    <cellStyle name="Normal 2 3 2 2 2 2 7 4" xfId="15140"/>
    <cellStyle name="Normal 2 3 2 2 2 2 8" xfId="9767"/>
    <cellStyle name="Normal 2 3 2 2 2 2 8 2" xfId="13361"/>
    <cellStyle name="Normal 2 3 2 2 2 2 8 3" xfId="15142"/>
    <cellStyle name="Normal 2 3 2 2 2 2 9" xfId="10825"/>
    <cellStyle name="Normal 2 3 2 2 2 2 9 2" xfId="14418"/>
    <cellStyle name="Normal 2 3 2 2 2 2 9 3" xfId="15143"/>
    <cellStyle name="Normal 2 3 2 2 2 3" xfId="8725"/>
    <cellStyle name="Normal 2 3 2 2 2 3 2" xfId="8853"/>
    <cellStyle name="Normal 2 3 2 2 2 3 2 2" xfId="9109"/>
    <cellStyle name="Normal 2 3 2 2 2 3 2 2 2" xfId="9677"/>
    <cellStyle name="Normal 2 3 2 2 2 3 2 2 2 2" xfId="10731"/>
    <cellStyle name="Normal 2 3 2 2 2 3 2 2 2 2 2" xfId="14325"/>
    <cellStyle name="Normal 2 3 2 2 2 3 2 2 2 2 3" xfId="15148"/>
    <cellStyle name="Normal 2 3 2 2 2 3 2 2 2 3" xfId="13272"/>
    <cellStyle name="Normal 2 3 2 2 2 3 2 2 2 4" xfId="15147"/>
    <cellStyle name="Normal 2 3 2 2 2 3 2 2 3" xfId="10193"/>
    <cellStyle name="Normal 2 3 2 2 2 3 2 2 3 2" xfId="13787"/>
    <cellStyle name="Normal 2 3 2 2 2 3 2 2 3 3" xfId="15149"/>
    <cellStyle name="Normal 2 3 2 2 2 3 2 2 4" xfId="10843"/>
    <cellStyle name="Normal 2 3 2 2 2 3 2 2 4 2" xfId="14436"/>
    <cellStyle name="Normal 2 3 2 2 2 3 2 2 4 3" xfId="15150"/>
    <cellStyle name="Normal 2 3 2 2 2 3 2 2 5" xfId="12734"/>
    <cellStyle name="Normal 2 3 2 2 2 3 2 2 6" xfId="15146"/>
    <cellStyle name="Normal 2 3 2 2 2 3 2 3" xfId="9421"/>
    <cellStyle name="Normal 2 3 2 2 2 3 2 3 2" xfId="10475"/>
    <cellStyle name="Normal 2 3 2 2 2 3 2 3 2 2" xfId="14069"/>
    <cellStyle name="Normal 2 3 2 2 2 3 2 3 2 3" xfId="15152"/>
    <cellStyle name="Normal 2 3 2 2 2 3 2 3 3" xfId="13016"/>
    <cellStyle name="Normal 2 3 2 2 2 3 2 3 4" xfId="15151"/>
    <cellStyle name="Normal 2 3 2 2 2 3 2 4" xfId="9937"/>
    <cellStyle name="Normal 2 3 2 2 2 3 2 4 2" xfId="13531"/>
    <cellStyle name="Normal 2 3 2 2 2 3 2 4 3" xfId="15153"/>
    <cellStyle name="Normal 2 3 2 2 2 3 2 5" xfId="10842"/>
    <cellStyle name="Normal 2 3 2 2 2 3 2 5 2" xfId="14435"/>
    <cellStyle name="Normal 2 3 2 2 2 3 2 5 3" xfId="15154"/>
    <cellStyle name="Normal 2 3 2 2 2 3 2 6" xfId="12478"/>
    <cellStyle name="Normal 2 3 2 2 2 3 2 7" xfId="15145"/>
    <cellStyle name="Normal 2 3 2 2 2 3 3" xfId="8981"/>
    <cellStyle name="Normal 2 3 2 2 2 3 3 2" xfId="9549"/>
    <cellStyle name="Normal 2 3 2 2 2 3 3 2 2" xfId="10603"/>
    <cellStyle name="Normal 2 3 2 2 2 3 3 2 2 2" xfId="14197"/>
    <cellStyle name="Normal 2 3 2 2 2 3 3 2 2 3" xfId="15157"/>
    <cellStyle name="Normal 2 3 2 2 2 3 3 2 3" xfId="13144"/>
    <cellStyle name="Normal 2 3 2 2 2 3 3 2 4" xfId="15156"/>
    <cellStyle name="Normal 2 3 2 2 2 3 3 3" xfId="10065"/>
    <cellStyle name="Normal 2 3 2 2 2 3 3 3 2" xfId="13659"/>
    <cellStyle name="Normal 2 3 2 2 2 3 3 3 3" xfId="15158"/>
    <cellStyle name="Normal 2 3 2 2 2 3 3 4" xfId="10844"/>
    <cellStyle name="Normal 2 3 2 2 2 3 3 4 2" xfId="14437"/>
    <cellStyle name="Normal 2 3 2 2 2 3 3 4 3" xfId="15159"/>
    <cellStyle name="Normal 2 3 2 2 2 3 3 5" xfId="12606"/>
    <cellStyle name="Normal 2 3 2 2 2 3 3 6" xfId="15155"/>
    <cellStyle name="Normal 2 3 2 2 2 3 4" xfId="9293"/>
    <cellStyle name="Normal 2 3 2 2 2 3 4 2" xfId="10347"/>
    <cellStyle name="Normal 2 3 2 2 2 3 4 2 2" xfId="13941"/>
    <cellStyle name="Normal 2 3 2 2 2 3 4 2 3" xfId="15161"/>
    <cellStyle name="Normal 2 3 2 2 2 3 4 3" xfId="12888"/>
    <cellStyle name="Normal 2 3 2 2 2 3 4 4" xfId="15160"/>
    <cellStyle name="Normal 2 3 2 2 2 3 5" xfId="9809"/>
    <cellStyle name="Normal 2 3 2 2 2 3 5 2" xfId="13403"/>
    <cellStyle name="Normal 2 3 2 2 2 3 5 3" xfId="15162"/>
    <cellStyle name="Normal 2 3 2 2 2 3 6" xfId="10841"/>
    <cellStyle name="Normal 2 3 2 2 2 3 6 2" xfId="14434"/>
    <cellStyle name="Normal 2 3 2 2 2 3 6 3" xfId="15163"/>
    <cellStyle name="Normal 2 3 2 2 2 3 7" xfId="12350"/>
    <cellStyle name="Normal 2 3 2 2 2 3 8" xfId="15144"/>
    <cellStyle name="Normal 2 3 2 2 2 4" xfId="8757"/>
    <cellStyle name="Normal 2 3 2 2 2 4 2" xfId="8885"/>
    <cellStyle name="Normal 2 3 2 2 2 4 2 2" xfId="9141"/>
    <cellStyle name="Normal 2 3 2 2 2 4 2 2 2" xfId="9709"/>
    <cellStyle name="Normal 2 3 2 2 2 4 2 2 2 2" xfId="10763"/>
    <cellStyle name="Normal 2 3 2 2 2 4 2 2 2 2 2" xfId="14357"/>
    <cellStyle name="Normal 2 3 2 2 2 4 2 2 2 2 3" xfId="15168"/>
    <cellStyle name="Normal 2 3 2 2 2 4 2 2 2 3" xfId="13304"/>
    <cellStyle name="Normal 2 3 2 2 2 4 2 2 2 4" xfId="15167"/>
    <cellStyle name="Normal 2 3 2 2 2 4 2 2 3" xfId="10225"/>
    <cellStyle name="Normal 2 3 2 2 2 4 2 2 3 2" xfId="13819"/>
    <cellStyle name="Normal 2 3 2 2 2 4 2 2 3 3" xfId="15169"/>
    <cellStyle name="Normal 2 3 2 2 2 4 2 2 4" xfId="10847"/>
    <cellStyle name="Normal 2 3 2 2 2 4 2 2 4 2" xfId="14440"/>
    <cellStyle name="Normal 2 3 2 2 2 4 2 2 4 3" xfId="15170"/>
    <cellStyle name="Normal 2 3 2 2 2 4 2 2 5" xfId="12766"/>
    <cellStyle name="Normal 2 3 2 2 2 4 2 2 6" xfId="15166"/>
    <cellStyle name="Normal 2 3 2 2 2 4 2 3" xfId="9453"/>
    <cellStyle name="Normal 2 3 2 2 2 4 2 3 2" xfId="10507"/>
    <cellStyle name="Normal 2 3 2 2 2 4 2 3 2 2" xfId="14101"/>
    <cellStyle name="Normal 2 3 2 2 2 4 2 3 2 3" xfId="15172"/>
    <cellStyle name="Normal 2 3 2 2 2 4 2 3 3" xfId="13048"/>
    <cellStyle name="Normal 2 3 2 2 2 4 2 3 4" xfId="15171"/>
    <cellStyle name="Normal 2 3 2 2 2 4 2 4" xfId="9969"/>
    <cellStyle name="Normal 2 3 2 2 2 4 2 4 2" xfId="13563"/>
    <cellStyle name="Normal 2 3 2 2 2 4 2 4 3" xfId="15173"/>
    <cellStyle name="Normal 2 3 2 2 2 4 2 5" xfId="10846"/>
    <cellStyle name="Normal 2 3 2 2 2 4 2 5 2" xfId="14439"/>
    <cellStyle name="Normal 2 3 2 2 2 4 2 5 3" xfId="15174"/>
    <cellStyle name="Normal 2 3 2 2 2 4 2 6" xfId="12510"/>
    <cellStyle name="Normal 2 3 2 2 2 4 2 7" xfId="15165"/>
    <cellStyle name="Normal 2 3 2 2 2 4 3" xfId="9013"/>
    <cellStyle name="Normal 2 3 2 2 2 4 3 2" xfId="9581"/>
    <cellStyle name="Normal 2 3 2 2 2 4 3 2 2" xfId="10635"/>
    <cellStyle name="Normal 2 3 2 2 2 4 3 2 2 2" xfId="14229"/>
    <cellStyle name="Normal 2 3 2 2 2 4 3 2 2 3" xfId="15177"/>
    <cellStyle name="Normal 2 3 2 2 2 4 3 2 3" xfId="13176"/>
    <cellStyle name="Normal 2 3 2 2 2 4 3 2 4" xfId="15176"/>
    <cellStyle name="Normal 2 3 2 2 2 4 3 3" xfId="10097"/>
    <cellStyle name="Normal 2 3 2 2 2 4 3 3 2" xfId="13691"/>
    <cellStyle name="Normal 2 3 2 2 2 4 3 3 3" xfId="15178"/>
    <cellStyle name="Normal 2 3 2 2 2 4 3 4" xfId="10848"/>
    <cellStyle name="Normal 2 3 2 2 2 4 3 4 2" xfId="14441"/>
    <cellStyle name="Normal 2 3 2 2 2 4 3 4 3" xfId="15179"/>
    <cellStyle name="Normal 2 3 2 2 2 4 3 5" xfId="12638"/>
    <cellStyle name="Normal 2 3 2 2 2 4 3 6" xfId="15175"/>
    <cellStyle name="Normal 2 3 2 2 2 4 4" xfId="9325"/>
    <cellStyle name="Normal 2 3 2 2 2 4 4 2" xfId="10379"/>
    <cellStyle name="Normal 2 3 2 2 2 4 4 2 2" xfId="13973"/>
    <cellStyle name="Normal 2 3 2 2 2 4 4 2 3" xfId="15181"/>
    <cellStyle name="Normal 2 3 2 2 2 4 4 3" xfId="12920"/>
    <cellStyle name="Normal 2 3 2 2 2 4 4 4" xfId="15180"/>
    <cellStyle name="Normal 2 3 2 2 2 4 5" xfId="9841"/>
    <cellStyle name="Normal 2 3 2 2 2 4 5 2" xfId="13435"/>
    <cellStyle name="Normal 2 3 2 2 2 4 5 3" xfId="15182"/>
    <cellStyle name="Normal 2 3 2 2 2 4 6" xfId="10845"/>
    <cellStyle name="Normal 2 3 2 2 2 4 6 2" xfId="14438"/>
    <cellStyle name="Normal 2 3 2 2 2 4 6 3" xfId="15183"/>
    <cellStyle name="Normal 2 3 2 2 2 4 7" xfId="12382"/>
    <cellStyle name="Normal 2 3 2 2 2 4 8" xfId="15164"/>
    <cellStyle name="Normal 2 3 2 2 2 5" xfId="8789"/>
    <cellStyle name="Normal 2 3 2 2 2 5 2" xfId="8917"/>
    <cellStyle name="Normal 2 3 2 2 2 5 2 2" xfId="9173"/>
    <cellStyle name="Normal 2 3 2 2 2 5 2 2 2" xfId="9741"/>
    <cellStyle name="Normal 2 3 2 2 2 5 2 2 2 2" xfId="10795"/>
    <cellStyle name="Normal 2 3 2 2 2 5 2 2 2 2 2" xfId="14389"/>
    <cellStyle name="Normal 2 3 2 2 2 5 2 2 2 2 3" xfId="15188"/>
    <cellStyle name="Normal 2 3 2 2 2 5 2 2 2 3" xfId="13336"/>
    <cellStyle name="Normal 2 3 2 2 2 5 2 2 2 4" xfId="15187"/>
    <cellStyle name="Normal 2 3 2 2 2 5 2 2 3" xfId="10257"/>
    <cellStyle name="Normal 2 3 2 2 2 5 2 2 3 2" xfId="13851"/>
    <cellStyle name="Normal 2 3 2 2 2 5 2 2 3 3" xfId="15189"/>
    <cellStyle name="Normal 2 3 2 2 2 5 2 2 4" xfId="10851"/>
    <cellStyle name="Normal 2 3 2 2 2 5 2 2 4 2" xfId="14444"/>
    <cellStyle name="Normal 2 3 2 2 2 5 2 2 4 3" xfId="15190"/>
    <cellStyle name="Normal 2 3 2 2 2 5 2 2 5" xfId="12798"/>
    <cellStyle name="Normal 2 3 2 2 2 5 2 2 6" xfId="15186"/>
    <cellStyle name="Normal 2 3 2 2 2 5 2 3" xfId="9485"/>
    <cellStyle name="Normal 2 3 2 2 2 5 2 3 2" xfId="10539"/>
    <cellStyle name="Normal 2 3 2 2 2 5 2 3 2 2" xfId="14133"/>
    <cellStyle name="Normal 2 3 2 2 2 5 2 3 2 3" xfId="15192"/>
    <cellStyle name="Normal 2 3 2 2 2 5 2 3 3" xfId="13080"/>
    <cellStyle name="Normal 2 3 2 2 2 5 2 3 4" xfId="15191"/>
    <cellStyle name="Normal 2 3 2 2 2 5 2 4" xfId="10001"/>
    <cellStyle name="Normal 2 3 2 2 2 5 2 4 2" xfId="13595"/>
    <cellStyle name="Normal 2 3 2 2 2 5 2 4 3" xfId="15193"/>
    <cellStyle name="Normal 2 3 2 2 2 5 2 5" xfId="10850"/>
    <cellStyle name="Normal 2 3 2 2 2 5 2 5 2" xfId="14443"/>
    <cellStyle name="Normal 2 3 2 2 2 5 2 5 3" xfId="15194"/>
    <cellStyle name="Normal 2 3 2 2 2 5 2 6" xfId="12542"/>
    <cellStyle name="Normal 2 3 2 2 2 5 2 7" xfId="15185"/>
    <cellStyle name="Normal 2 3 2 2 2 5 3" xfId="9045"/>
    <cellStyle name="Normal 2 3 2 2 2 5 3 2" xfId="9613"/>
    <cellStyle name="Normal 2 3 2 2 2 5 3 2 2" xfId="10667"/>
    <cellStyle name="Normal 2 3 2 2 2 5 3 2 2 2" xfId="14261"/>
    <cellStyle name="Normal 2 3 2 2 2 5 3 2 2 3" xfId="15197"/>
    <cellStyle name="Normal 2 3 2 2 2 5 3 2 3" xfId="13208"/>
    <cellStyle name="Normal 2 3 2 2 2 5 3 2 4" xfId="15196"/>
    <cellStyle name="Normal 2 3 2 2 2 5 3 3" xfId="10129"/>
    <cellStyle name="Normal 2 3 2 2 2 5 3 3 2" xfId="13723"/>
    <cellStyle name="Normal 2 3 2 2 2 5 3 3 3" xfId="15198"/>
    <cellStyle name="Normal 2 3 2 2 2 5 3 4" xfId="10852"/>
    <cellStyle name="Normal 2 3 2 2 2 5 3 4 2" xfId="14445"/>
    <cellStyle name="Normal 2 3 2 2 2 5 3 4 3" xfId="15199"/>
    <cellStyle name="Normal 2 3 2 2 2 5 3 5" xfId="12670"/>
    <cellStyle name="Normal 2 3 2 2 2 5 3 6" xfId="15195"/>
    <cellStyle name="Normal 2 3 2 2 2 5 4" xfId="9357"/>
    <cellStyle name="Normal 2 3 2 2 2 5 4 2" xfId="10411"/>
    <cellStyle name="Normal 2 3 2 2 2 5 4 2 2" xfId="14005"/>
    <cellStyle name="Normal 2 3 2 2 2 5 4 2 3" xfId="15201"/>
    <cellStyle name="Normal 2 3 2 2 2 5 4 3" xfId="12952"/>
    <cellStyle name="Normal 2 3 2 2 2 5 4 4" xfId="15200"/>
    <cellStyle name="Normal 2 3 2 2 2 5 5" xfId="9873"/>
    <cellStyle name="Normal 2 3 2 2 2 5 5 2" xfId="13467"/>
    <cellStyle name="Normal 2 3 2 2 2 5 5 3" xfId="15202"/>
    <cellStyle name="Normal 2 3 2 2 2 5 6" xfId="10849"/>
    <cellStyle name="Normal 2 3 2 2 2 5 6 2" xfId="14442"/>
    <cellStyle name="Normal 2 3 2 2 2 5 6 3" xfId="15203"/>
    <cellStyle name="Normal 2 3 2 2 2 5 7" xfId="12414"/>
    <cellStyle name="Normal 2 3 2 2 2 5 8" xfId="15184"/>
    <cellStyle name="Normal 2 3 2 2 2 6" xfId="8810"/>
    <cellStyle name="Normal 2 3 2 2 2 6 2" xfId="9066"/>
    <cellStyle name="Normal 2 3 2 2 2 6 2 2" xfId="9634"/>
    <cellStyle name="Normal 2 3 2 2 2 6 2 2 2" xfId="10688"/>
    <cellStyle name="Normal 2 3 2 2 2 6 2 2 2 2" xfId="14282"/>
    <cellStyle name="Normal 2 3 2 2 2 6 2 2 2 3" xfId="15207"/>
    <cellStyle name="Normal 2 3 2 2 2 6 2 2 3" xfId="13229"/>
    <cellStyle name="Normal 2 3 2 2 2 6 2 2 4" xfId="15206"/>
    <cellStyle name="Normal 2 3 2 2 2 6 2 3" xfId="10150"/>
    <cellStyle name="Normal 2 3 2 2 2 6 2 3 2" xfId="13744"/>
    <cellStyle name="Normal 2 3 2 2 2 6 2 3 3" xfId="15208"/>
    <cellStyle name="Normal 2 3 2 2 2 6 2 4" xfId="10854"/>
    <cellStyle name="Normal 2 3 2 2 2 6 2 4 2" xfId="14447"/>
    <cellStyle name="Normal 2 3 2 2 2 6 2 4 3" xfId="15209"/>
    <cellStyle name="Normal 2 3 2 2 2 6 2 5" xfId="12691"/>
    <cellStyle name="Normal 2 3 2 2 2 6 2 6" xfId="15205"/>
    <cellStyle name="Normal 2 3 2 2 2 6 3" xfId="9378"/>
    <cellStyle name="Normal 2 3 2 2 2 6 3 2" xfId="10432"/>
    <cellStyle name="Normal 2 3 2 2 2 6 3 2 2" xfId="14026"/>
    <cellStyle name="Normal 2 3 2 2 2 6 3 2 3" xfId="15211"/>
    <cellStyle name="Normal 2 3 2 2 2 6 3 3" xfId="12973"/>
    <cellStyle name="Normal 2 3 2 2 2 6 3 4" xfId="15210"/>
    <cellStyle name="Normal 2 3 2 2 2 6 4" xfId="9894"/>
    <cellStyle name="Normal 2 3 2 2 2 6 4 2" xfId="13488"/>
    <cellStyle name="Normal 2 3 2 2 2 6 4 3" xfId="15212"/>
    <cellStyle name="Normal 2 3 2 2 2 6 5" xfId="10853"/>
    <cellStyle name="Normal 2 3 2 2 2 6 5 2" xfId="14446"/>
    <cellStyle name="Normal 2 3 2 2 2 6 5 3" xfId="15213"/>
    <cellStyle name="Normal 2 3 2 2 2 6 6" xfId="12435"/>
    <cellStyle name="Normal 2 3 2 2 2 6 7" xfId="15204"/>
    <cellStyle name="Normal 2 3 2 2 2 7" xfId="8938"/>
    <cellStyle name="Normal 2 3 2 2 2 7 2" xfId="9506"/>
    <cellStyle name="Normal 2 3 2 2 2 7 2 2" xfId="10560"/>
    <cellStyle name="Normal 2 3 2 2 2 7 2 2 2" xfId="14154"/>
    <cellStyle name="Normal 2 3 2 2 2 7 2 2 3" xfId="15216"/>
    <cellStyle name="Normal 2 3 2 2 2 7 2 3" xfId="13101"/>
    <cellStyle name="Normal 2 3 2 2 2 7 2 4" xfId="15215"/>
    <cellStyle name="Normal 2 3 2 2 2 7 3" xfId="10022"/>
    <cellStyle name="Normal 2 3 2 2 2 7 3 2" xfId="13616"/>
    <cellStyle name="Normal 2 3 2 2 2 7 3 3" xfId="15217"/>
    <cellStyle name="Normal 2 3 2 2 2 7 4" xfId="10855"/>
    <cellStyle name="Normal 2 3 2 2 2 7 4 2" xfId="14448"/>
    <cellStyle name="Normal 2 3 2 2 2 7 4 3" xfId="15218"/>
    <cellStyle name="Normal 2 3 2 2 2 7 5" xfId="12563"/>
    <cellStyle name="Normal 2 3 2 2 2 7 6" xfId="15214"/>
    <cellStyle name="Normal 2 3 2 2 2 8" xfId="9250"/>
    <cellStyle name="Normal 2 3 2 2 2 8 2" xfId="10304"/>
    <cellStyle name="Normal 2 3 2 2 2 8 2 2" xfId="13898"/>
    <cellStyle name="Normal 2 3 2 2 2 8 2 3" xfId="15220"/>
    <cellStyle name="Normal 2 3 2 2 2 8 3" xfId="12845"/>
    <cellStyle name="Normal 2 3 2 2 2 8 4" xfId="15219"/>
    <cellStyle name="Normal 2 3 2 2 2 9" xfId="9766"/>
    <cellStyle name="Normal 2 3 2 2 2 9 2" xfId="13360"/>
    <cellStyle name="Normal 2 3 2 2 2 9 3" xfId="15221"/>
    <cellStyle name="Normal 2 3 2 2 3" xfId="1444"/>
    <cellStyle name="Normal 2 3 2 2 3 10" xfId="12284"/>
    <cellStyle name="Normal 2 3 2 2 3 11" xfId="15222"/>
    <cellStyle name="Normal 2 3 2 2 3 2" xfId="8733"/>
    <cellStyle name="Normal 2 3 2 2 3 2 2" xfId="8861"/>
    <cellStyle name="Normal 2 3 2 2 3 2 2 2" xfId="9117"/>
    <cellStyle name="Normal 2 3 2 2 3 2 2 2 2" xfId="9685"/>
    <cellStyle name="Normal 2 3 2 2 3 2 2 2 2 2" xfId="10739"/>
    <cellStyle name="Normal 2 3 2 2 3 2 2 2 2 2 2" xfId="14333"/>
    <cellStyle name="Normal 2 3 2 2 3 2 2 2 2 2 3" xfId="15227"/>
    <cellStyle name="Normal 2 3 2 2 3 2 2 2 2 3" xfId="13280"/>
    <cellStyle name="Normal 2 3 2 2 3 2 2 2 2 4" xfId="15226"/>
    <cellStyle name="Normal 2 3 2 2 3 2 2 2 3" xfId="10201"/>
    <cellStyle name="Normal 2 3 2 2 3 2 2 2 3 2" xfId="13795"/>
    <cellStyle name="Normal 2 3 2 2 3 2 2 2 3 3" xfId="15228"/>
    <cellStyle name="Normal 2 3 2 2 3 2 2 2 4" xfId="10859"/>
    <cellStyle name="Normal 2 3 2 2 3 2 2 2 4 2" xfId="14452"/>
    <cellStyle name="Normal 2 3 2 2 3 2 2 2 4 3" xfId="15229"/>
    <cellStyle name="Normal 2 3 2 2 3 2 2 2 5" xfId="12742"/>
    <cellStyle name="Normal 2 3 2 2 3 2 2 2 6" xfId="15225"/>
    <cellStyle name="Normal 2 3 2 2 3 2 2 3" xfId="9429"/>
    <cellStyle name="Normal 2 3 2 2 3 2 2 3 2" xfId="10483"/>
    <cellStyle name="Normal 2 3 2 2 3 2 2 3 2 2" xfId="14077"/>
    <cellStyle name="Normal 2 3 2 2 3 2 2 3 2 3" xfId="15231"/>
    <cellStyle name="Normal 2 3 2 2 3 2 2 3 3" xfId="13024"/>
    <cellStyle name="Normal 2 3 2 2 3 2 2 3 4" xfId="15230"/>
    <cellStyle name="Normal 2 3 2 2 3 2 2 4" xfId="9945"/>
    <cellStyle name="Normal 2 3 2 2 3 2 2 4 2" xfId="13539"/>
    <cellStyle name="Normal 2 3 2 2 3 2 2 4 3" xfId="15232"/>
    <cellStyle name="Normal 2 3 2 2 3 2 2 5" xfId="10858"/>
    <cellStyle name="Normal 2 3 2 2 3 2 2 5 2" xfId="14451"/>
    <cellStyle name="Normal 2 3 2 2 3 2 2 5 3" xfId="15233"/>
    <cellStyle name="Normal 2 3 2 2 3 2 2 6" xfId="12486"/>
    <cellStyle name="Normal 2 3 2 2 3 2 2 7" xfId="15224"/>
    <cellStyle name="Normal 2 3 2 2 3 2 3" xfId="8989"/>
    <cellStyle name="Normal 2 3 2 2 3 2 3 2" xfId="9557"/>
    <cellStyle name="Normal 2 3 2 2 3 2 3 2 2" xfId="10611"/>
    <cellStyle name="Normal 2 3 2 2 3 2 3 2 2 2" xfId="14205"/>
    <cellStyle name="Normal 2 3 2 2 3 2 3 2 2 3" xfId="15236"/>
    <cellStyle name="Normal 2 3 2 2 3 2 3 2 3" xfId="13152"/>
    <cellStyle name="Normal 2 3 2 2 3 2 3 2 4" xfId="15235"/>
    <cellStyle name="Normal 2 3 2 2 3 2 3 3" xfId="10073"/>
    <cellStyle name="Normal 2 3 2 2 3 2 3 3 2" xfId="13667"/>
    <cellStyle name="Normal 2 3 2 2 3 2 3 3 3" xfId="15237"/>
    <cellStyle name="Normal 2 3 2 2 3 2 3 4" xfId="10860"/>
    <cellStyle name="Normal 2 3 2 2 3 2 3 4 2" xfId="14453"/>
    <cellStyle name="Normal 2 3 2 2 3 2 3 4 3" xfId="15238"/>
    <cellStyle name="Normal 2 3 2 2 3 2 3 5" xfId="12614"/>
    <cellStyle name="Normal 2 3 2 2 3 2 3 6" xfId="15234"/>
    <cellStyle name="Normal 2 3 2 2 3 2 4" xfId="9301"/>
    <cellStyle name="Normal 2 3 2 2 3 2 4 2" xfId="10355"/>
    <cellStyle name="Normal 2 3 2 2 3 2 4 2 2" xfId="13949"/>
    <cellStyle name="Normal 2 3 2 2 3 2 4 2 3" xfId="15240"/>
    <cellStyle name="Normal 2 3 2 2 3 2 4 3" xfId="12896"/>
    <cellStyle name="Normal 2 3 2 2 3 2 4 4" xfId="15239"/>
    <cellStyle name="Normal 2 3 2 2 3 2 5" xfId="9817"/>
    <cellStyle name="Normal 2 3 2 2 3 2 5 2" xfId="13411"/>
    <cellStyle name="Normal 2 3 2 2 3 2 5 3" xfId="15241"/>
    <cellStyle name="Normal 2 3 2 2 3 2 6" xfId="10857"/>
    <cellStyle name="Normal 2 3 2 2 3 2 6 2" xfId="14450"/>
    <cellStyle name="Normal 2 3 2 2 3 2 6 3" xfId="15242"/>
    <cellStyle name="Normal 2 3 2 2 3 2 7" xfId="12358"/>
    <cellStyle name="Normal 2 3 2 2 3 2 8" xfId="15223"/>
    <cellStyle name="Normal 2 3 2 2 3 3" xfId="8765"/>
    <cellStyle name="Normal 2 3 2 2 3 3 2" xfId="8893"/>
    <cellStyle name="Normal 2 3 2 2 3 3 2 2" xfId="9149"/>
    <cellStyle name="Normal 2 3 2 2 3 3 2 2 2" xfId="9717"/>
    <cellStyle name="Normal 2 3 2 2 3 3 2 2 2 2" xfId="10771"/>
    <cellStyle name="Normal 2 3 2 2 3 3 2 2 2 2 2" xfId="14365"/>
    <cellStyle name="Normal 2 3 2 2 3 3 2 2 2 2 3" xfId="15247"/>
    <cellStyle name="Normal 2 3 2 2 3 3 2 2 2 3" xfId="13312"/>
    <cellStyle name="Normal 2 3 2 2 3 3 2 2 2 4" xfId="15246"/>
    <cellStyle name="Normal 2 3 2 2 3 3 2 2 3" xfId="10233"/>
    <cellStyle name="Normal 2 3 2 2 3 3 2 2 3 2" xfId="13827"/>
    <cellStyle name="Normal 2 3 2 2 3 3 2 2 3 3" xfId="15248"/>
    <cellStyle name="Normal 2 3 2 2 3 3 2 2 4" xfId="10863"/>
    <cellStyle name="Normal 2 3 2 2 3 3 2 2 4 2" xfId="14456"/>
    <cellStyle name="Normal 2 3 2 2 3 3 2 2 4 3" xfId="15249"/>
    <cellStyle name="Normal 2 3 2 2 3 3 2 2 5" xfId="12774"/>
    <cellStyle name="Normal 2 3 2 2 3 3 2 2 6" xfId="15245"/>
    <cellStyle name="Normal 2 3 2 2 3 3 2 3" xfId="9461"/>
    <cellStyle name="Normal 2 3 2 2 3 3 2 3 2" xfId="10515"/>
    <cellStyle name="Normal 2 3 2 2 3 3 2 3 2 2" xfId="14109"/>
    <cellStyle name="Normal 2 3 2 2 3 3 2 3 2 3" xfId="15251"/>
    <cellStyle name="Normal 2 3 2 2 3 3 2 3 3" xfId="13056"/>
    <cellStyle name="Normal 2 3 2 2 3 3 2 3 4" xfId="15250"/>
    <cellStyle name="Normal 2 3 2 2 3 3 2 4" xfId="9977"/>
    <cellStyle name="Normal 2 3 2 2 3 3 2 4 2" xfId="13571"/>
    <cellStyle name="Normal 2 3 2 2 3 3 2 4 3" xfId="15252"/>
    <cellStyle name="Normal 2 3 2 2 3 3 2 5" xfId="10862"/>
    <cellStyle name="Normal 2 3 2 2 3 3 2 5 2" xfId="14455"/>
    <cellStyle name="Normal 2 3 2 2 3 3 2 5 3" xfId="15253"/>
    <cellStyle name="Normal 2 3 2 2 3 3 2 6" xfId="12518"/>
    <cellStyle name="Normal 2 3 2 2 3 3 2 7" xfId="15244"/>
    <cellStyle name="Normal 2 3 2 2 3 3 3" xfId="9021"/>
    <cellStyle name="Normal 2 3 2 2 3 3 3 2" xfId="9589"/>
    <cellStyle name="Normal 2 3 2 2 3 3 3 2 2" xfId="10643"/>
    <cellStyle name="Normal 2 3 2 2 3 3 3 2 2 2" xfId="14237"/>
    <cellStyle name="Normal 2 3 2 2 3 3 3 2 2 3" xfId="15256"/>
    <cellStyle name="Normal 2 3 2 2 3 3 3 2 3" xfId="13184"/>
    <cellStyle name="Normal 2 3 2 2 3 3 3 2 4" xfId="15255"/>
    <cellStyle name="Normal 2 3 2 2 3 3 3 3" xfId="10105"/>
    <cellStyle name="Normal 2 3 2 2 3 3 3 3 2" xfId="13699"/>
    <cellStyle name="Normal 2 3 2 2 3 3 3 3 3" xfId="15257"/>
    <cellStyle name="Normal 2 3 2 2 3 3 3 4" xfId="10864"/>
    <cellStyle name="Normal 2 3 2 2 3 3 3 4 2" xfId="14457"/>
    <cellStyle name="Normal 2 3 2 2 3 3 3 4 3" xfId="15258"/>
    <cellStyle name="Normal 2 3 2 2 3 3 3 5" xfId="12646"/>
    <cellStyle name="Normal 2 3 2 2 3 3 3 6" xfId="15254"/>
    <cellStyle name="Normal 2 3 2 2 3 3 4" xfId="9333"/>
    <cellStyle name="Normal 2 3 2 2 3 3 4 2" xfId="10387"/>
    <cellStyle name="Normal 2 3 2 2 3 3 4 2 2" xfId="13981"/>
    <cellStyle name="Normal 2 3 2 2 3 3 4 2 3" xfId="15260"/>
    <cellStyle name="Normal 2 3 2 2 3 3 4 3" xfId="12928"/>
    <cellStyle name="Normal 2 3 2 2 3 3 4 4" xfId="15259"/>
    <cellStyle name="Normal 2 3 2 2 3 3 5" xfId="9849"/>
    <cellStyle name="Normal 2 3 2 2 3 3 5 2" xfId="13443"/>
    <cellStyle name="Normal 2 3 2 2 3 3 5 3" xfId="15261"/>
    <cellStyle name="Normal 2 3 2 2 3 3 6" xfId="10861"/>
    <cellStyle name="Normal 2 3 2 2 3 3 6 2" xfId="14454"/>
    <cellStyle name="Normal 2 3 2 2 3 3 6 3" xfId="15262"/>
    <cellStyle name="Normal 2 3 2 2 3 3 7" xfId="12390"/>
    <cellStyle name="Normal 2 3 2 2 3 3 8" xfId="15243"/>
    <cellStyle name="Normal 2 3 2 2 3 4" xfId="8797"/>
    <cellStyle name="Normal 2 3 2 2 3 4 2" xfId="8925"/>
    <cellStyle name="Normal 2 3 2 2 3 4 2 2" xfId="9181"/>
    <cellStyle name="Normal 2 3 2 2 3 4 2 2 2" xfId="9749"/>
    <cellStyle name="Normal 2 3 2 2 3 4 2 2 2 2" xfId="10803"/>
    <cellStyle name="Normal 2 3 2 2 3 4 2 2 2 2 2" xfId="14397"/>
    <cellStyle name="Normal 2 3 2 2 3 4 2 2 2 2 3" xfId="15267"/>
    <cellStyle name="Normal 2 3 2 2 3 4 2 2 2 3" xfId="13344"/>
    <cellStyle name="Normal 2 3 2 2 3 4 2 2 2 4" xfId="15266"/>
    <cellStyle name="Normal 2 3 2 2 3 4 2 2 3" xfId="10265"/>
    <cellStyle name="Normal 2 3 2 2 3 4 2 2 3 2" xfId="13859"/>
    <cellStyle name="Normal 2 3 2 2 3 4 2 2 3 3" xfId="15268"/>
    <cellStyle name="Normal 2 3 2 2 3 4 2 2 4" xfId="10867"/>
    <cellStyle name="Normal 2 3 2 2 3 4 2 2 4 2" xfId="14460"/>
    <cellStyle name="Normal 2 3 2 2 3 4 2 2 4 3" xfId="15269"/>
    <cellStyle name="Normal 2 3 2 2 3 4 2 2 5" xfId="12806"/>
    <cellStyle name="Normal 2 3 2 2 3 4 2 2 6" xfId="15265"/>
    <cellStyle name="Normal 2 3 2 2 3 4 2 3" xfId="9493"/>
    <cellStyle name="Normal 2 3 2 2 3 4 2 3 2" xfId="10547"/>
    <cellStyle name="Normal 2 3 2 2 3 4 2 3 2 2" xfId="14141"/>
    <cellStyle name="Normal 2 3 2 2 3 4 2 3 2 3" xfId="15271"/>
    <cellStyle name="Normal 2 3 2 2 3 4 2 3 3" xfId="13088"/>
    <cellStyle name="Normal 2 3 2 2 3 4 2 3 4" xfId="15270"/>
    <cellStyle name="Normal 2 3 2 2 3 4 2 4" xfId="10009"/>
    <cellStyle name="Normal 2 3 2 2 3 4 2 4 2" xfId="13603"/>
    <cellStyle name="Normal 2 3 2 2 3 4 2 4 3" xfId="15272"/>
    <cellStyle name="Normal 2 3 2 2 3 4 2 5" xfId="10866"/>
    <cellStyle name="Normal 2 3 2 2 3 4 2 5 2" xfId="14459"/>
    <cellStyle name="Normal 2 3 2 2 3 4 2 5 3" xfId="15273"/>
    <cellStyle name="Normal 2 3 2 2 3 4 2 6" xfId="12550"/>
    <cellStyle name="Normal 2 3 2 2 3 4 2 7" xfId="15264"/>
    <cellStyle name="Normal 2 3 2 2 3 4 3" xfId="9053"/>
    <cellStyle name="Normal 2 3 2 2 3 4 3 2" xfId="9621"/>
    <cellStyle name="Normal 2 3 2 2 3 4 3 2 2" xfId="10675"/>
    <cellStyle name="Normal 2 3 2 2 3 4 3 2 2 2" xfId="14269"/>
    <cellStyle name="Normal 2 3 2 2 3 4 3 2 2 3" xfId="15276"/>
    <cellStyle name="Normal 2 3 2 2 3 4 3 2 3" xfId="13216"/>
    <cellStyle name="Normal 2 3 2 2 3 4 3 2 4" xfId="15275"/>
    <cellStyle name="Normal 2 3 2 2 3 4 3 3" xfId="10137"/>
    <cellStyle name="Normal 2 3 2 2 3 4 3 3 2" xfId="13731"/>
    <cellStyle name="Normal 2 3 2 2 3 4 3 3 3" xfId="15277"/>
    <cellStyle name="Normal 2 3 2 2 3 4 3 4" xfId="10868"/>
    <cellStyle name="Normal 2 3 2 2 3 4 3 4 2" xfId="14461"/>
    <cellStyle name="Normal 2 3 2 2 3 4 3 4 3" xfId="15278"/>
    <cellStyle name="Normal 2 3 2 2 3 4 3 5" xfId="12678"/>
    <cellStyle name="Normal 2 3 2 2 3 4 3 6" xfId="15274"/>
    <cellStyle name="Normal 2 3 2 2 3 4 4" xfId="9365"/>
    <cellStyle name="Normal 2 3 2 2 3 4 4 2" xfId="10419"/>
    <cellStyle name="Normal 2 3 2 2 3 4 4 2 2" xfId="14013"/>
    <cellStyle name="Normal 2 3 2 2 3 4 4 2 3" xfId="15280"/>
    <cellStyle name="Normal 2 3 2 2 3 4 4 3" xfId="12960"/>
    <cellStyle name="Normal 2 3 2 2 3 4 4 4" xfId="15279"/>
    <cellStyle name="Normal 2 3 2 2 3 4 5" xfId="9881"/>
    <cellStyle name="Normal 2 3 2 2 3 4 5 2" xfId="13475"/>
    <cellStyle name="Normal 2 3 2 2 3 4 5 3" xfId="15281"/>
    <cellStyle name="Normal 2 3 2 2 3 4 6" xfId="10865"/>
    <cellStyle name="Normal 2 3 2 2 3 4 6 2" xfId="14458"/>
    <cellStyle name="Normal 2 3 2 2 3 4 6 3" xfId="15282"/>
    <cellStyle name="Normal 2 3 2 2 3 4 7" xfId="12422"/>
    <cellStyle name="Normal 2 3 2 2 3 4 8" xfId="15263"/>
    <cellStyle name="Normal 2 3 2 2 3 5" xfId="8812"/>
    <cellStyle name="Normal 2 3 2 2 3 5 2" xfId="9068"/>
    <cellStyle name="Normal 2 3 2 2 3 5 2 2" xfId="9636"/>
    <cellStyle name="Normal 2 3 2 2 3 5 2 2 2" xfId="10690"/>
    <cellStyle name="Normal 2 3 2 2 3 5 2 2 2 2" xfId="14284"/>
    <cellStyle name="Normal 2 3 2 2 3 5 2 2 2 3" xfId="15286"/>
    <cellStyle name="Normal 2 3 2 2 3 5 2 2 3" xfId="13231"/>
    <cellStyle name="Normal 2 3 2 2 3 5 2 2 4" xfId="15285"/>
    <cellStyle name="Normal 2 3 2 2 3 5 2 3" xfId="10152"/>
    <cellStyle name="Normal 2 3 2 2 3 5 2 3 2" xfId="13746"/>
    <cellStyle name="Normal 2 3 2 2 3 5 2 3 3" xfId="15287"/>
    <cellStyle name="Normal 2 3 2 2 3 5 2 4" xfId="10870"/>
    <cellStyle name="Normal 2 3 2 2 3 5 2 4 2" xfId="14463"/>
    <cellStyle name="Normal 2 3 2 2 3 5 2 4 3" xfId="15288"/>
    <cellStyle name="Normal 2 3 2 2 3 5 2 5" xfId="12693"/>
    <cellStyle name="Normal 2 3 2 2 3 5 2 6" xfId="15284"/>
    <cellStyle name="Normal 2 3 2 2 3 5 3" xfId="9380"/>
    <cellStyle name="Normal 2 3 2 2 3 5 3 2" xfId="10434"/>
    <cellStyle name="Normal 2 3 2 2 3 5 3 2 2" xfId="14028"/>
    <cellStyle name="Normal 2 3 2 2 3 5 3 2 3" xfId="15290"/>
    <cellStyle name="Normal 2 3 2 2 3 5 3 3" xfId="12975"/>
    <cellStyle name="Normal 2 3 2 2 3 5 3 4" xfId="15289"/>
    <cellStyle name="Normal 2 3 2 2 3 5 4" xfId="9896"/>
    <cellStyle name="Normal 2 3 2 2 3 5 4 2" xfId="13490"/>
    <cellStyle name="Normal 2 3 2 2 3 5 4 3" xfId="15291"/>
    <cellStyle name="Normal 2 3 2 2 3 5 5" xfId="10869"/>
    <cellStyle name="Normal 2 3 2 2 3 5 5 2" xfId="14462"/>
    <cellStyle name="Normal 2 3 2 2 3 5 5 3" xfId="15292"/>
    <cellStyle name="Normal 2 3 2 2 3 5 6" xfId="12437"/>
    <cellStyle name="Normal 2 3 2 2 3 5 7" xfId="15283"/>
    <cellStyle name="Normal 2 3 2 2 3 6" xfId="8940"/>
    <cellStyle name="Normal 2 3 2 2 3 6 2" xfId="9508"/>
    <cellStyle name="Normal 2 3 2 2 3 6 2 2" xfId="10562"/>
    <cellStyle name="Normal 2 3 2 2 3 6 2 2 2" xfId="14156"/>
    <cellStyle name="Normal 2 3 2 2 3 6 2 2 3" xfId="15295"/>
    <cellStyle name="Normal 2 3 2 2 3 6 2 3" xfId="13103"/>
    <cellStyle name="Normal 2 3 2 2 3 6 2 4" xfId="15294"/>
    <cellStyle name="Normal 2 3 2 2 3 6 3" xfId="10024"/>
    <cellStyle name="Normal 2 3 2 2 3 6 3 2" xfId="13618"/>
    <cellStyle name="Normal 2 3 2 2 3 6 3 3" xfId="15296"/>
    <cellStyle name="Normal 2 3 2 2 3 6 4" xfId="10871"/>
    <cellStyle name="Normal 2 3 2 2 3 6 4 2" xfId="14464"/>
    <cellStyle name="Normal 2 3 2 2 3 6 4 3" xfId="15297"/>
    <cellStyle name="Normal 2 3 2 2 3 6 5" xfId="12565"/>
    <cellStyle name="Normal 2 3 2 2 3 6 6" xfId="15293"/>
    <cellStyle name="Normal 2 3 2 2 3 7" xfId="9252"/>
    <cellStyle name="Normal 2 3 2 2 3 7 2" xfId="10306"/>
    <cellStyle name="Normal 2 3 2 2 3 7 2 2" xfId="13900"/>
    <cellStyle name="Normal 2 3 2 2 3 7 2 3" xfId="15299"/>
    <cellStyle name="Normal 2 3 2 2 3 7 3" xfId="12847"/>
    <cellStyle name="Normal 2 3 2 2 3 7 4" xfId="15298"/>
    <cellStyle name="Normal 2 3 2 2 3 8" xfId="9768"/>
    <cellStyle name="Normal 2 3 2 2 3 8 2" xfId="13362"/>
    <cellStyle name="Normal 2 3 2 2 3 8 3" xfId="15300"/>
    <cellStyle name="Normal 2 3 2 2 3 9" xfId="10856"/>
    <cellStyle name="Normal 2 3 2 2 3 9 2" xfId="14449"/>
    <cellStyle name="Normal 2 3 2 2 3 9 3" xfId="15301"/>
    <cellStyle name="Normal 2 3 2 2 4" xfId="8717"/>
    <cellStyle name="Normal 2 3 2 2 4 2" xfId="8845"/>
    <cellStyle name="Normal 2 3 2 2 4 2 2" xfId="9101"/>
    <cellStyle name="Normal 2 3 2 2 4 2 2 2" xfId="9669"/>
    <cellStyle name="Normal 2 3 2 2 4 2 2 2 2" xfId="10723"/>
    <cellStyle name="Normal 2 3 2 2 4 2 2 2 2 2" xfId="14317"/>
    <cellStyle name="Normal 2 3 2 2 4 2 2 2 2 3" xfId="15306"/>
    <cellStyle name="Normal 2 3 2 2 4 2 2 2 3" xfId="13264"/>
    <cellStyle name="Normal 2 3 2 2 4 2 2 2 4" xfId="15305"/>
    <cellStyle name="Normal 2 3 2 2 4 2 2 3" xfId="10185"/>
    <cellStyle name="Normal 2 3 2 2 4 2 2 3 2" xfId="13779"/>
    <cellStyle name="Normal 2 3 2 2 4 2 2 3 3" xfId="15307"/>
    <cellStyle name="Normal 2 3 2 2 4 2 2 4" xfId="10874"/>
    <cellStyle name="Normal 2 3 2 2 4 2 2 4 2" xfId="14467"/>
    <cellStyle name="Normal 2 3 2 2 4 2 2 4 3" xfId="15308"/>
    <cellStyle name="Normal 2 3 2 2 4 2 2 5" xfId="12726"/>
    <cellStyle name="Normal 2 3 2 2 4 2 2 6" xfId="15304"/>
    <cellStyle name="Normal 2 3 2 2 4 2 3" xfId="9413"/>
    <cellStyle name="Normal 2 3 2 2 4 2 3 2" xfId="10467"/>
    <cellStyle name="Normal 2 3 2 2 4 2 3 2 2" xfId="14061"/>
    <cellStyle name="Normal 2 3 2 2 4 2 3 2 3" xfId="15310"/>
    <cellStyle name="Normal 2 3 2 2 4 2 3 3" xfId="13008"/>
    <cellStyle name="Normal 2 3 2 2 4 2 3 4" xfId="15309"/>
    <cellStyle name="Normal 2 3 2 2 4 2 4" xfId="9929"/>
    <cellStyle name="Normal 2 3 2 2 4 2 4 2" xfId="13523"/>
    <cellStyle name="Normal 2 3 2 2 4 2 4 3" xfId="15311"/>
    <cellStyle name="Normal 2 3 2 2 4 2 5" xfId="10873"/>
    <cellStyle name="Normal 2 3 2 2 4 2 5 2" xfId="14466"/>
    <cellStyle name="Normal 2 3 2 2 4 2 5 3" xfId="15312"/>
    <cellStyle name="Normal 2 3 2 2 4 2 6" xfId="12470"/>
    <cellStyle name="Normal 2 3 2 2 4 2 7" xfId="15303"/>
    <cellStyle name="Normal 2 3 2 2 4 3" xfId="8973"/>
    <cellStyle name="Normal 2 3 2 2 4 3 2" xfId="9541"/>
    <cellStyle name="Normal 2 3 2 2 4 3 2 2" xfId="10595"/>
    <cellStyle name="Normal 2 3 2 2 4 3 2 2 2" xfId="14189"/>
    <cellStyle name="Normal 2 3 2 2 4 3 2 2 3" xfId="15315"/>
    <cellStyle name="Normal 2 3 2 2 4 3 2 3" xfId="13136"/>
    <cellStyle name="Normal 2 3 2 2 4 3 2 4" xfId="15314"/>
    <cellStyle name="Normal 2 3 2 2 4 3 3" xfId="10057"/>
    <cellStyle name="Normal 2 3 2 2 4 3 3 2" xfId="13651"/>
    <cellStyle name="Normal 2 3 2 2 4 3 3 3" xfId="15316"/>
    <cellStyle name="Normal 2 3 2 2 4 3 4" xfId="10875"/>
    <cellStyle name="Normal 2 3 2 2 4 3 4 2" xfId="14468"/>
    <cellStyle name="Normal 2 3 2 2 4 3 4 3" xfId="15317"/>
    <cellStyle name="Normal 2 3 2 2 4 3 5" xfId="12598"/>
    <cellStyle name="Normal 2 3 2 2 4 3 6" xfId="15313"/>
    <cellStyle name="Normal 2 3 2 2 4 4" xfId="9285"/>
    <cellStyle name="Normal 2 3 2 2 4 4 2" xfId="10339"/>
    <cellStyle name="Normal 2 3 2 2 4 4 2 2" xfId="13933"/>
    <cellStyle name="Normal 2 3 2 2 4 4 2 3" xfId="15319"/>
    <cellStyle name="Normal 2 3 2 2 4 4 3" xfId="12880"/>
    <cellStyle name="Normal 2 3 2 2 4 4 4" xfId="15318"/>
    <cellStyle name="Normal 2 3 2 2 4 5" xfId="9801"/>
    <cellStyle name="Normal 2 3 2 2 4 5 2" xfId="13395"/>
    <cellStyle name="Normal 2 3 2 2 4 5 3" xfId="15320"/>
    <cellStyle name="Normal 2 3 2 2 4 6" xfId="10872"/>
    <cellStyle name="Normal 2 3 2 2 4 6 2" xfId="14465"/>
    <cellStyle name="Normal 2 3 2 2 4 6 3" xfId="15321"/>
    <cellStyle name="Normal 2 3 2 2 4 7" xfId="12342"/>
    <cellStyle name="Normal 2 3 2 2 4 8" xfId="15302"/>
    <cellStyle name="Normal 2 3 2 2 5" xfId="8749"/>
    <cellStyle name="Normal 2 3 2 2 5 2" xfId="8877"/>
    <cellStyle name="Normal 2 3 2 2 5 2 2" xfId="9133"/>
    <cellStyle name="Normal 2 3 2 2 5 2 2 2" xfId="9701"/>
    <cellStyle name="Normal 2 3 2 2 5 2 2 2 2" xfId="10755"/>
    <cellStyle name="Normal 2 3 2 2 5 2 2 2 2 2" xfId="14349"/>
    <cellStyle name="Normal 2 3 2 2 5 2 2 2 2 3" xfId="15326"/>
    <cellStyle name="Normal 2 3 2 2 5 2 2 2 3" xfId="13296"/>
    <cellStyle name="Normal 2 3 2 2 5 2 2 2 4" xfId="15325"/>
    <cellStyle name="Normal 2 3 2 2 5 2 2 3" xfId="10217"/>
    <cellStyle name="Normal 2 3 2 2 5 2 2 3 2" xfId="13811"/>
    <cellStyle name="Normal 2 3 2 2 5 2 2 3 3" xfId="15327"/>
    <cellStyle name="Normal 2 3 2 2 5 2 2 4" xfId="10878"/>
    <cellStyle name="Normal 2 3 2 2 5 2 2 4 2" xfId="14471"/>
    <cellStyle name="Normal 2 3 2 2 5 2 2 4 3" xfId="15328"/>
    <cellStyle name="Normal 2 3 2 2 5 2 2 5" xfId="12758"/>
    <cellStyle name="Normal 2 3 2 2 5 2 2 6" xfId="15324"/>
    <cellStyle name="Normal 2 3 2 2 5 2 3" xfId="9445"/>
    <cellStyle name="Normal 2 3 2 2 5 2 3 2" xfId="10499"/>
    <cellStyle name="Normal 2 3 2 2 5 2 3 2 2" xfId="14093"/>
    <cellStyle name="Normal 2 3 2 2 5 2 3 2 3" xfId="15330"/>
    <cellStyle name="Normal 2 3 2 2 5 2 3 3" xfId="13040"/>
    <cellStyle name="Normal 2 3 2 2 5 2 3 4" xfId="15329"/>
    <cellStyle name="Normal 2 3 2 2 5 2 4" xfId="9961"/>
    <cellStyle name="Normal 2 3 2 2 5 2 4 2" xfId="13555"/>
    <cellStyle name="Normal 2 3 2 2 5 2 4 3" xfId="15331"/>
    <cellStyle name="Normal 2 3 2 2 5 2 5" xfId="10877"/>
    <cellStyle name="Normal 2 3 2 2 5 2 5 2" xfId="14470"/>
    <cellStyle name="Normal 2 3 2 2 5 2 5 3" xfId="15332"/>
    <cellStyle name="Normal 2 3 2 2 5 2 6" xfId="12502"/>
    <cellStyle name="Normal 2 3 2 2 5 2 7" xfId="15323"/>
    <cellStyle name="Normal 2 3 2 2 5 3" xfId="9005"/>
    <cellStyle name="Normal 2 3 2 2 5 3 2" xfId="9573"/>
    <cellStyle name="Normal 2 3 2 2 5 3 2 2" xfId="10627"/>
    <cellStyle name="Normal 2 3 2 2 5 3 2 2 2" xfId="14221"/>
    <cellStyle name="Normal 2 3 2 2 5 3 2 2 3" xfId="15335"/>
    <cellStyle name="Normal 2 3 2 2 5 3 2 3" xfId="13168"/>
    <cellStyle name="Normal 2 3 2 2 5 3 2 4" xfId="15334"/>
    <cellStyle name="Normal 2 3 2 2 5 3 3" xfId="10089"/>
    <cellStyle name="Normal 2 3 2 2 5 3 3 2" xfId="13683"/>
    <cellStyle name="Normal 2 3 2 2 5 3 3 3" xfId="15336"/>
    <cellStyle name="Normal 2 3 2 2 5 3 4" xfId="10879"/>
    <cellStyle name="Normal 2 3 2 2 5 3 4 2" xfId="14472"/>
    <cellStyle name="Normal 2 3 2 2 5 3 4 3" xfId="15337"/>
    <cellStyle name="Normal 2 3 2 2 5 3 5" xfId="12630"/>
    <cellStyle name="Normal 2 3 2 2 5 3 6" xfId="15333"/>
    <cellStyle name="Normal 2 3 2 2 5 4" xfId="9317"/>
    <cellStyle name="Normal 2 3 2 2 5 4 2" xfId="10371"/>
    <cellStyle name="Normal 2 3 2 2 5 4 2 2" xfId="13965"/>
    <cellStyle name="Normal 2 3 2 2 5 4 2 3" xfId="15339"/>
    <cellStyle name="Normal 2 3 2 2 5 4 3" xfId="12912"/>
    <cellStyle name="Normal 2 3 2 2 5 4 4" xfId="15338"/>
    <cellStyle name="Normal 2 3 2 2 5 5" xfId="9833"/>
    <cellStyle name="Normal 2 3 2 2 5 5 2" xfId="13427"/>
    <cellStyle name="Normal 2 3 2 2 5 5 3" xfId="15340"/>
    <cellStyle name="Normal 2 3 2 2 5 6" xfId="10876"/>
    <cellStyle name="Normal 2 3 2 2 5 6 2" xfId="14469"/>
    <cellStyle name="Normal 2 3 2 2 5 6 3" xfId="15341"/>
    <cellStyle name="Normal 2 3 2 2 5 7" xfId="12374"/>
    <cellStyle name="Normal 2 3 2 2 5 8" xfId="15322"/>
    <cellStyle name="Normal 2 3 2 2 6" xfId="8781"/>
    <cellStyle name="Normal 2 3 2 2 6 2" xfId="8909"/>
    <cellStyle name="Normal 2 3 2 2 6 2 2" xfId="9165"/>
    <cellStyle name="Normal 2 3 2 2 6 2 2 2" xfId="9733"/>
    <cellStyle name="Normal 2 3 2 2 6 2 2 2 2" xfId="10787"/>
    <cellStyle name="Normal 2 3 2 2 6 2 2 2 2 2" xfId="14381"/>
    <cellStyle name="Normal 2 3 2 2 6 2 2 2 2 3" xfId="15346"/>
    <cellStyle name="Normal 2 3 2 2 6 2 2 2 3" xfId="13328"/>
    <cellStyle name="Normal 2 3 2 2 6 2 2 2 4" xfId="15345"/>
    <cellStyle name="Normal 2 3 2 2 6 2 2 3" xfId="10249"/>
    <cellStyle name="Normal 2 3 2 2 6 2 2 3 2" xfId="13843"/>
    <cellStyle name="Normal 2 3 2 2 6 2 2 3 3" xfId="15347"/>
    <cellStyle name="Normal 2 3 2 2 6 2 2 4" xfId="10882"/>
    <cellStyle name="Normal 2 3 2 2 6 2 2 4 2" xfId="14475"/>
    <cellStyle name="Normal 2 3 2 2 6 2 2 4 3" xfId="15348"/>
    <cellStyle name="Normal 2 3 2 2 6 2 2 5" xfId="12790"/>
    <cellStyle name="Normal 2 3 2 2 6 2 2 6" xfId="15344"/>
    <cellStyle name="Normal 2 3 2 2 6 2 3" xfId="9477"/>
    <cellStyle name="Normal 2 3 2 2 6 2 3 2" xfId="10531"/>
    <cellStyle name="Normal 2 3 2 2 6 2 3 2 2" xfId="14125"/>
    <cellStyle name="Normal 2 3 2 2 6 2 3 2 3" xfId="15350"/>
    <cellStyle name="Normal 2 3 2 2 6 2 3 3" xfId="13072"/>
    <cellStyle name="Normal 2 3 2 2 6 2 3 4" xfId="15349"/>
    <cellStyle name="Normal 2 3 2 2 6 2 4" xfId="9993"/>
    <cellStyle name="Normal 2 3 2 2 6 2 4 2" xfId="13587"/>
    <cellStyle name="Normal 2 3 2 2 6 2 4 3" xfId="15351"/>
    <cellStyle name="Normal 2 3 2 2 6 2 5" xfId="10881"/>
    <cellStyle name="Normal 2 3 2 2 6 2 5 2" xfId="14474"/>
    <cellStyle name="Normal 2 3 2 2 6 2 5 3" xfId="15352"/>
    <cellStyle name="Normal 2 3 2 2 6 2 6" xfId="12534"/>
    <cellStyle name="Normal 2 3 2 2 6 2 7" xfId="15343"/>
    <cellStyle name="Normal 2 3 2 2 6 3" xfId="9037"/>
    <cellStyle name="Normal 2 3 2 2 6 3 2" xfId="9605"/>
    <cellStyle name="Normal 2 3 2 2 6 3 2 2" xfId="10659"/>
    <cellStyle name="Normal 2 3 2 2 6 3 2 2 2" xfId="14253"/>
    <cellStyle name="Normal 2 3 2 2 6 3 2 2 3" xfId="15355"/>
    <cellStyle name="Normal 2 3 2 2 6 3 2 3" xfId="13200"/>
    <cellStyle name="Normal 2 3 2 2 6 3 2 4" xfId="15354"/>
    <cellStyle name="Normal 2 3 2 2 6 3 3" xfId="10121"/>
    <cellStyle name="Normal 2 3 2 2 6 3 3 2" xfId="13715"/>
    <cellStyle name="Normal 2 3 2 2 6 3 3 3" xfId="15356"/>
    <cellStyle name="Normal 2 3 2 2 6 3 4" xfId="10883"/>
    <cellStyle name="Normal 2 3 2 2 6 3 4 2" xfId="14476"/>
    <cellStyle name="Normal 2 3 2 2 6 3 4 3" xfId="15357"/>
    <cellStyle name="Normal 2 3 2 2 6 3 5" xfId="12662"/>
    <cellStyle name="Normal 2 3 2 2 6 3 6" xfId="15353"/>
    <cellStyle name="Normal 2 3 2 2 6 4" xfId="9349"/>
    <cellStyle name="Normal 2 3 2 2 6 4 2" xfId="10403"/>
    <cellStyle name="Normal 2 3 2 2 6 4 2 2" xfId="13997"/>
    <cellStyle name="Normal 2 3 2 2 6 4 2 3" xfId="15359"/>
    <cellStyle name="Normal 2 3 2 2 6 4 3" xfId="12944"/>
    <cellStyle name="Normal 2 3 2 2 6 4 4" xfId="15358"/>
    <cellStyle name="Normal 2 3 2 2 6 5" xfId="9865"/>
    <cellStyle name="Normal 2 3 2 2 6 5 2" xfId="13459"/>
    <cellStyle name="Normal 2 3 2 2 6 5 3" xfId="15360"/>
    <cellStyle name="Normal 2 3 2 2 6 6" xfId="10880"/>
    <cellStyle name="Normal 2 3 2 2 6 6 2" xfId="14473"/>
    <cellStyle name="Normal 2 3 2 2 6 6 3" xfId="15361"/>
    <cellStyle name="Normal 2 3 2 2 6 7" xfId="12406"/>
    <cellStyle name="Normal 2 3 2 2 6 8" xfId="15342"/>
    <cellStyle name="Normal 2 3 2 2 7" xfId="8809"/>
    <cellStyle name="Normal 2 3 2 2 7 2" xfId="9065"/>
    <cellStyle name="Normal 2 3 2 2 7 2 2" xfId="9633"/>
    <cellStyle name="Normal 2 3 2 2 7 2 2 2" xfId="10687"/>
    <cellStyle name="Normal 2 3 2 2 7 2 2 2 2" xfId="14281"/>
    <cellStyle name="Normal 2 3 2 2 7 2 2 2 3" xfId="15365"/>
    <cellStyle name="Normal 2 3 2 2 7 2 2 3" xfId="13228"/>
    <cellStyle name="Normal 2 3 2 2 7 2 2 4" xfId="15364"/>
    <cellStyle name="Normal 2 3 2 2 7 2 3" xfId="10149"/>
    <cellStyle name="Normal 2 3 2 2 7 2 3 2" xfId="13743"/>
    <cellStyle name="Normal 2 3 2 2 7 2 3 3" xfId="15366"/>
    <cellStyle name="Normal 2 3 2 2 7 2 4" xfId="10885"/>
    <cellStyle name="Normal 2 3 2 2 7 2 4 2" xfId="14478"/>
    <cellStyle name="Normal 2 3 2 2 7 2 4 3" xfId="15367"/>
    <cellStyle name="Normal 2 3 2 2 7 2 5" xfId="12690"/>
    <cellStyle name="Normal 2 3 2 2 7 2 6" xfId="15363"/>
    <cellStyle name="Normal 2 3 2 2 7 3" xfId="9377"/>
    <cellStyle name="Normal 2 3 2 2 7 3 2" xfId="10431"/>
    <cellStyle name="Normal 2 3 2 2 7 3 2 2" xfId="14025"/>
    <cellStyle name="Normal 2 3 2 2 7 3 2 3" xfId="15369"/>
    <cellStyle name="Normal 2 3 2 2 7 3 3" xfId="12972"/>
    <cellStyle name="Normal 2 3 2 2 7 3 4" xfId="15368"/>
    <cellStyle name="Normal 2 3 2 2 7 4" xfId="9893"/>
    <cellStyle name="Normal 2 3 2 2 7 4 2" xfId="13487"/>
    <cellStyle name="Normal 2 3 2 2 7 4 3" xfId="15370"/>
    <cellStyle name="Normal 2 3 2 2 7 5" xfId="10884"/>
    <cellStyle name="Normal 2 3 2 2 7 5 2" xfId="14477"/>
    <cellStyle name="Normal 2 3 2 2 7 5 3" xfId="15371"/>
    <cellStyle name="Normal 2 3 2 2 7 6" xfId="12434"/>
    <cellStyle name="Normal 2 3 2 2 7 7" xfId="15362"/>
    <cellStyle name="Normal 2 3 2 2 8" xfId="8937"/>
    <cellStyle name="Normal 2 3 2 2 8 2" xfId="9505"/>
    <cellStyle name="Normal 2 3 2 2 8 2 2" xfId="10559"/>
    <cellStyle name="Normal 2 3 2 2 8 2 2 2" xfId="14153"/>
    <cellStyle name="Normal 2 3 2 2 8 2 2 3" xfId="15374"/>
    <cellStyle name="Normal 2 3 2 2 8 2 3" xfId="13100"/>
    <cellStyle name="Normal 2 3 2 2 8 2 4" xfId="15373"/>
    <cellStyle name="Normal 2 3 2 2 8 3" xfId="10021"/>
    <cellStyle name="Normal 2 3 2 2 8 3 2" xfId="13615"/>
    <cellStyle name="Normal 2 3 2 2 8 3 3" xfId="15375"/>
    <cellStyle name="Normal 2 3 2 2 8 4" xfId="10886"/>
    <cellStyle name="Normal 2 3 2 2 8 4 2" xfId="14479"/>
    <cellStyle name="Normal 2 3 2 2 8 4 3" xfId="15376"/>
    <cellStyle name="Normal 2 3 2 2 8 5" xfId="12562"/>
    <cellStyle name="Normal 2 3 2 2 8 6" xfId="15372"/>
    <cellStyle name="Normal 2 3 2 2 9" xfId="9249"/>
    <cellStyle name="Normal 2 3 2 2 9 2" xfId="10303"/>
    <cellStyle name="Normal 2 3 2 2 9 2 2" xfId="13897"/>
    <cellStyle name="Normal 2 3 2 2 9 2 3" xfId="15378"/>
    <cellStyle name="Normal 2 3 2 2 9 3" xfId="12844"/>
    <cellStyle name="Normal 2 3 2 2 9 4" xfId="15377"/>
    <cellStyle name="Normal 2 3 2 3" xfId="1445"/>
    <cellStyle name="Normal 2 3 2 3 10" xfId="10887"/>
    <cellStyle name="Normal 2 3 2 3 10 2" xfId="14480"/>
    <cellStyle name="Normal 2 3 2 3 10 2 2" xfId="26281"/>
    <cellStyle name="Normal 2 3 2 3 10 3" xfId="26280"/>
    <cellStyle name="Normal 2 3 2 3 10 4" xfId="15380"/>
    <cellStyle name="Normal 2 3 2 3 11" xfId="12285"/>
    <cellStyle name="Normal 2 3 2 3 11 2" xfId="26283"/>
    <cellStyle name="Normal 2 3 2 3 11 3" xfId="26282"/>
    <cellStyle name="Normal 2 3 2 3 12" xfId="26284"/>
    <cellStyle name="Normal 2 3 2 3 13" xfId="26285"/>
    <cellStyle name="Normal 2 3 2 3 14" xfId="26279"/>
    <cellStyle name="Normal 2 3 2 3 15" xfId="15379"/>
    <cellStyle name="Normal 2 3 2 3 2" xfId="1446"/>
    <cellStyle name="Normal 2 3 2 3 2 10" xfId="12286"/>
    <cellStyle name="Normal 2 3 2 3 2 10 2" xfId="26287"/>
    <cellStyle name="Normal 2 3 2 3 2 11" xfId="26288"/>
    <cellStyle name="Normal 2 3 2 3 2 12" xfId="26286"/>
    <cellStyle name="Normal 2 3 2 3 2 13" xfId="15381"/>
    <cellStyle name="Normal 2 3 2 3 2 2" xfId="8737"/>
    <cellStyle name="Normal 2 3 2 3 2 2 2" xfId="8865"/>
    <cellStyle name="Normal 2 3 2 3 2 2 2 2" xfId="9121"/>
    <cellStyle name="Normal 2 3 2 3 2 2 2 2 2" xfId="9689"/>
    <cellStyle name="Normal 2 3 2 3 2 2 2 2 2 2" xfId="10743"/>
    <cellStyle name="Normal 2 3 2 3 2 2 2 2 2 2 2" xfId="14337"/>
    <cellStyle name="Normal 2 3 2 3 2 2 2 2 2 2 3" xfId="15386"/>
    <cellStyle name="Normal 2 3 2 3 2 2 2 2 2 3" xfId="13284"/>
    <cellStyle name="Normal 2 3 2 3 2 2 2 2 2 4" xfId="15385"/>
    <cellStyle name="Normal 2 3 2 3 2 2 2 2 3" xfId="10205"/>
    <cellStyle name="Normal 2 3 2 3 2 2 2 2 3 2" xfId="13799"/>
    <cellStyle name="Normal 2 3 2 3 2 2 2 2 3 3" xfId="15387"/>
    <cellStyle name="Normal 2 3 2 3 2 2 2 2 4" xfId="10891"/>
    <cellStyle name="Normal 2 3 2 3 2 2 2 2 4 2" xfId="14484"/>
    <cellStyle name="Normal 2 3 2 3 2 2 2 2 4 3" xfId="15388"/>
    <cellStyle name="Normal 2 3 2 3 2 2 2 2 5" xfId="12746"/>
    <cellStyle name="Normal 2 3 2 3 2 2 2 2 5 2" xfId="26291"/>
    <cellStyle name="Normal 2 3 2 3 2 2 2 2 6" xfId="15384"/>
    <cellStyle name="Normal 2 3 2 3 2 2 2 3" xfId="9433"/>
    <cellStyle name="Normal 2 3 2 3 2 2 2 3 2" xfId="10487"/>
    <cellStyle name="Normal 2 3 2 3 2 2 2 3 2 2" xfId="14081"/>
    <cellStyle name="Normal 2 3 2 3 2 2 2 3 2 3" xfId="15390"/>
    <cellStyle name="Normal 2 3 2 3 2 2 2 3 3" xfId="13028"/>
    <cellStyle name="Normal 2 3 2 3 2 2 2 3 4" xfId="15389"/>
    <cellStyle name="Normal 2 3 2 3 2 2 2 4" xfId="9949"/>
    <cellStyle name="Normal 2 3 2 3 2 2 2 4 2" xfId="13543"/>
    <cellStyle name="Normal 2 3 2 3 2 2 2 4 3" xfId="15391"/>
    <cellStyle name="Normal 2 3 2 3 2 2 2 5" xfId="10890"/>
    <cellStyle name="Normal 2 3 2 3 2 2 2 5 2" xfId="14483"/>
    <cellStyle name="Normal 2 3 2 3 2 2 2 5 3" xfId="15392"/>
    <cellStyle name="Normal 2 3 2 3 2 2 2 6" xfId="12490"/>
    <cellStyle name="Normal 2 3 2 3 2 2 2 6 2" xfId="26290"/>
    <cellStyle name="Normal 2 3 2 3 2 2 2 7" xfId="15383"/>
    <cellStyle name="Normal 2 3 2 3 2 2 3" xfId="8993"/>
    <cellStyle name="Normal 2 3 2 3 2 2 3 2" xfId="9561"/>
    <cellStyle name="Normal 2 3 2 3 2 2 3 2 2" xfId="10615"/>
    <cellStyle name="Normal 2 3 2 3 2 2 3 2 2 2" xfId="14209"/>
    <cellStyle name="Normal 2 3 2 3 2 2 3 2 2 3" xfId="15395"/>
    <cellStyle name="Normal 2 3 2 3 2 2 3 2 3" xfId="13156"/>
    <cellStyle name="Normal 2 3 2 3 2 2 3 2 3 2" xfId="26293"/>
    <cellStyle name="Normal 2 3 2 3 2 2 3 2 4" xfId="15394"/>
    <cellStyle name="Normal 2 3 2 3 2 2 3 3" xfId="10077"/>
    <cellStyle name="Normal 2 3 2 3 2 2 3 3 2" xfId="13671"/>
    <cellStyle name="Normal 2 3 2 3 2 2 3 3 3" xfId="15396"/>
    <cellStyle name="Normal 2 3 2 3 2 2 3 4" xfId="10892"/>
    <cellStyle name="Normal 2 3 2 3 2 2 3 4 2" xfId="14485"/>
    <cellStyle name="Normal 2 3 2 3 2 2 3 4 3" xfId="15397"/>
    <cellStyle name="Normal 2 3 2 3 2 2 3 5" xfId="12618"/>
    <cellStyle name="Normal 2 3 2 3 2 2 3 5 2" xfId="26292"/>
    <cellStyle name="Normal 2 3 2 3 2 2 3 6" xfId="15393"/>
    <cellStyle name="Normal 2 3 2 3 2 2 4" xfId="9305"/>
    <cellStyle name="Normal 2 3 2 3 2 2 4 2" xfId="10359"/>
    <cellStyle name="Normal 2 3 2 3 2 2 4 2 2" xfId="13953"/>
    <cellStyle name="Normal 2 3 2 3 2 2 4 2 2 2" xfId="26295"/>
    <cellStyle name="Normal 2 3 2 3 2 2 4 2 3" xfId="15399"/>
    <cellStyle name="Normal 2 3 2 3 2 2 4 3" xfId="12900"/>
    <cellStyle name="Normal 2 3 2 3 2 2 4 3 2" xfId="26294"/>
    <cellStyle name="Normal 2 3 2 3 2 2 4 4" xfId="15398"/>
    <cellStyle name="Normal 2 3 2 3 2 2 5" xfId="9821"/>
    <cellStyle name="Normal 2 3 2 3 2 2 5 2" xfId="13415"/>
    <cellStyle name="Normal 2 3 2 3 2 2 5 2 2" xfId="26296"/>
    <cellStyle name="Normal 2 3 2 3 2 2 5 3" xfId="15400"/>
    <cellStyle name="Normal 2 3 2 3 2 2 6" xfId="10889"/>
    <cellStyle name="Normal 2 3 2 3 2 2 6 2" xfId="14482"/>
    <cellStyle name="Normal 2 3 2 3 2 2 6 2 2" xfId="26297"/>
    <cellStyle name="Normal 2 3 2 3 2 2 6 3" xfId="15401"/>
    <cellStyle name="Normal 2 3 2 3 2 2 7" xfId="12362"/>
    <cellStyle name="Normal 2 3 2 3 2 2 7 2" xfId="26289"/>
    <cellStyle name="Normal 2 3 2 3 2 2 8" xfId="15382"/>
    <cellStyle name="Normal 2 3 2 3 2 3" xfId="8769"/>
    <cellStyle name="Normal 2 3 2 3 2 3 2" xfId="8897"/>
    <cellStyle name="Normal 2 3 2 3 2 3 2 2" xfId="9153"/>
    <cellStyle name="Normal 2 3 2 3 2 3 2 2 2" xfId="9721"/>
    <cellStyle name="Normal 2 3 2 3 2 3 2 2 2 2" xfId="10775"/>
    <cellStyle name="Normal 2 3 2 3 2 3 2 2 2 2 2" xfId="14369"/>
    <cellStyle name="Normal 2 3 2 3 2 3 2 2 2 2 3" xfId="15406"/>
    <cellStyle name="Normal 2 3 2 3 2 3 2 2 2 3" xfId="13316"/>
    <cellStyle name="Normal 2 3 2 3 2 3 2 2 2 4" xfId="15405"/>
    <cellStyle name="Normal 2 3 2 3 2 3 2 2 3" xfId="10237"/>
    <cellStyle name="Normal 2 3 2 3 2 3 2 2 3 2" xfId="13831"/>
    <cellStyle name="Normal 2 3 2 3 2 3 2 2 3 3" xfId="15407"/>
    <cellStyle name="Normal 2 3 2 3 2 3 2 2 4" xfId="10895"/>
    <cellStyle name="Normal 2 3 2 3 2 3 2 2 4 2" xfId="14488"/>
    <cellStyle name="Normal 2 3 2 3 2 3 2 2 4 3" xfId="15408"/>
    <cellStyle name="Normal 2 3 2 3 2 3 2 2 5" xfId="12778"/>
    <cellStyle name="Normal 2 3 2 3 2 3 2 2 5 2" xfId="26300"/>
    <cellStyle name="Normal 2 3 2 3 2 3 2 2 6" xfId="15404"/>
    <cellStyle name="Normal 2 3 2 3 2 3 2 3" xfId="9465"/>
    <cellStyle name="Normal 2 3 2 3 2 3 2 3 2" xfId="10519"/>
    <cellStyle name="Normal 2 3 2 3 2 3 2 3 2 2" xfId="14113"/>
    <cellStyle name="Normal 2 3 2 3 2 3 2 3 2 3" xfId="15410"/>
    <cellStyle name="Normal 2 3 2 3 2 3 2 3 3" xfId="13060"/>
    <cellStyle name="Normal 2 3 2 3 2 3 2 3 4" xfId="15409"/>
    <cellStyle name="Normal 2 3 2 3 2 3 2 4" xfId="9981"/>
    <cellStyle name="Normal 2 3 2 3 2 3 2 4 2" xfId="13575"/>
    <cellStyle name="Normal 2 3 2 3 2 3 2 4 3" xfId="15411"/>
    <cellStyle name="Normal 2 3 2 3 2 3 2 5" xfId="10894"/>
    <cellStyle name="Normal 2 3 2 3 2 3 2 5 2" xfId="14487"/>
    <cellStyle name="Normal 2 3 2 3 2 3 2 5 3" xfId="15412"/>
    <cellStyle name="Normal 2 3 2 3 2 3 2 6" xfId="12522"/>
    <cellStyle name="Normal 2 3 2 3 2 3 2 6 2" xfId="26299"/>
    <cellStyle name="Normal 2 3 2 3 2 3 2 7" xfId="15403"/>
    <cellStyle name="Normal 2 3 2 3 2 3 3" xfId="9025"/>
    <cellStyle name="Normal 2 3 2 3 2 3 3 2" xfId="9593"/>
    <cellStyle name="Normal 2 3 2 3 2 3 3 2 2" xfId="10647"/>
    <cellStyle name="Normal 2 3 2 3 2 3 3 2 2 2" xfId="14241"/>
    <cellStyle name="Normal 2 3 2 3 2 3 3 2 2 3" xfId="15415"/>
    <cellStyle name="Normal 2 3 2 3 2 3 3 2 3" xfId="13188"/>
    <cellStyle name="Normal 2 3 2 3 2 3 3 2 3 2" xfId="26302"/>
    <cellStyle name="Normal 2 3 2 3 2 3 3 2 4" xfId="15414"/>
    <cellStyle name="Normal 2 3 2 3 2 3 3 3" xfId="10109"/>
    <cellStyle name="Normal 2 3 2 3 2 3 3 3 2" xfId="13703"/>
    <cellStyle name="Normal 2 3 2 3 2 3 3 3 3" xfId="15416"/>
    <cellStyle name="Normal 2 3 2 3 2 3 3 4" xfId="10896"/>
    <cellStyle name="Normal 2 3 2 3 2 3 3 4 2" xfId="14489"/>
    <cellStyle name="Normal 2 3 2 3 2 3 3 4 3" xfId="15417"/>
    <cellStyle name="Normal 2 3 2 3 2 3 3 5" xfId="12650"/>
    <cellStyle name="Normal 2 3 2 3 2 3 3 5 2" xfId="26301"/>
    <cellStyle name="Normal 2 3 2 3 2 3 3 6" xfId="15413"/>
    <cellStyle name="Normal 2 3 2 3 2 3 4" xfId="9337"/>
    <cellStyle name="Normal 2 3 2 3 2 3 4 2" xfId="10391"/>
    <cellStyle name="Normal 2 3 2 3 2 3 4 2 2" xfId="13985"/>
    <cellStyle name="Normal 2 3 2 3 2 3 4 2 2 2" xfId="26304"/>
    <cellStyle name="Normal 2 3 2 3 2 3 4 2 3" xfId="15419"/>
    <cellStyle name="Normal 2 3 2 3 2 3 4 3" xfId="12932"/>
    <cellStyle name="Normal 2 3 2 3 2 3 4 3 2" xfId="26303"/>
    <cellStyle name="Normal 2 3 2 3 2 3 4 4" xfId="15418"/>
    <cellStyle name="Normal 2 3 2 3 2 3 5" xfId="9853"/>
    <cellStyle name="Normal 2 3 2 3 2 3 5 2" xfId="13447"/>
    <cellStyle name="Normal 2 3 2 3 2 3 5 2 2" xfId="26305"/>
    <cellStyle name="Normal 2 3 2 3 2 3 5 3" xfId="15420"/>
    <cellStyle name="Normal 2 3 2 3 2 3 6" xfId="10893"/>
    <cellStyle name="Normal 2 3 2 3 2 3 6 2" xfId="14486"/>
    <cellStyle name="Normal 2 3 2 3 2 3 6 2 2" xfId="26306"/>
    <cellStyle name="Normal 2 3 2 3 2 3 6 3" xfId="15421"/>
    <cellStyle name="Normal 2 3 2 3 2 3 7" xfId="12394"/>
    <cellStyle name="Normal 2 3 2 3 2 3 7 2" xfId="26298"/>
    <cellStyle name="Normal 2 3 2 3 2 3 8" xfId="15402"/>
    <cellStyle name="Normal 2 3 2 3 2 4" xfId="8801"/>
    <cellStyle name="Normal 2 3 2 3 2 4 2" xfId="8929"/>
    <cellStyle name="Normal 2 3 2 3 2 4 2 2" xfId="9185"/>
    <cellStyle name="Normal 2 3 2 3 2 4 2 2 2" xfId="9753"/>
    <cellStyle name="Normal 2 3 2 3 2 4 2 2 2 2" xfId="10807"/>
    <cellStyle name="Normal 2 3 2 3 2 4 2 2 2 2 2" xfId="14401"/>
    <cellStyle name="Normal 2 3 2 3 2 4 2 2 2 2 3" xfId="15426"/>
    <cellStyle name="Normal 2 3 2 3 2 4 2 2 2 3" xfId="13348"/>
    <cellStyle name="Normal 2 3 2 3 2 4 2 2 2 4" xfId="15425"/>
    <cellStyle name="Normal 2 3 2 3 2 4 2 2 3" xfId="10269"/>
    <cellStyle name="Normal 2 3 2 3 2 4 2 2 3 2" xfId="13863"/>
    <cellStyle name="Normal 2 3 2 3 2 4 2 2 3 3" xfId="15427"/>
    <cellStyle name="Normal 2 3 2 3 2 4 2 2 4" xfId="10899"/>
    <cellStyle name="Normal 2 3 2 3 2 4 2 2 4 2" xfId="14492"/>
    <cellStyle name="Normal 2 3 2 3 2 4 2 2 4 3" xfId="15428"/>
    <cellStyle name="Normal 2 3 2 3 2 4 2 2 5" xfId="12810"/>
    <cellStyle name="Normal 2 3 2 3 2 4 2 2 5 2" xfId="26309"/>
    <cellStyle name="Normal 2 3 2 3 2 4 2 2 6" xfId="15424"/>
    <cellStyle name="Normal 2 3 2 3 2 4 2 3" xfId="9497"/>
    <cellStyle name="Normal 2 3 2 3 2 4 2 3 2" xfId="10551"/>
    <cellStyle name="Normal 2 3 2 3 2 4 2 3 2 2" xfId="14145"/>
    <cellStyle name="Normal 2 3 2 3 2 4 2 3 2 3" xfId="15430"/>
    <cellStyle name="Normal 2 3 2 3 2 4 2 3 3" xfId="13092"/>
    <cellStyle name="Normal 2 3 2 3 2 4 2 3 4" xfId="15429"/>
    <cellStyle name="Normal 2 3 2 3 2 4 2 4" xfId="10013"/>
    <cellStyle name="Normal 2 3 2 3 2 4 2 4 2" xfId="13607"/>
    <cellStyle name="Normal 2 3 2 3 2 4 2 4 3" xfId="15431"/>
    <cellStyle name="Normal 2 3 2 3 2 4 2 5" xfId="10898"/>
    <cellStyle name="Normal 2 3 2 3 2 4 2 5 2" xfId="14491"/>
    <cellStyle name="Normal 2 3 2 3 2 4 2 5 3" xfId="15432"/>
    <cellStyle name="Normal 2 3 2 3 2 4 2 6" xfId="12554"/>
    <cellStyle name="Normal 2 3 2 3 2 4 2 6 2" xfId="26308"/>
    <cellStyle name="Normal 2 3 2 3 2 4 2 7" xfId="15423"/>
    <cellStyle name="Normal 2 3 2 3 2 4 3" xfId="9057"/>
    <cellStyle name="Normal 2 3 2 3 2 4 3 2" xfId="9625"/>
    <cellStyle name="Normal 2 3 2 3 2 4 3 2 2" xfId="10679"/>
    <cellStyle name="Normal 2 3 2 3 2 4 3 2 2 2" xfId="14273"/>
    <cellStyle name="Normal 2 3 2 3 2 4 3 2 2 3" xfId="15435"/>
    <cellStyle name="Normal 2 3 2 3 2 4 3 2 3" xfId="13220"/>
    <cellStyle name="Normal 2 3 2 3 2 4 3 2 3 2" xfId="26311"/>
    <cellStyle name="Normal 2 3 2 3 2 4 3 2 4" xfId="15434"/>
    <cellStyle name="Normal 2 3 2 3 2 4 3 3" xfId="10141"/>
    <cellStyle name="Normal 2 3 2 3 2 4 3 3 2" xfId="13735"/>
    <cellStyle name="Normal 2 3 2 3 2 4 3 3 3" xfId="15436"/>
    <cellStyle name="Normal 2 3 2 3 2 4 3 4" xfId="10900"/>
    <cellStyle name="Normal 2 3 2 3 2 4 3 4 2" xfId="14493"/>
    <cellStyle name="Normal 2 3 2 3 2 4 3 4 3" xfId="15437"/>
    <cellStyle name="Normal 2 3 2 3 2 4 3 5" xfId="12682"/>
    <cellStyle name="Normal 2 3 2 3 2 4 3 5 2" xfId="26310"/>
    <cellStyle name="Normal 2 3 2 3 2 4 3 6" xfId="15433"/>
    <cellStyle name="Normal 2 3 2 3 2 4 4" xfId="9369"/>
    <cellStyle name="Normal 2 3 2 3 2 4 4 2" xfId="10423"/>
    <cellStyle name="Normal 2 3 2 3 2 4 4 2 2" xfId="14017"/>
    <cellStyle name="Normal 2 3 2 3 2 4 4 2 2 2" xfId="26313"/>
    <cellStyle name="Normal 2 3 2 3 2 4 4 2 3" xfId="15439"/>
    <cellStyle name="Normal 2 3 2 3 2 4 4 3" xfId="12964"/>
    <cellStyle name="Normal 2 3 2 3 2 4 4 3 2" xfId="26312"/>
    <cellStyle name="Normal 2 3 2 3 2 4 4 4" xfId="15438"/>
    <cellStyle name="Normal 2 3 2 3 2 4 5" xfId="9885"/>
    <cellStyle name="Normal 2 3 2 3 2 4 5 2" xfId="13479"/>
    <cellStyle name="Normal 2 3 2 3 2 4 5 2 2" xfId="26314"/>
    <cellStyle name="Normal 2 3 2 3 2 4 5 3" xfId="15440"/>
    <cellStyle name="Normal 2 3 2 3 2 4 6" xfId="10897"/>
    <cellStyle name="Normal 2 3 2 3 2 4 6 2" xfId="14490"/>
    <cellStyle name="Normal 2 3 2 3 2 4 6 2 2" xfId="26315"/>
    <cellStyle name="Normal 2 3 2 3 2 4 6 3" xfId="15441"/>
    <cellStyle name="Normal 2 3 2 3 2 4 7" xfId="12426"/>
    <cellStyle name="Normal 2 3 2 3 2 4 7 2" xfId="26307"/>
    <cellStyle name="Normal 2 3 2 3 2 4 8" xfId="15422"/>
    <cellStyle name="Normal 2 3 2 3 2 5" xfId="8814"/>
    <cellStyle name="Normal 2 3 2 3 2 5 2" xfId="9070"/>
    <cellStyle name="Normal 2 3 2 3 2 5 2 2" xfId="9638"/>
    <cellStyle name="Normal 2 3 2 3 2 5 2 2 2" xfId="10692"/>
    <cellStyle name="Normal 2 3 2 3 2 5 2 2 2 2" xfId="14286"/>
    <cellStyle name="Normal 2 3 2 3 2 5 2 2 2 3" xfId="15445"/>
    <cellStyle name="Normal 2 3 2 3 2 5 2 2 3" xfId="13233"/>
    <cellStyle name="Normal 2 3 2 3 2 5 2 2 3 2" xfId="26318"/>
    <cellStyle name="Normal 2 3 2 3 2 5 2 2 4" xfId="15444"/>
    <cellStyle name="Normal 2 3 2 3 2 5 2 3" xfId="10154"/>
    <cellStyle name="Normal 2 3 2 3 2 5 2 3 2" xfId="13748"/>
    <cellStyle name="Normal 2 3 2 3 2 5 2 3 3" xfId="15446"/>
    <cellStyle name="Normal 2 3 2 3 2 5 2 4" xfId="10902"/>
    <cellStyle name="Normal 2 3 2 3 2 5 2 4 2" xfId="14495"/>
    <cellStyle name="Normal 2 3 2 3 2 5 2 4 3" xfId="15447"/>
    <cellStyle name="Normal 2 3 2 3 2 5 2 5" xfId="12695"/>
    <cellStyle name="Normal 2 3 2 3 2 5 2 5 2" xfId="26317"/>
    <cellStyle name="Normal 2 3 2 3 2 5 2 6" xfId="15443"/>
    <cellStyle name="Normal 2 3 2 3 2 5 3" xfId="9382"/>
    <cellStyle name="Normal 2 3 2 3 2 5 3 2" xfId="10436"/>
    <cellStyle name="Normal 2 3 2 3 2 5 3 2 2" xfId="14030"/>
    <cellStyle name="Normal 2 3 2 3 2 5 3 2 2 2" xfId="26320"/>
    <cellStyle name="Normal 2 3 2 3 2 5 3 2 3" xfId="15449"/>
    <cellStyle name="Normal 2 3 2 3 2 5 3 3" xfId="12977"/>
    <cellStyle name="Normal 2 3 2 3 2 5 3 3 2" xfId="26319"/>
    <cellStyle name="Normal 2 3 2 3 2 5 3 4" xfId="15448"/>
    <cellStyle name="Normal 2 3 2 3 2 5 4" xfId="9898"/>
    <cellStyle name="Normal 2 3 2 3 2 5 4 2" xfId="13492"/>
    <cellStyle name="Normal 2 3 2 3 2 5 4 2 2" xfId="26322"/>
    <cellStyle name="Normal 2 3 2 3 2 5 4 3" xfId="26321"/>
    <cellStyle name="Normal 2 3 2 3 2 5 4 4" xfId="15450"/>
    <cellStyle name="Normal 2 3 2 3 2 5 5" xfId="10901"/>
    <cellStyle name="Normal 2 3 2 3 2 5 5 2" xfId="14494"/>
    <cellStyle name="Normal 2 3 2 3 2 5 5 2 2" xfId="26323"/>
    <cellStyle name="Normal 2 3 2 3 2 5 5 3" xfId="15451"/>
    <cellStyle name="Normal 2 3 2 3 2 5 6" xfId="12439"/>
    <cellStyle name="Normal 2 3 2 3 2 5 6 2" xfId="26324"/>
    <cellStyle name="Normal 2 3 2 3 2 5 7" xfId="26316"/>
    <cellStyle name="Normal 2 3 2 3 2 5 8" xfId="15442"/>
    <cellStyle name="Normal 2 3 2 3 2 6" xfId="8942"/>
    <cellStyle name="Normal 2 3 2 3 2 6 2" xfId="9510"/>
    <cellStyle name="Normal 2 3 2 3 2 6 2 2" xfId="10564"/>
    <cellStyle name="Normal 2 3 2 3 2 6 2 2 2" xfId="14158"/>
    <cellStyle name="Normal 2 3 2 3 2 6 2 2 2 2" xfId="26327"/>
    <cellStyle name="Normal 2 3 2 3 2 6 2 2 3" xfId="15454"/>
    <cellStyle name="Normal 2 3 2 3 2 6 2 3" xfId="13105"/>
    <cellStyle name="Normal 2 3 2 3 2 6 2 3 2" xfId="26326"/>
    <cellStyle name="Normal 2 3 2 3 2 6 2 4" xfId="15453"/>
    <cellStyle name="Normal 2 3 2 3 2 6 3" xfId="10026"/>
    <cellStyle name="Normal 2 3 2 3 2 6 3 2" xfId="13620"/>
    <cellStyle name="Normal 2 3 2 3 2 6 3 2 2" xfId="26329"/>
    <cellStyle name="Normal 2 3 2 3 2 6 3 3" xfId="26328"/>
    <cellStyle name="Normal 2 3 2 3 2 6 3 4" xfId="15455"/>
    <cellStyle name="Normal 2 3 2 3 2 6 4" xfId="10903"/>
    <cellStyle name="Normal 2 3 2 3 2 6 4 2" xfId="14496"/>
    <cellStyle name="Normal 2 3 2 3 2 6 4 2 2" xfId="26330"/>
    <cellStyle name="Normal 2 3 2 3 2 6 4 3" xfId="15456"/>
    <cellStyle name="Normal 2 3 2 3 2 6 5" xfId="12567"/>
    <cellStyle name="Normal 2 3 2 3 2 6 5 2" xfId="26331"/>
    <cellStyle name="Normal 2 3 2 3 2 6 6" xfId="26325"/>
    <cellStyle name="Normal 2 3 2 3 2 6 7" xfId="15452"/>
    <cellStyle name="Normal 2 3 2 3 2 7" xfId="9254"/>
    <cellStyle name="Normal 2 3 2 3 2 7 2" xfId="10308"/>
    <cellStyle name="Normal 2 3 2 3 2 7 2 2" xfId="13902"/>
    <cellStyle name="Normal 2 3 2 3 2 7 2 2 2" xfId="26333"/>
    <cellStyle name="Normal 2 3 2 3 2 7 2 3" xfId="15458"/>
    <cellStyle name="Normal 2 3 2 3 2 7 3" xfId="12849"/>
    <cellStyle name="Normal 2 3 2 3 2 7 3 2" xfId="26332"/>
    <cellStyle name="Normal 2 3 2 3 2 7 4" xfId="15457"/>
    <cellStyle name="Normal 2 3 2 3 2 8" xfId="9770"/>
    <cellStyle name="Normal 2 3 2 3 2 8 2" xfId="13364"/>
    <cellStyle name="Normal 2 3 2 3 2 8 2 2" xfId="26335"/>
    <cellStyle name="Normal 2 3 2 3 2 8 3" xfId="26334"/>
    <cellStyle name="Normal 2 3 2 3 2 8 4" xfId="15459"/>
    <cellStyle name="Normal 2 3 2 3 2 9" xfId="10888"/>
    <cellStyle name="Normal 2 3 2 3 2 9 2" xfId="14481"/>
    <cellStyle name="Normal 2 3 2 3 2 9 2 2" xfId="26337"/>
    <cellStyle name="Normal 2 3 2 3 2 9 3" xfId="26336"/>
    <cellStyle name="Normal 2 3 2 3 2 9 4" xfId="15460"/>
    <cellStyle name="Normal 2 3 2 3 3" xfId="8721"/>
    <cellStyle name="Normal 2 3 2 3 3 10" xfId="26339"/>
    <cellStyle name="Normal 2 3 2 3 3 11" xfId="26338"/>
    <cellStyle name="Normal 2 3 2 3 3 12" xfId="15461"/>
    <cellStyle name="Normal 2 3 2 3 3 2" xfId="8849"/>
    <cellStyle name="Normal 2 3 2 3 3 2 2" xfId="9105"/>
    <cellStyle name="Normal 2 3 2 3 3 2 2 2" xfId="9673"/>
    <cellStyle name="Normal 2 3 2 3 3 2 2 2 2" xfId="10727"/>
    <cellStyle name="Normal 2 3 2 3 3 2 2 2 2 2" xfId="14321"/>
    <cellStyle name="Normal 2 3 2 3 3 2 2 2 2 3" xfId="15465"/>
    <cellStyle name="Normal 2 3 2 3 3 2 2 2 3" xfId="13268"/>
    <cellStyle name="Normal 2 3 2 3 3 2 2 2 3 2" xfId="26342"/>
    <cellStyle name="Normal 2 3 2 3 3 2 2 2 4" xfId="15464"/>
    <cellStyle name="Normal 2 3 2 3 3 2 2 3" xfId="10189"/>
    <cellStyle name="Normal 2 3 2 3 3 2 2 3 2" xfId="13783"/>
    <cellStyle name="Normal 2 3 2 3 3 2 2 3 3" xfId="15466"/>
    <cellStyle name="Normal 2 3 2 3 3 2 2 4" xfId="10906"/>
    <cellStyle name="Normal 2 3 2 3 3 2 2 4 2" xfId="14499"/>
    <cellStyle name="Normal 2 3 2 3 3 2 2 4 3" xfId="15467"/>
    <cellStyle name="Normal 2 3 2 3 3 2 2 5" xfId="12730"/>
    <cellStyle name="Normal 2 3 2 3 3 2 2 5 2" xfId="26341"/>
    <cellStyle name="Normal 2 3 2 3 3 2 2 6" xfId="15463"/>
    <cellStyle name="Normal 2 3 2 3 3 2 3" xfId="9417"/>
    <cellStyle name="Normal 2 3 2 3 3 2 3 2" xfId="10471"/>
    <cellStyle name="Normal 2 3 2 3 3 2 3 2 2" xfId="14065"/>
    <cellStyle name="Normal 2 3 2 3 3 2 3 2 2 2" xfId="26344"/>
    <cellStyle name="Normal 2 3 2 3 3 2 3 2 3" xfId="15469"/>
    <cellStyle name="Normal 2 3 2 3 3 2 3 3" xfId="13012"/>
    <cellStyle name="Normal 2 3 2 3 3 2 3 3 2" xfId="26343"/>
    <cellStyle name="Normal 2 3 2 3 3 2 3 4" xfId="15468"/>
    <cellStyle name="Normal 2 3 2 3 3 2 4" xfId="9933"/>
    <cellStyle name="Normal 2 3 2 3 3 2 4 2" xfId="13527"/>
    <cellStyle name="Normal 2 3 2 3 3 2 4 2 2" xfId="26346"/>
    <cellStyle name="Normal 2 3 2 3 3 2 4 3" xfId="26345"/>
    <cellStyle name="Normal 2 3 2 3 3 2 4 4" xfId="15470"/>
    <cellStyle name="Normal 2 3 2 3 3 2 5" xfId="10905"/>
    <cellStyle name="Normal 2 3 2 3 3 2 5 2" xfId="14498"/>
    <cellStyle name="Normal 2 3 2 3 3 2 5 2 2" xfId="26347"/>
    <cellStyle name="Normal 2 3 2 3 3 2 5 3" xfId="15471"/>
    <cellStyle name="Normal 2 3 2 3 3 2 6" xfId="12474"/>
    <cellStyle name="Normal 2 3 2 3 3 2 6 2" xfId="26348"/>
    <cellStyle name="Normal 2 3 2 3 3 2 7" xfId="26340"/>
    <cellStyle name="Normal 2 3 2 3 3 2 8" xfId="15462"/>
    <cellStyle name="Normal 2 3 2 3 3 3" xfId="8977"/>
    <cellStyle name="Normal 2 3 2 3 3 3 2" xfId="9545"/>
    <cellStyle name="Normal 2 3 2 3 3 3 2 2" xfId="10599"/>
    <cellStyle name="Normal 2 3 2 3 3 3 2 2 2" xfId="14193"/>
    <cellStyle name="Normal 2 3 2 3 3 3 2 2 2 2" xfId="26351"/>
    <cellStyle name="Normal 2 3 2 3 3 3 2 2 3" xfId="15474"/>
    <cellStyle name="Normal 2 3 2 3 3 3 2 3" xfId="13140"/>
    <cellStyle name="Normal 2 3 2 3 3 3 2 3 2" xfId="26350"/>
    <cellStyle name="Normal 2 3 2 3 3 3 2 4" xfId="15473"/>
    <cellStyle name="Normal 2 3 2 3 3 3 3" xfId="10061"/>
    <cellStyle name="Normal 2 3 2 3 3 3 3 2" xfId="13655"/>
    <cellStyle name="Normal 2 3 2 3 3 3 3 2 2" xfId="26353"/>
    <cellStyle name="Normal 2 3 2 3 3 3 3 3" xfId="26352"/>
    <cellStyle name="Normal 2 3 2 3 3 3 3 4" xfId="15475"/>
    <cellStyle name="Normal 2 3 2 3 3 3 4" xfId="10907"/>
    <cellStyle name="Normal 2 3 2 3 3 3 4 2" xfId="14500"/>
    <cellStyle name="Normal 2 3 2 3 3 3 4 2 2" xfId="26355"/>
    <cellStyle name="Normal 2 3 2 3 3 3 4 3" xfId="26354"/>
    <cellStyle name="Normal 2 3 2 3 3 3 4 4" xfId="15476"/>
    <cellStyle name="Normal 2 3 2 3 3 3 5" xfId="12602"/>
    <cellStyle name="Normal 2 3 2 3 3 3 5 2" xfId="26356"/>
    <cellStyle name="Normal 2 3 2 3 3 3 6" xfId="26357"/>
    <cellStyle name="Normal 2 3 2 3 3 3 7" xfId="26349"/>
    <cellStyle name="Normal 2 3 2 3 3 3 8" xfId="15472"/>
    <cellStyle name="Normal 2 3 2 3 3 4" xfId="9289"/>
    <cellStyle name="Normal 2 3 2 3 3 4 2" xfId="10343"/>
    <cellStyle name="Normal 2 3 2 3 3 4 2 2" xfId="13937"/>
    <cellStyle name="Normal 2 3 2 3 3 4 2 2 2" xfId="26360"/>
    <cellStyle name="Normal 2 3 2 3 3 4 2 3" xfId="26359"/>
    <cellStyle name="Normal 2 3 2 3 3 4 2 4" xfId="15478"/>
    <cellStyle name="Normal 2 3 2 3 3 4 3" xfId="12884"/>
    <cellStyle name="Normal 2 3 2 3 3 4 3 2" xfId="26362"/>
    <cellStyle name="Normal 2 3 2 3 3 4 3 3" xfId="26361"/>
    <cellStyle name="Normal 2 3 2 3 3 4 4" xfId="26363"/>
    <cellStyle name="Normal 2 3 2 3 3 4 4 2" xfId="26364"/>
    <cellStyle name="Normal 2 3 2 3 3 4 5" xfId="26365"/>
    <cellStyle name="Normal 2 3 2 3 3 4 6" xfId="26366"/>
    <cellStyle name="Normal 2 3 2 3 3 4 7" xfId="26358"/>
    <cellStyle name="Normal 2 3 2 3 3 4 8" xfId="15477"/>
    <cellStyle name="Normal 2 3 2 3 3 5" xfId="9805"/>
    <cellStyle name="Normal 2 3 2 3 3 5 2" xfId="13399"/>
    <cellStyle name="Normal 2 3 2 3 3 5 2 2" xfId="26369"/>
    <cellStyle name="Normal 2 3 2 3 3 5 2 3" xfId="26368"/>
    <cellStyle name="Normal 2 3 2 3 3 5 3" xfId="26370"/>
    <cellStyle name="Normal 2 3 2 3 3 5 3 2" xfId="26371"/>
    <cellStyle name="Normal 2 3 2 3 3 5 4" xfId="26372"/>
    <cellStyle name="Normal 2 3 2 3 3 5 5" xfId="26373"/>
    <cellStyle name="Normal 2 3 2 3 3 5 6" xfId="26367"/>
    <cellStyle name="Normal 2 3 2 3 3 5 7" xfId="15479"/>
    <cellStyle name="Normal 2 3 2 3 3 6" xfId="10904"/>
    <cellStyle name="Normal 2 3 2 3 3 6 2" xfId="14497"/>
    <cellStyle name="Normal 2 3 2 3 3 6 2 2" xfId="26375"/>
    <cellStyle name="Normal 2 3 2 3 3 6 3" xfId="26374"/>
    <cellStyle name="Normal 2 3 2 3 3 6 4" xfId="15480"/>
    <cellStyle name="Normal 2 3 2 3 3 7" xfId="12346"/>
    <cellStyle name="Normal 2 3 2 3 3 7 2" xfId="26377"/>
    <cellStyle name="Normal 2 3 2 3 3 7 3" xfId="26376"/>
    <cellStyle name="Normal 2 3 2 3 3 8" xfId="26378"/>
    <cellStyle name="Normal 2 3 2 3 3 8 2" xfId="26379"/>
    <cellStyle name="Normal 2 3 2 3 3 9" xfId="26380"/>
    <cellStyle name="Normal 2 3 2 3 4" xfId="8753"/>
    <cellStyle name="Normal 2 3 2 3 4 10" xfId="26382"/>
    <cellStyle name="Normal 2 3 2 3 4 11" xfId="26381"/>
    <cellStyle name="Normal 2 3 2 3 4 12" xfId="15481"/>
    <cellStyle name="Normal 2 3 2 3 4 2" xfId="8881"/>
    <cellStyle name="Normal 2 3 2 3 4 2 2" xfId="9137"/>
    <cellStyle name="Normal 2 3 2 3 4 2 2 2" xfId="9705"/>
    <cellStyle name="Normal 2 3 2 3 4 2 2 2 2" xfId="10759"/>
    <cellStyle name="Normal 2 3 2 3 4 2 2 2 2 2" xfId="14353"/>
    <cellStyle name="Normal 2 3 2 3 4 2 2 2 2 3" xfId="15485"/>
    <cellStyle name="Normal 2 3 2 3 4 2 2 2 3" xfId="13300"/>
    <cellStyle name="Normal 2 3 2 3 4 2 2 2 3 2" xfId="26385"/>
    <cellStyle name="Normal 2 3 2 3 4 2 2 2 4" xfId="15484"/>
    <cellStyle name="Normal 2 3 2 3 4 2 2 3" xfId="10221"/>
    <cellStyle name="Normal 2 3 2 3 4 2 2 3 2" xfId="13815"/>
    <cellStyle name="Normal 2 3 2 3 4 2 2 3 3" xfId="15486"/>
    <cellStyle name="Normal 2 3 2 3 4 2 2 4" xfId="10910"/>
    <cellStyle name="Normal 2 3 2 3 4 2 2 4 2" xfId="14503"/>
    <cellStyle name="Normal 2 3 2 3 4 2 2 4 3" xfId="15487"/>
    <cellStyle name="Normal 2 3 2 3 4 2 2 5" xfId="12762"/>
    <cellStyle name="Normal 2 3 2 3 4 2 2 5 2" xfId="26384"/>
    <cellStyle name="Normal 2 3 2 3 4 2 2 6" xfId="15483"/>
    <cellStyle name="Normal 2 3 2 3 4 2 3" xfId="9449"/>
    <cellStyle name="Normal 2 3 2 3 4 2 3 2" xfId="10503"/>
    <cellStyle name="Normal 2 3 2 3 4 2 3 2 2" xfId="14097"/>
    <cellStyle name="Normal 2 3 2 3 4 2 3 2 2 2" xfId="26387"/>
    <cellStyle name="Normal 2 3 2 3 4 2 3 2 3" xfId="15489"/>
    <cellStyle name="Normal 2 3 2 3 4 2 3 3" xfId="13044"/>
    <cellStyle name="Normal 2 3 2 3 4 2 3 3 2" xfId="26386"/>
    <cellStyle name="Normal 2 3 2 3 4 2 3 4" xfId="15488"/>
    <cellStyle name="Normal 2 3 2 3 4 2 4" xfId="9965"/>
    <cellStyle name="Normal 2 3 2 3 4 2 4 2" xfId="13559"/>
    <cellStyle name="Normal 2 3 2 3 4 2 4 2 2" xfId="26389"/>
    <cellStyle name="Normal 2 3 2 3 4 2 4 3" xfId="26388"/>
    <cellStyle name="Normal 2 3 2 3 4 2 4 4" xfId="15490"/>
    <cellStyle name="Normal 2 3 2 3 4 2 5" xfId="10909"/>
    <cellStyle name="Normal 2 3 2 3 4 2 5 2" xfId="14502"/>
    <cellStyle name="Normal 2 3 2 3 4 2 5 2 2" xfId="26390"/>
    <cellStyle name="Normal 2 3 2 3 4 2 5 3" xfId="15491"/>
    <cellStyle name="Normal 2 3 2 3 4 2 6" xfId="12506"/>
    <cellStyle name="Normal 2 3 2 3 4 2 6 2" xfId="26391"/>
    <cellStyle name="Normal 2 3 2 3 4 2 7" xfId="26383"/>
    <cellStyle name="Normal 2 3 2 3 4 2 8" xfId="15482"/>
    <cellStyle name="Normal 2 3 2 3 4 3" xfId="9009"/>
    <cellStyle name="Normal 2 3 2 3 4 3 2" xfId="9577"/>
    <cellStyle name="Normal 2 3 2 3 4 3 2 2" xfId="10631"/>
    <cellStyle name="Normal 2 3 2 3 4 3 2 2 2" xfId="14225"/>
    <cellStyle name="Normal 2 3 2 3 4 3 2 2 2 2" xfId="26394"/>
    <cellStyle name="Normal 2 3 2 3 4 3 2 2 3" xfId="15494"/>
    <cellStyle name="Normal 2 3 2 3 4 3 2 3" xfId="13172"/>
    <cellStyle name="Normal 2 3 2 3 4 3 2 3 2" xfId="26393"/>
    <cellStyle name="Normal 2 3 2 3 4 3 2 4" xfId="15493"/>
    <cellStyle name="Normal 2 3 2 3 4 3 3" xfId="10093"/>
    <cellStyle name="Normal 2 3 2 3 4 3 3 2" xfId="13687"/>
    <cellStyle name="Normal 2 3 2 3 4 3 3 2 2" xfId="26396"/>
    <cellStyle name="Normal 2 3 2 3 4 3 3 3" xfId="26395"/>
    <cellStyle name="Normal 2 3 2 3 4 3 3 4" xfId="15495"/>
    <cellStyle name="Normal 2 3 2 3 4 3 4" xfId="10911"/>
    <cellStyle name="Normal 2 3 2 3 4 3 4 2" xfId="14504"/>
    <cellStyle name="Normal 2 3 2 3 4 3 4 2 2" xfId="26398"/>
    <cellStyle name="Normal 2 3 2 3 4 3 4 3" xfId="26397"/>
    <cellStyle name="Normal 2 3 2 3 4 3 4 4" xfId="15496"/>
    <cellStyle name="Normal 2 3 2 3 4 3 5" xfId="12634"/>
    <cellStyle name="Normal 2 3 2 3 4 3 5 2" xfId="26399"/>
    <cellStyle name="Normal 2 3 2 3 4 3 6" xfId="26400"/>
    <cellStyle name="Normal 2 3 2 3 4 3 7" xfId="26392"/>
    <cellStyle name="Normal 2 3 2 3 4 3 8" xfId="15492"/>
    <cellStyle name="Normal 2 3 2 3 4 4" xfId="9321"/>
    <cellStyle name="Normal 2 3 2 3 4 4 2" xfId="10375"/>
    <cellStyle name="Normal 2 3 2 3 4 4 2 2" xfId="13969"/>
    <cellStyle name="Normal 2 3 2 3 4 4 2 2 2" xfId="26403"/>
    <cellStyle name="Normal 2 3 2 3 4 4 2 3" xfId="26402"/>
    <cellStyle name="Normal 2 3 2 3 4 4 2 4" xfId="15498"/>
    <cellStyle name="Normal 2 3 2 3 4 4 3" xfId="12916"/>
    <cellStyle name="Normal 2 3 2 3 4 4 3 2" xfId="26405"/>
    <cellStyle name="Normal 2 3 2 3 4 4 3 3" xfId="26404"/>
    <cellStyle name="Normal 2 3 2 3 4 4 4" xfId="26406"/>
    <cellStyle name="Normal 2 3 2 3 4 4 4 2" xfId="26407"/>
    <cellStyle name="Normal 2 3 2 3 4 4 5" xfId="26408"/>
    <cellStyle name="Normal 2 3 2 3 4 4 6" xfId="26409"/>
    <cellStyle name="Normal 2 3 2 3 4 4 7" xfId="26401"/>
    <cellStyle name="Normal 2 3 2 3 4 4 8" xfId="15497"/>
    <cellStyle name="Normal 2 3 2 3 4 5" xfId="9837"/>
    <cellStyle name="Normal 2 3 2 3 4 5 2" xfId="13431"/>
    <cellStyle name="Normal 2 3 2 3 4 5 2 2" xfId="26412"/>
    <cellStyle name="Normal 2 3 2 3 4 5 2 3" xfId="26411"/>
    <cellStyle name="Normal 2 3 2 3 4 5 3" xfId="26413"/>
    <cellStyle name="Normal 2 3 2 3 4 5 3 2" xfId="26414"/>
    <cellStyle name="Normal 2 3 2 3 4 5 4" xfId="26415"/>
    <cellStyle name="Normal 2 3 2 3 4 5 5" xfId="26416"/>
    <cellStyle name="Normal 2 3 2 3 4 5 6" xfId="26410"/>
    <cellStyle name="Normal 2 3 2 3 4 5 7" xfId="15499"/>
    <cellStyle name="Normal 2 3 2 3 4 6" xfId="10908"/>
    <cellStyle name="Normal 2 3 2 3 4 6 2" xfId="14501"/>
    <cellStyle name="Normal 2 3 2 3 4 6 2 2" xfId="26418"/>
    <cellStyle name="Normal 2 3 2 3 4 6 3" xfId="26417"/>
    <cellStyle name="Normal 2 3 2 3 4 6 4" xfId="15500"/>
    <cellStyle name="Normal 2 3 2 3 4 7" xfId="12378"/>
    <cellStyle name="Normal 2 3 2 3 4 7 2" xfId="26420"/>
    <cellStyle name="Normal 2 3 2 3 4 7 3" xfId="26419"/>
    <cellStyle name="Normal 2 3 2 3 4 8" xfId="26421"/>
    <cellStyle name="Normal 2 3 2 3 4 8 2" xfId="26422"/>
    <cellStyle name="Normal 2 3 2 3 4 9" xfId="26423"/>
    <cellStyle name="Normal 2 3 2 3 5" xfId="8785"/>
    <cellStyle name="Normal 2 3 2 3 5 2" xfId="8913"/>
    <cellStyle name="Normal 2 3 2 3 5 2 2" xfId="9169"/>
    <cellStyle name="Normal 2 3 2 3 5 2 2 2" xfId="9737"/>
    <cellStyle name="Normal 2 3 2 3 5 2 2 2 2" xfId="10791"/>
    <cellStyle name="Normal 2 3 2 3 5 2 2 2 2 2" xfId="14385"/>
    <cellStyle name="Normal 2 3 2 3 5 2 2 2 2 3" xfId="15505"/>
    <cellStyle name="Normal 2 3 2 3 5 2 2 2 3" xfId="13332"/>
    <cellStyle name="Normal 2 3 2 3 5 2 2 2 4" xfId="15504"/>
    <cellStyle name="Normal 2 3 2 3 5 2 2 3" xfId="10253"/>
    <cellStyle name="Normal 2 3 2 3 5 2 2 3 2" xfId="13847"/>
    <cellStyle name="Normal 2 3 2 3 5 2 2 3 3" xfId="15506"/>
    <cellStyle name="Normal 2 3 2 3 5 2 2 4" xfId="10914"/>
    <cellStyle name="Normal 2 3 2 3 5 2 2 4 2" xfId="14507"/>
    <cellStyle name="Normal 2 3 2 3 5 2 2 4 3" xfId="15507"/>
    <cellStyle name="Normal 2 3 2 3 5 2 2 5" xfId="12794"/>
    <cellStyle name="Normal 2 3 2 3 5 2 2 5 2" xfId="26426"/>
    <cellStyle name="Normal 2 3 2 3 5 2 2 6" xfId="15503"/>
    <cellStyle name="Normal 2 3 2 3 5 2 3" xfId="9481"/>
    <cellStyle name="Normal 2 3 2 3 5 2 3 2" xfId="10535"/>
    <cellStyle name="Normal 2 3 2 3 5 2 3 2 2" xfId="14129"/>
    <cellStyle name="Normal 2 3 2 3 5 2 3 2 3" xfId="15509"/>
    <cellStyle name="Normal 2 3 2 3 5 2 3 3" xfId="13076"/>
    <cellStyle name="Normal 2 3 2 3 5 2 3 4" xfId="15508"/>
    <cellStyle name="Normal 2 3 2 3 5 2 4" xfId="9997"/>
    <cellStyle name="Normal 2 3 2 3 5 2 4 2" xfId="13591"/>
    <cellStyle name="Normal 2 3 2 3 5 2 4 3" xfId="15510"/>
    <cellStyle name="Normal 2 3 2 3 5 2 5" xfId="10913"/>
    <cellStyle name="Normal 2 3 2 3 5 2 5 2" xfId="14506"/>
    <cellStyle name="Normal 2 3 2 3 5 2 5 3" xfId="15511"/>
    <cellStyle name="Normal 2 3 2 3 5 2 6" xfId="12538"/>
    <cellStyle name="Normal 2 3 2 3 5 2 6 2" xfId="26425"/>
    <cellStyle name="Normal 2 3 2 3 5 2 7" xfId="15502"/>
    <cellStyle name="Normal 2 3 2 3 5 3" xfId="9041"/>
    <cellStyle name="Normal 2 3 2 3 5 3 2" xfId="9609"/>
    <cellStyle name="Normal 2 3 2 3 5 3 2 2" xfId="10663"/>
    <cellStyle name="Normal 2 3 2 3 5 3 2 2 2" xfId="14257"/>
    <cellStyle name="Normal 2 3 2 3 5 3 2 2 3" xfId="15514"/>
    <cellStyle name="Normal 2 3 2 3 5 3 2 3" xfId="13204"/>
    <cellStyle name="Normal 2 3 2 3 5 3 2 3 2" xfId="26428"/>
    <cellStyle name="Normal 2 3 2 3 5 3 2 4" xfId="15513"/>
    <cellStyle name="Normal 2 3 2 3 5 3 3" xfId="10125"/>
    <cellStyle name="Normal 2 3 2 3 5 3 3 2" xfId="13719"/>
    <cellStyle name="Normal 2 3 2 3 5 3 3 3" xfId="15515"/>
    <cellStyle name="Normal 2 3 2 3 5 3 4" xfId="10915"/>
    <cellStyle name="Normal 2 3 2 3 5 3 4 2" xfId="14508"/>
    <cellStyle name="Normal 2 3 2 3 5 3 4 3" xfId="15516"/>
    <cellStyle name="Normal 2 3 2 3 5 3 5" xfId="12666"/>
    <cellStyle name="Normal 2 3 2 3 5 3 5 2" xfId="26427"/>
    <cellStyle name="Normal 2 3 2 3 5 3 6" xfId="15512"/>
    <cellStyle name="Normal 2 3 2 3 5 4" xfId="9353"/>
    <cellStyle name="Normal 2 3 2 3 5 4 2" xfId="10407"/>
    <cellStyle name="Normal 2 3 2 3 5 4 2 2" xfId="14001"/>
    <cellStyle name="Normal 2 3 2 3 5 4 2 2 2" xfId="26430"/>
    <cellStyle name="Normal 2 3 2 3 5 4 2 3" xfId="15518"/>
    <cellStyle name="Normal 2 3 2 3 5 4 3" xfId="12948"/>
    <cellStyle name="Normal 2 3 2 3 5 4 3 2" xfId="26429"/>
    <cellStyle name="Normal 2 3 2 3 5 4 4" xfId="15517"/>
    <cellStyle name="Normal 2 3 2 3 5 5" xfId="9869"/>
    <cellStyle name="Normal 2 3 2 3 5 5 2" xfId="13463"/>
    <cellStyle name="Normal 2 3 2 3 5 5 2 2" xfId="26431"/>
    <cellStyle name="Normal 2 3 2 3 5 5 3" xfId="15519"/>
    <cellStyle name="Normal 2 3 2 3 5 6" xfId="10912"/>
    <cellStyle name="Normal 2 3 2 3 5 6 2" xfId="14505"/>
    <cellStyle name="Normal 2 3 2 3 5 6 2 2" xfId="26432"/>
    <cellStyle name="Normal 2 3 2 3 5 6 3" xfId="15520"/>
    <cellStyle name="Normal 2 3 2 3 5 7" xfId="12410"/>
    <cellStyle name="Normal 2 3 2 3 5 7 2" xfId="26424"/>
    <cellStyle name="Normal 2 3 2 3 5 8" xfId="15501"/>
    <cellStyle name="Normal 2 3 2 3 6" xfId="8813"/>
    <cellStyle name="Normal 2 3 2 3 6 2" xfId="9069"/>
    <cellStyle name="Normal 2 3 2 3 6 2 2" xfId="9637"/>
    <cellStyle name="Normal 2 3 2 3 6 2 2 2" xfId="10691"/>
    <cellStyle name="Normal 2 3 2 3 6 2 2 2 2" xfId="14285"/>
    <cellStyle name="Normal 2 3 2 3 6 2 2 2 3" xfId="15524"/>
    <cellStyle name="Normal 2 3 2 3 6 2 2 3" xfId="13232"/>
    <cellStyle name="Normal 2 3 2 3 6 2 2 3 2" xfId="26435"/>
    <cellStyle name="Normal 2 3 2 3 6 2 2 4" xfId="15523"/>
    <cellStyle name="Normal 2 3 2 3 6 2 3" xfId="10153"/>
    <cellStyle name="Normal 2 3 2 3 6 2 3 2" xfId="13747"/>
    <cellStyle name="Normal 2 3 2 3 6 2 3 3" xfId="15525"/>
    <cellStyle name="Normal 2 3 2 3 6 2 4" xfId="10917"/>
    <cellStyle name="Normal 2 3 2 3 6 2 4 2" xfId="14510"/>
    <cellStyle name="Normal 2 3 2 3 6 2 4 3" xfId="15526"/>
    <cellStyle name="Normal 2 3 2 3 6 2 5" xfId="12694"/>
    <cellStyle name="Normal 2 3 2 3 6 2 5 2" xfId="26434"/>
    <cellStyle name="Normal 2 3 2 3 6 2 6" xfId="15522"/>
    <cellStyle name="Normal 2 3 2 3 6 3" xfId="9381"/>
    <cellStyle name="Normal 2 3 2 3 6 3 2" xfId="10435"/>
    <cellStyle name="Normal 2 3 2 3 6 3 2 2" xfId="14029"/>
    <cellStyle name="Normal 2 3 2 3 6 3 2 2 2" xfId="26437"/>
    <cellStyle name="Normal 2 3 2 3 6 3 2 3" xfId="15528"/>
    <cellStyle name="Normal 2 3 2 3 6 3 3" xfId="12976"/>
    <cellStyle name="Normal 2 3 2 3 6 3 3 2" xfId="26436"/>
    <cellStyle name="Normal 2 3 2 3 6 3 4" xfId="15527"/>
    <cellStyle name="Normal 2 3 2 3 6 4" xfId="9897"/>
    <cellStyle name="Normal 2 3 2 3 6 4 2" xfId="13491"/>
    <cellStyle name="Normal 2 3 2 3 6 4 2 2" xfId="26439"/>
    <cellStyle name="Normal 2 3 2 3 6 4 3" xfId="26438"/>
    <cellStyle name="Normal 2 3 2 3 6 4 4" xfId="15529"/>
    <cellStyle name="Normal 2 3 2 3 6 5" xfId="10916"/>
    <cellStyle name="Normal 2 3 2 3 6 5 2" xfId="14509"/>
    <cellStyle name="Normal 2 3 2 3 6 5 2 2" xfId="26440"/>
    <cellStyle name="Normal 2 3 2 3 6 5 3" xfId="15530"/>
    <cellStyle name="Normal 2 3 2 3 6 6" xfId="12438"/>
    <cellStyle name="Normal 2 3 2 3 6 6 2" xfId="26441"/>
    <cellStyle name="Normal 2 3 2 3 6 7" xfId="26433"/>
    <cellStyle name="Normal 2 3 2 3 6 8" xfId="15521"/>
    <cellStyle name="Normal 2 3 2 3 7" xfId="8941"/>
    <cellStyle name="Normal 2 3 2 3 7 2" xfId="9509"/>
    <cellStyle name="Normal 2 3 2 3 7 2 2" xfId="10563"/>
    <cellStyle name="Normal 2 3 2 3 7 2 2 2" xfId="14157"/>
    <cellStyle name="Normal 2 3 2 3 7 2 2 2 2" xfId="26444"/>
    <cellStyle name="Normal 2 3 2 3 7 2 2 3" xfId="15533"/>
    <cellStyle name="Normal 2 3 2 3 7 2 3" xfId="13104"/>
    <cellStyle name="Normal 2 3 2 3 7 2 3 2" xfId="26443"/>
    <cellStyle name="Normal 2 3 2 3 7 2 4" xfId="15532"/>
    <cellStyle name="Normal 2 3 2 3 7 3" xfId="10025"/>
    <cellStyle name="Normal 2 3 2 3 7 3 2" xfId="13619"/>
    <cellStyle name="Normal 2 3 2 3 7 3 2 2" xfId="26446"/>
    <cellStyle name="Normal 2 3 2 3 7 3 3" xfId="26445"/>
    <cellStyle name="Normal 2 3 2 3 7 3 4" xfId="15534"/>
    <cellStyle name="Normal 2 3 2 3 7 4" xfId="10918"/>
    <cellStyle name="Normal 2 3 2 3 7 4 2" xfId="14511"/>
    <cellStyle name="Normal 2 3 2 3 7 4 2 2" xfId="26448"/>
    <cellStyle name="Normal 2 3 2 3 7 4 3" xfId="26447"/>
    <cellStyle name="Normal 2 3 2 3 7 4 4" xfId="15535"/>
    <cellStyle name="Normal 2 3 2 3 7 5" xfId="12566"/>
    <cellStyle name="Normal 2 3 2 3 7 5 2" xfId="26449"/>
    <cellStyle name="Normal 2 3 2 3 7 6" xfId="26450"/>
    <cellStyle name="Normal 2 3 2 3 7 7" xfId="26442"/>
    <cellStyle name="Normal 2 3 2 3 7 8" xfId="15531"/>
    <cellStyle name="Normal 2 3 2 3 8" xfId="9253"/>
    <cellStyle name="Normal 2 3 2 3 8 2" xfId="10307"/>
    <cellStyle name="Normal 2 3 2 3 8 2 2" xfId="13901"/>
    <cellStyle name="Normal 2 3 2 3 8 2 2 2" xfId="26453"/>
    <cellStyle name="Normal 2 3 2 3 8 2 3" xfId="26452"/>
    <cellStyle name="Normal 2 3 2 3 8 2 4" xfId="15537"/>
    <cellStyle name="Normal 2 3 2 3 8 3" xfId="12848"/>
    <cellStyle name="Normal 2 3 2 3 8 3 2" xfId="26455"/>
    <cellStyle name="Normal 2 3 2 3 8 3 3" xfId="26454"/>
    <cellStyle name="Normal 2 3 2 3 8 4" xfId="26456"/>
    <cellStyle name="Normal 2 3 2 3 8 5" xfId="26457"/>
    <cellStyle name="Normal 2 3 2 3 8 6" xfId="26451"/>
    <cellStyle name="Normal 2 3 2 3 8 7" xfId="15536"/>
    <cellStyle name="Normal 2 3 2 3 9" xfId="9769"/>
    <cellStyle name="Normal 2 3 2 3 9 2" xfId="13363"/>
    <cellStyle name="Normal 2 3 2 3 9 2 2" xfId="26459"/>
    <cellStyle name="Normal 2 3 2 3 9 3" xfId="26458"/>
    <cellStyle name="Normal 2 3 2 3 9 4" xfId="15538"/>
    <cellStyle name="Normal 2 3 2 4" xfId="1447"/>
    <cellStyle name="Normal 2 3 2 4 10" xfId="12287"/>
    <cellStyle name="Normal 2 3 2 4 10 2" xfId="26462"/>
    <cellStyle name="Normal 2 3 2 4 10 3" xfId="26461"/>
    <cellStyle name="Normal 2 3 2 4 11" xfId="26463"/>
    <cellStyle name="Normal 2 3 2 4 11 2" xfId="26464"/>
    <cellStyle name="Normal 2 3 2 4 12" xfId="26465"/>
    <cellStyle name="Normal 2 3 2 4 13" xfId="26466"/>
    <cellStyle name="Normal 2 3 2 4 14" xfId="26460"/>
    <cellStyle name="Normal 2 3 2 4 15" xfId="15539"/>
    <cellStyle name="Normal 2 3 2 4 2" xfId="8729"/>
    <cellStyle name="Normal 2 3 2 4 2 10" xfId="26468"/>
    <cellStyle name="Normal 2 3 2 4 2 11" xfId="26469"/>
    <cellStyle name="Normal 2 3 2 4 2 12" xfId="26467"/>
    <cellStyle name="Normal 2 3 2 4 2 13" xfId="15540"/>
    <cellStyle name="Normal 2 3 2 4 2 2" xfId="8857"/>
    <cellStyle name="Normal 2 3 2 4 2 2 2" xfId="9113"/>
    <cellStyle name="Normal 2 3 2 4 2 2 2 2" xfId="9681"/>
    <cellStyle name="Normal 2 3 2 4 2 2 2 2 2" xfId="10735"/>
    <cellStyle name="Normal 2 3 2 4 2 2 2 2 2 2" xfId="14329"/>
    <cellStyle name="Normal 2 3 2 4 2 2 2 2 2 3" xfId="15544"/>
    <cellStyle name="Normal 2 3 2 4 2 2 2 2 3" xfId="13276"/>
    <cellStyle name="Normal 2 3 2 4 2 2 2 2 3 2" xfId="26472"/>
    <cellStyle name="Normal 2 3 2 4 2 2 2 2 4" xfId="15543"/>
    <cellStyle name="Normal 2 3 2 4 2 2 2 3" xfId="10197"/>
    <cellStyle name="Normal 2 3 2 4 2 2 2 3 2" xfId="13791"/>
    <cellStyle name="Normal 2 3 2 4 2 2 2 3 3" xfId="15545"/>
    <cellStyle name="Normal 2 3 2 4 2 2 2 4" xfId="10922"/>
    <cellStyle name="Normal 2 3 2 4 2 2 2 4 2" xfId="14515"/>
    <cellStyle name="Normal 2 3 2 4 2 2 2 4 3" xfId="15546"/>
    <cellStyle name="Normal 2 3 2 4 2 2 2 5" xfId="12738"/>
    <cellStyle name="Normal 2 3 2 4 2 2 2 5 2" xfId="26471"/>
    <cellStyle name="Normal 2 3 2 4 2 2 2 6" xfId="15542"/>
    <cellStyle name="Normal 2 3 2 4 2 2 3" xfId="9425"/>
    <cellStyle name="Normal 2 3 2 4 2 2 3 2" xfId="10479"/>
    <cellStyle name="Normal 2 3 2 4 2 2 3 2 2" xfId="14073"/>
    <cellStyle name="Normal 2 3 2 4 2 2 3 2 2 2" xfId="26474"/>
    <cellStyle name="Normal 2 3 2 4 2 2 3 2 3" xfId="15548"/>
    <cellStyle name="Normal 2 3 2 4 2 2 3 3" xfId="13020"/>
    <cellStyle name="Normal 2 3 2 4 2 2 3 3 2" xfId="26473"/>
    <cellStyle name="Normal 2 3 2 4 2 2 3 4" xfId="15547"/>
    <cellStyle name="Normal 2 3 2 4 2 2 4" xfId="9941"/>
    <cellStyle name="Normal 2 3 2 4 2 2 4 2" xfId="13535"/>
    <cellStyle name="Normal 2 3 2 4 2 2 4 2 2" xfId="26476"/>
    <cellStyle name="Normal 2 3 2 4 2 2 4 3" xfId="26475"/>
    <cellStyle name="Normal 2 3 2 4 2 2 4 4" xfId="15549"/>
    <cellStyle name="Normal 2 3 2 4 2 2 5" xfId="10921"/>
    <cellStyle name="Normal 2 3 2 4 2 2 5 2" xfId="14514"/>
    <cellStyle name="Normal 2 3 2 4 2 2 5 2 2" xfId="26477"/>
    <cellStyle name="Normal 2 3 2 4 2 2 5 3" xfId="15550"/>
    <cellStyle name="Normal 2 3 2 4 2 2 6" xfId="12482"/>
    <cellStyle name="Normal 2 3 2 4 2 2 6 2" xfId="26478"/>
    <cellStyle name="Normal 2 3 2 4 2 2 7" xfId="26470"/>
    <cellStyle name="Normal 2 3 2 4 2 2 8" xfId="15541"/>
    <cellStyle name="Normal 2 3 2 4 2 3" xfId="8985"/>
    <cellStyle name="Normal 2 3 2 4 2 3 2" xfId="9553"/>
    <cellStyle name="Normal 2 3 2 4 2 3 2 2" xfId="10607"/>
    <cellStyle name="Normal 2 3 2 4 2 3 2 2 2" xfId="14201"/>
    <cellStyle name="Normal 2 3 2 4 2 3 2 2 2 2" xfId="26481"/>
    <cellStyle name="Normal 2 3 2 4 2 3 2 2 3" xfId="15553"/>
    <cellStyle name="Normal 2 3 2 4 2 3 2 3" xfId="13148"/>
    <cellStyle name="Normal 2 3 2 4 2 3 2 3 2" xfId="26480"/>
    <cellStyle name="Normal 2 3 2 4 2 3 2 4" xfId="15552"/>
    <cellStyle name="Normal 2 3 2 4 2 3 3" xfId="10069"/>
    <cellStyle name="Normal 2 3 2 4 2 3 3 2" xfId="13663"/>
    <cellStyle name="Normal 2 3 2 4 2 3 3 2 2" xfId="26483"/>
    <cellStyle name="Normal 2 3 2 4 2 3 3 3" xfId="26482"/>
    <cellStyle name="Normal 2 3 2 4 2 3 3 4" xfId="15554"/>
    <cellStyle name="Normal 2 3 2 4 2 3 4" xfId="10923"/>
    <cellStyle name="Normal 2 3 2 4 2 3 4 2" xfId="14516"/>
    <cellStyle name="Normal 2 3 2 4 2 3 4 2 2" xfId="26485"/>
    <cellStyle name="Normal 2 3 2 4 2 3 4 3" xfId="26484"/>
    <cellStyle name="Normal 2 3 2 4 2 3 4 4" xfId="15555"/>
    <cellStyle name="Normal 2 3 2 4 2 3 5" xfId="12610"/>
    <cellStyle name="Normal 2 3 2 4 2 3 5 2" xfId="26486"/>
    <cellStyle name="Normal 2 3 2 4 2 3 6" xfId="26487"/>
    <cellStyle name="Normal 2 3 2 4 2 3 7" xfId="26479"/>
    <cellStyle name="Normal 2 3 2 4 2 3 8" xfId="15551"/>
    <cellStyle name="Normal 2 3 2 4 2 4" xfId="9297"/>
    <cellStyle name="Normal 2 3 2 4 2 4 2" xfId="10351"/>
    <cellStyle name="Normal 2 3 2 4 2 4 2 2" xfId="13945"/>
    <cellStyle name="Normal 2 3 2 4 2 4 2 2 2" xfId="26490"/>
    <cellStyle name="Normal 2 3 2 4 2 4 2 3" xfId="26489"/>
    <cellStyle name="Normal 2 3 2 4 2 4 2 4" xfId="15557"/>
    <cellStyle name="Normal 2 3 2 4 2 4 3" xfId="12892"/>
    <cellStyle name="Normal 2 3 2 4 2 4 3 2" xfId="26492"/>
    <cellStyle name="Normal 2 3 2 4 2 4 3 3" xfId="26491"/>
    <cellStyle name="Normal 2 3 2 4 2 4 4" xfId="26493"/>
    <cellStyle name="Normal 2 3 2 4 2 4 4 2" xfId="26494"/>
    <cellStyle name="Normal 2 3 2 4 2 4 5" xfId="26495"/>
    <cellStyle name="Normal 2 3 2 4 2 4 6" xfId="26496"/>
    <cellStyle name="Normal 2 3 2 4 2 4 7" xfId="26488"/>
    <cellStyle name="Normal 2 3 2 4 2 4 8" xfId="15556"/>
    <cellStyle name="Normal 2 3 2 4 2 5" xfId="9813"/>
    <cellStyle name="Normal 2 3 2 4 2 5 2" xfId="13407"/>
    <cellStyle name="Normal 2 3 2 4 2 5 2 2" xfId="26499"/>
    <cellStyle name="Normal 2 3 2 4 2 5 2 3" xfId="26498"/>
    <cellStyle name="Normal 2 3 2 4 2 5 3" xfId="26500"/>
    <cellStyle name="Normal 2 3 2 4 2 5 3 2" xfId="26501"/>
    <cellStyle name="Normal 2 3 2 4 2 5 4" xfId="26502"/>
    <cellStyle name="Normal 2 3 2 4 2 5 4 2" xfId="26503"/>
    <cellStyle name="Normal 2 3 2 4 2 5 5" xfId="26504"/>
    <cellStyle name="Normal 2 3 2 4 2 5 6" xfId="26505"/>
    <cellStyle name="Normal 2 3 2 4 2 5 7" xfId="26497"/>
    <cellStyle name="Normal 2 3 2 4 2 5 8" xfId="15558"/>
    <cellStyle name="Normal 2 3 2 4 2 6" xfId="10920"/>
    <cellStyle name="Normal 2 3 2 4 2 6 2" xfId="14513"/>
    <cellStyle name="Normal 2 3 2 4 2 6 2 2" xfId="26508"/>
    <cellStyle name="Normal 2 3 2 4 2 6 2 3" xfId="26507"/>
    <cellStyle name="Normal 2 3 2 4 2 6 3" xfId="26509"/>
    <cellStyle name="Normal 2 3 2 4 2 6 3 2" xfId="26510"/>
    <cellStyle name="Normal 2 3 2 4 2 6 4" xfId="26511"/>
    <cellStyle name="Normal 2 3 2 4 2 6 5" xfId="26512"/>
    <cellStyle name="Normal 2 3 2 4 2 6 6" xfId="26506"/>
    <cellStyle name="Normal 2 3 2 4 2 6 7" xfId="15559"/>
    <cellStyle name="Normal 2 3 2 4 2 7" xfId="12354"/>
    <cellStyle name="Normal 2 3 2 4 2 7 2" xfId="26514"/>
    <cellStyle name="Normal 2 3 2 4 2 7 3" xfId="26513"/>
    <cellStyle name="Normal 2 3 2 4 2 8" xfId="26515"/>
    <cellStyle name="Normal 2 3 2 4 2 8 2" xfId="26516"/>
    <cellStyle name="Normal 2 3 2 4 2 9" xfId="26517"/>
    <cellStyle name="Normal 2 3 2 4 2 9 2" xfId="26518"/>
    <cellStyle name="Normal 2 3 2 4 3" xfId="8761"/>
    <cellStyle name="Normal 2 3 2 4 3 10" xfId="26520"/>
    <cellStyle name="Normal 2 3 2 4 3 11" xfId="26519"/>
    <cellStyle name="Normal 2 3 2 4 3 12" xfId="15560"/>
    <cellStyle name="Normal 2 3 2 4 3 2" xfId="8889"/>
    <cellStyle name="Normal 2 3 2 4 3 2 2" xfId="9145"/>
    <cellStyle name="Normal 2 3 2 4 3 2 2 2" xfId="9713"/>
    <cellStyle name="Normal 2 3 2 4 3 2 2 2 2" xfId="10767"/>
    <cellStyle name="Normal 2 3 2 4 3 2 2 2 2 2" xfId="14361"/>
    <cellStyle name="Normal 2 3 2 4 3 2 2 2 2 3" xfId="15564"/>
    <cellStyle name="Normal 2 3 2 4 3 2 2 2 3" xfId="13308"/>
    <cellStyle name="Normal 2 3 2 4 3 2 2 2 3 2" xfId="26523"/>
    <cellStyle name="Normal 2 3 2 4 3 2 2 2 4" xfId="15563"/>
    <cellStyle name="Normal 2 3 2 4 3 2 2 3" xfId="10229"/>
    <cellStyle name="Normal 2 3 2 4 3 2 2 3 2" xfId="13823"/>
    <cellStyle name="Normal 2 3 2 4 3 2 2 3 3" xfId="15565"/>
    <cellStyle name="Normal 2 3 2 4 3 2 2 4" xfId="10926"/>
    <cellStyle name="Normal 2 3 2 4 3 2 2 4 2" xfId="14519"/>
    <cellStyle name="Normal 2 3 2 4 3 2 2 4 3" xfId="15566"/>
    <cellStyle name="Normal 2 3 2 4 3 2 2 5" xfId="12770"/>
    <cellStyle name="Normal 2 3 2 4 3 2 2 5 2" xfId="26522"/>
    <cellStyle name="Normal 2 3 2 4 3 2 2 6" xfId="15562"/>
    <cellStyle name="Normal 2 3 2 4 3 2 3" xfId="9457"/>
    <cellStyle name="Normal 2 3 2 4 3 2 3 2" xfId="10511"/>
    <cellStyle name="Normal 2 3 2 4 3 2 3 2 2" xfId="14105"/>
    <cellStyle name="Normal 2 3 2 4 3 2 3 2 2 2" xfId="26525"/>
    <cellStyle name="Normal 2 3 2 4 3 2 3 2 3" xfId="15568"/>
    <cellStyle name="Normal 2 3 2 4 3 2 3 3" xfId="13052"/>
    <cellStyle name="Normal 2 3 2 4 3 2 3 3 2" xfId="26524"/>
    <cellStyle name="Normal 2 3 2 4 3 2 3 4" xfId="15567"/>
    <cellStyle name="Normal 2 3 2 4 3 2 4" xfId="9973"/>
    <cellStyle name="Normal 2 3 2 4 3 2 4 2" xfId="13567"/>
    <cellStyle name="Normal 2 3 2 4 3 2 4 2 2" xfId="26527"/>
    <cellStyle name="Normal 2 3 2 4 3 2 4 3" xfId="26526"/>
    <cellStyle name="Normal 2 3 2 4 3 2 4 4" xfId="15569"/>
    <cellStyle name="Normal 2 3 2 4 3 2 5" xfId="10925"/>
    <cellStyle name="Normal 2 3 2 4 3 2 5 2" xfId="14518"/>
    <cellStyle name="Normal 2 3 2 4 3 2 5 2 2" xfId="26528"/>
    <cellStyle name="Normal 2 3 2 4 3 2 5 3" xfId="15570"/>
    <cellStyle name="Normal 2 3 2 4 3 2 6" xfId="12514"/>
    <cellStyle name="Normal 2 3 2 4 3 2 6 2" xfId="26529"/>
    <cellStyle name="Normal 2 3 2 4 3 2 7" xfId="26521"/>
    <cellStyle name="Normal 2 3 2 4 3 2 8" xfId="15561"/>
    <cellStyle name="Normal 2 3 2 4 3 3" xfId="9017"/>
    <cellStyle name="Normal 2 3 2 4 3 3 2" xfId="9585"/>
    <cellStyle name="Normal 2 3 2 4 3 3 2 2" xfId="10639"/>
    <cellStyle name="Normal 2 3 2 4 3 3 2 2 2" xfId="14233"/>
    <cellStyle name="Normal 2 3 2 4 3 3 2 2 2 2" xfId="26532"/>
    <cellStyle name="Normal 2 3 2 4 3 3 2 2 3" xfId="15573"/>
    <cellStyle name="Normal 2 3 2 4 3 3 2 3" xfId="13180"/>
    <cellStyle name="Normal 2 3 2 4 3 3 2 3 2" xfId="26531"/>
    <cellStyle name="Normal 2 3 2 4 3 3 2 4" xfId="15572"/>
    <cellStyle name="Normal 2 3 2 4 3 3 3" xfId="10101"/>
    <cellStyle name="Normal 2 3 2 4 3 3 3 2" xfId="13695"/>
    <cellStyle name="Normal 2 3 2 4 3 3 3 2 2" xfId="26534"/>
    <cellStyle name="Normal 2 3 2 4 3 3 3 3" xfId="26533"/>
    <cellStyle name="Normal 2 3 2 4 3 3 3 4" xfId="15574"/>
    <cellStyle name="Normal 2 3 2 4 3 3 4" xfId="10927"/>
    <cellStyle name="Normal 2 3 2 4 3 3 4 2" xfId="14520"/>
    <cellStyle name="Normal 2 3 2 4 3 3 4 2 2" xfId="26536"/>
    <cellStyle name="Normal 2 3 2 4 3 3 4 3" xfId="26535"/>
    <cellStyle name="Normal 2 3 2 4 3 3 4 4" xfId="15575"/>
    <cellStyle name="Normal 2 3 2 4 3 3 5" xfId="12642"/>
    <cellStyle name="Normal 2 3 2 4 3 3 5 2" xfId="26537"/>
    <cellStyle name="Normal 2 3 2 4 3 3 6" xfId="26538"/>
    <cellStyle name="Normal 2 3 2 4 3 3 7" xfId="26530"/>
    <cellStyle name="Normal 2 3 2 4 3 3 8" xfId="15571"/>
    <cellStyle name="Normal 2 3 2 4 3 4" xfId="9329"/>
    <cellStyle name="Normal 2 3 2 4 3 4 2" xfId="10383"/>
    <cellStyle name="Normal 2 3 2 4 3 4 2 2" xfId="13977"/>
    <cellStyle name="Normal 2 3 2 4 3 4 2 2 2" xfId="26541"/>
    <cellStyle name="Normal 2 3 2 4 3 4 2 3" xfId="26540"/>
    <cellStyle name="Normal 2 3 2 4 3 4 2 4" xfId="15577"/>
    <cellStyle name="Normal 2 3 2 4 3 4 3" xfId="12924"/>
    <cellStyle name="Normal 2 3 2 4 3 4 3 2" xfId="26543"/>
    <cellStyle name="Normal 2 3 2 4 3 4 3 3" xfId="26542"/>
    <cellStyle name="Normal 2 3 2 4 3 4 4" xfId="26544"/>
    <cellStyle name="Normal 2 3 2 4 3 4 4 2" xfId="26545"/>
    <cellStyle name="Normal 2 3 2 4 3 4 5" xfId="26546"/>
    <cellStyle name="Normal 2 3 2 4 3 4 6" xfId="26547"/>
    <cellStyle name="Normal 2 3 2 4 3 4 7" xfId="26539"/>
    <cellStyle name="Normal 2 3 2 4 3 4 8" xfId="15576"/>
    <cellStyle name="Normal 2 3 2 4 3 5" xfId="9845"/>
    <cellStyle name="Normal 2 3 2 4 3 5 2" xfId="13439"/>
    <cellStyle name="Normal 2 3 2 4 3 5 2 2" xfId="26550"/>
    <cellStyle name="Normal 2 3 2 4 3 5 2 3" xfId="26549"/>
    <cellStyle name="Normal 2 3 2 4 3 5 3" xfId="26551"/>
    <cellStyle name="Normal 2 3 2 4 3 5 3 2" xfId="26552"/>
    <cellStyle name="Normal 2 3 2 4 3 5 4" xfId="26553"/>
    <cellStyle name="Normal 2 3 2 4 3 5 5" xfId="26554"/>
    <cellStyle name="Normal 2 3 2 4 3 5 6" xfId="26548"/>
    <cellStyle name="Normal 2 3 2 4 3 5 7" xfId="15578"/>
    <cellStyle name="Normal 2 3 2 4 3 6" xfId="10924"/>
    <cellStyle name="Normal 2 3 2 4 3 6 2" xfId="14517"/>
    <cellStyle name="Normal 2 3 2 4 3 6 2 2" xfId="26556"/>
    <cellStyle name="Normal 2 3 2 4 3 6 3" xfId="26555"/>
    <cellStyle name="Normal 2 3 2 4 3 6 4" xfId="15579"/>
    <cellStyle name="Normal 2 3 2 4 3 7" xfId="12386"/>
    <cellStyle name="Normal 2 3 2 4 3 7 2" xfId="26558"/>
    <cellStyle name="Normal 2 3 2 4 3 7 3" xfId="26557"/>
    <cellStyle name="Normal 2 3 2 4 3 8" xfId="26559"/>
    <cellStyle name="Normal 2 3 2 4 3 8 2" xfId="26560"/>
    <cellStyle name="Normal 2 3 2 4 3 9" xfId="26561"/>
    <cellStyle name="Normal 2 3 2 4 4" xfId="8793"/>
    <cellStyle name="Normal 2 3 2 4 4 10" xfId="26563"/>
    <cellStyle name="Normal 2 3 2 4 4 11" xfId="26562"/>
    <cellStyle name="Normal 2 3 2 4 4 12" xfId="15580"/>
    <cellStyle name="Normal 2 3 2 4 4 2" xfId="8921"/>
    <cellStyle name="Normal 2 3 2 4 4 2 2" xfId="9177"/>
    <cellStyle name="Normal 2 3 2 4 4 2 2 2" xfId="9745"/>
    <cellStyle name="Normal 2 3 2 4 4 2 2 2 2" xfId="10799"/>
    <cellStyle name="Normal 2 3 2 4 4 2 2 2 2 2" xfId="14393"/>
    <cellStyle name="Normal 2 3 2 4 4 2 2 2 2 3" xfId="15584"/>
    <cellStyle name="Normal 2 3 2 4 4 2 2 2 3" xfId="13340"/>
    <cellStyle name="Normal 2 3 2 4 4 2 2 2 3 2" xfId="26566"/>
    <cellStyle name="Normal 2 3 2 4 4 2 2 2 4" xfId="15583"/>
    <cellStyle name="Normal 2 3 2 4 4 2 2 3" xfId="10261"/>
    <cellStyle name="Normal 2 3 2 4 4 2 2 3 2" xfId="13855"/>
    <cellStyle name="Normal 2 3 2 4 4 2 2 3 3" xfId="15585"/>
    <cellStyle name="Normal 2 3 2 4 4 2 2 4" xfId="10930"/>
    <cellStyle name="Normal 2 3 2 4 4 2 2 4 2" xfId="14523"/>
    <cellStyle name="Normal 2 3 2 4 4 2 2 4 3" xfId="15586"/>
    <cellStyle name="Normal 2 3 2 4 4 2 2 5" xfId="12802"/>
    <cellStyle name="Normal 2 3 2 4 4 2 2 5 2" xfId="26565"/>
    <cellStyle name="Normal 2 3 2 4 4 2 2 6" xfId="15582"/>
    <cellStyle name="Normal 2 3 2 4 4 2 3" xfId="9489"/>
    <cellStyle name="Normal 2 3 2 4 4 2 3 2" xfId="10543"/>
    <cellStyle name="Normal 2 3 2 4 4 2 3 2 2" xfId="14137"/>
    <cellStyle name="Normal 2 3 2 4 4 2 3 2 2 2" xfId="26568"/>
    <cellStyle name="Normal 2 3 2 4 4 2 3 2 3" xfId="15588"/>
    <cellStyle name="Normal 2 3 2 4 4 2 3 3" xfId="13084"/>
    <cellStyle name="Normal 2 3 2 4 4 2 3 3 2" xfId="26567"/>
    <cellStyle name="Normal 2 3 2 4 4 2 3 4" xfId="15587"/>
    <cellStyle name="Normal 2 3 2 4 4 2 4" xfId="10005"/>
    <cellStyle name="Normal 2 3 2 4 4 2 4 2" xfId="13599"/>
    <cellStyle name="Normal 2 3 2 4 4 2 4 2 2" xfId="26570"/>
    <cellStyle name="Normal 2 3 2 4 4 2 4 3" xfId="26569"/>
    <cellStyle name="Normal 2 3 2 4 4 2 4 4" xfId="15589"/>
    <cellStyle name="Normal 2 3 2 4 4 2 5" xfId="10929"/>
    <cellStyle name="Normal 2 3 2 4 4 2 5 2" xfId="14522"/>
    <cellStyle name="Normal 2 3 2 4 4 2 5 2 2" xfId="26571"/>
    <cellStyle name="Normal 2 3 2 4 4 2 5 3" xfId="15590"/>
    <cellStyle name="Normal 2 3 2 4 4 2 6" xfId="12546"/>
    <cellStyle name="Normal 2 3 2 4 4 2 6 2" xfId="26572"/>
    <cellStyle name="Normal 2 3 2 4 4 2 7" xfId="26564"/>
    <cellStyle name="Normal 2 3 2 4 4 2 8" xfId="15581"/>
    <cellStyle name="Normal 2 3 2 4 4 3" xfId="9049"/>
    <cellStyle name="Normal 2 3 2 4 4 3 2" xfId="9617"/>
    <cellStyle name="Normal 2 3 2 4 4 3 2 2" xfId="10671"/>
    <cellStyle name="Normal 2 3 2 4 4 3 2 2 2" xfId="14265"/>
    <cellStyle name="Normal 2 3 2 4 4 3 2 2 2 2" xfId="26575"/>
    <cellStyle name="Normal 2 3 2 4 4 3 2 2 3" xfId="15593"/>
    <cellStyle name="Normal 2 3 2 4 4 3 2 3" xfId="13212"/>
    <cellStyle name="Normal 2 3 2 4 4 3 2 3 2" xfId="26574"/>
    <cellStyle name="Normal 2 3 2 4 4 3 2 4" xfId="15592"/>
    <cellStyle name="Normal 2 3 2 4 4 3 3" xfId="10133"/>
    <cellStyle name="Normal 2 3 2 4 4 3 3 2" xfId="13727"/>
    <cellStyle name="Normal 2 3 2 4 4 3 3 2 2" xfId="26577"/>
    <cellStyle name="Normal 2 3 2 4 4 3 3 3" xfId="26576"/>
    <cellStyle name="Normal 2 3 2 4 4 3 3 4" xfId="15594"/>
    <cellStyle name="Normal 2 3 2 4 4 3 4" xfId="10931"/>
    <cellStyle name="Normal 2 3 2 4 4 3 4 2" xfId="14524"/>
    <cellStyle name="Normal 2 3 2 4 4 3 4 2 2" xfId="26579"/>
    <cellStyle name="Normal 2 3 2 4 4 3 4 3" xfId="26578"/>
    <cellStyle name="Normal 2 3 2 4 4 3 4 4" xfId="15595"/>
    <cellStyle name="Normal 2 3 2 4 4 3 5" xfId="12674"/>
    <cellStyle name="Normal 2 3 2 4 4 3 5 2" xfId="26580"/>
    <cellStyle name="Normal 2 3 2 4 4 3 6" xfId="26581"/>
    <cellStyle name="Normal 2 3 2 4 4 3 7" xfId="26573"/>
    <cellStyle name="Normal 2 3 2 4 4 3 8" xfId="15591"/>
    <cellStyle name="Normal 2 3 2 4 4 4" xfId="9361"/>
    <cellStyle name="Normal 2 3 2 4 4 4 2" xfId="10415"/>
    <cellStyle name="Normal 2 3 2 4 4 4 2 2" xfId="14009"/>
    <cellStyle name="Normal 2 3 2 4 4 4 2 2 2" xfId="26584"/>
    <cellStyle name="Normal 2 3 2 4 4 4 2 3" xfId="26583"/>
    <cellStyle name="Normal 2 3 2 4 4 4 2 4" xfId="15597"/>
    <cellStyle name="Normal 2 3 2 4 4 4 3" xfId="12956"/>
    <cellStyle name="Normal 2 3 2 4 4 4 3 2" xfId="26586"/>
    <cellStyle name="Normal 2 3 2 4 4 4 3 3" xfId="26585"/>
    <cellStyle name="Normal 2 3 2 4 4 4 4" xfId="26587"/>
    <cellStyle name="Normal 2 3 2 4 4 4 4 2" xfId="26588"/>
    <cellStyle name="Normal 2 3 2 4 4 4 5" xfId="26589"/>
    <cellStyle name="Normal 2 3 2 4 4 4 6" xfId="26590"/>
    <cellStyle name="Normal 2 3 2 4 4 4 7" xfId="26582"/>
    <cellStyle name="Normal 2 3 2 4 4 4 8" xfId="15596"/>
    <cellStyle name="Normal 2 3 2 4 4 5" xfId="9877"/>
    <cellStyle name="Normal 2 3 2 4 4 5 2" xfId="13471"/>
    <cellStyle name="Normal 2 3 2 4 4 5 2 2" xfId="26593"/>
    <cellStyle name="Normal 2 3 2 4 4 5 2 3" xfId="26592"/>
    <cellStyle name="Normal 2 3 2 4 4 5 3" xfId="26594"/>
    <cellStyle name="Normal 2 3 2 4 4 5 3 2" xfId="26595"/>
    <cellStyle name="Normal 2 3 2 4 4 5 4" xfId="26596"/>
    <cellStyle name="Normal 2 3 2 4 4 5 5" xfId="26597"/>
    <cellStyle name="Normal 2 3 2 4 4 5 6" xfId="26591"/>
    <cellStyle name="Normal 2 3 2 4 4 5 7" xfId="15598"/>
    <cellStyle name="Normal 2 3 2 4 4 6" xfId="10928"/>
    <cellStyle name="Normal 2 3 2 4 4 6 2" xfId="14521"/>
    <cellStyle name="Normal 2 3 2 4 4 6 2 2" xfId="26599"/>
    <cellStyle name="Normal 2 3 2 4 4 6 3" xfId="26598"/>
    <cellStyle name="Normal 2 3 2 4 4 6 4" xfId="15599"/>
    <cellStyle name="Normal 2 3 2 4 4 7" xfId="12418"/>
    <cellStyle name="Normal 2 3 2 4 4 7 2" xfId="26601"/>
    <cellStyle name="Normal 2 3 2 4 4 7 3" xfId="26600"/>
    <cellStyle name="Normal 2 3 2 4 4 8" xfId="26602"/>
    <cellStyle name="Normal 2 3 2 4 4 8 2" xfId="26603"/>
    <cellStyle name="Normal 2 3 2 4 4 9" xfId="26604"/>
    <cellStyle name="Normal 2 3 2 4 5" xfId="8815"/>
    <cellStyle name="Normal 2 3 2 4 5 2" xfId="9071"/>
    <cellStyle name="Normal 2 3 2 4 5 2 2" xfId="9639"/>
    <cellStyle name="Normal 2 3 2 4 5 2 2 2" xfId="10693"/>
    <cellStyle name="Normal 2 3 2 4 5 2 2 2 2" xfId="14287"/>
    <cellStyle name="Normal 2 3 2 4 5 2 2 2 3" xfId="15603"/>
    <cellStyle name="Normal 2 3 2 4 5 2 2 3" xfId="13234"/>
    <cellStyle name="Normal 2 3 2 4 5 2 2 3 2" xfId="26607"/>
    <cellStyle name="Normal 2 3 2 4 5 2 2 4" xfId="15602"/>
    <cellStyle name="Normal 2 3 2 4 5 2 3" xfId="10155"/>
    <cellStyle name="Normal 2 3 2 4 5 2 3 2" xfId="13749"/>
    <cellStyle name="Normal 2 3 2 4 5 2 3 3" xfId="15604"/>
    <cellStyle name="Normal 2 3 2 4 5 2 4" xfId="10933"/>
    <cellStyle name="Normal 2 3 2 4 5 2 4 2" xfId="14526"/>
    <cellStyle name="Normal 2 3 2 4 5 2 4 3" xfId="15605"/>
    <cellStyle name="Normal 2 3 2 4 5 2 5" xfId="12696"/>
    <cellStyle name="Normal 2 3 2 4 5 2 5 2" xfId="26606"/>
    <cellStyle name="Normal 2 3 2 4 5 2 6" xfId="15601"/>
    <cellStyle name="Normal 2 3 2 4 5 3" xfId="9383"/>
    <cellStyle name="Normal 2 3 2 4 5 3 2" xfId="10437"/>
    <cellStyle name="Normal 2 3 2 4 5 3 2 2" xfId="14031"/>
    <cellStyle name="Normal 2 3 2 4 5 3 2 2 2" xfId="26609"/>
    <cellStyle name="Normal 2 3 2 4 5 3 2 3" xfId="15607"/>
    <cellStyle name="Normal 2 3 2 4 5 3 3" xfId="12978"/>
    <cellStyle name="Normal 2 3 2 4 5 3 3 2" xfId="26608"/>
    <cellStyle name="Normal 2 3 2 4 5 3 4" xfId="15606"/>
    <cellStyle name="Normal 2 3 2 4 5 4" xfId="9899"/>
    <cellStyle name="Normal 2 3 2 4 5 4 2" xfId="13493"/>
    <cellStyle name="Normal 2 3 2 4 5 4 2 2" xfId="26611"/>
    <cellStyle name="Normal 2 3 2 4 5 4 3" xfId="26610"/>
    <cellStyle name="Normal 2 3 2 4 5 4 4" xfId="15608"/>
    <cellStyle name="Normal 2 3 2 4 5 5" xfId="10932"/>
    <cellStyle name="Normal 2 3 2 4 5 5 2" xfId="14525"/>
    <cellStyle name="Normal 2 3 2 4 5 5 2 2" xfId="26612"/>
    <cellStyle name="Normal 2 3 2 4 5 5 3" xfId="15609"/>
    <cellStyle name="Normal 2 3 2 4 5 6" xfId="12440"/>
    <cellStyle name="Normal 2 3 2 4 5 6 2" xfId="26613"/>
    <cellStyle name="Normal 2 3 2 4 5 7" xfId="26605"/>
    <cellStyle name="Normal 2 3 2 4 5 8" xfId="15600"/>
    <cellStyle name="Normal 2 3 2 4 6" xfId="8943"/>
    <cellStyle name="Normal 2 3 2 4 6 2" xfId="9511"/>
    <cellStyle name="Normal 2 3 2 4 6 2 2" xfId="10565"/>
    <cellStyle name="Normal 2 3 2 4 6 2 2 2" xfId="14159"/>
    <cellStyle name="Normal 2 3 2 4 6 2 2 2 2" xfId="26616"/>
    <cellStyle name="Normal 2 3 2 4 6 2 2 3" xfId="15612"/>
    <cellStyle name="Normal 2 3 2 4 6 2 3" xfId="13106"/>
    <cellStyle name="Normal 2 3 2 4 6 2 3 2" xfId="26615"/>
    <cellStyle name="Normal 2 3 2 4 6 2 4" xfId="15611"/>
    <cellStyle name="Normal 2 3 2 4 6 3" xfId="10027"/>
    <cellStyle name="Normal 2 3 2 4 6 3 2" xfId="13621"/>
    <cellStyle name="Normal 2 3 2 4 6 3 2 2" xfId="26618"/>
    <cellStyle name="Normal 2 3 2 4 6 3 3" xfId="26617"/>
    <cellStyle name="Normal 2 3 2 4 6 3 4" xfId="15613"/>
    <cellStyle name="Normal 2 3 2 4 6 4" xfId="10934"/>
    <cellStyle name="Normal 2 3 2 4 6 4 2" xfId="14527"/>
    <cellStyle name="Normal 2 3 2 4 6 4 2 2" xfId="26620"/>
    <cellStyle name="Normal 2 3 2 4 6 4 3" xfId="26619"/>
    <cellStyle name="Normal 2 3 2 4 6 4 4" xfId="15614"/>
    <cellStyle name="Normal 2 3 2 4 6 5" xfId="12568"/>
    <cellStyle name="Normal 2 3 2 4 6 5 2" xfId="26621"/>
    <cellStyle name="Normal 2 3 2 4 6 6" xfId="26622"/>
    <cellStyle name="Normal 2 3 2 4 6 7" xfId="26614"/>
    <cellStyle name="Normal 2 3 2 4 6 8" xfId="15610"/>
    <cellStyle name="Normal 2 3 2 4 7" xfId="9255"/>
    <cellStyle name="Normal 2 3 2 4 7 2" xfId="10309"/>
    <cellStyle name="Normal 2 3 2 4 7 2 2" xfId="13903"/>
    <cellStyle name="Normal 2 3 2 4 7 2 2 2" xfId="26625"/>
    <cellStyle name="Normal 2 3 2 4 7 2 3" xfId="26624"/>
    <cellStyle name="Normal 2 3 2 4 7 2 4" xfId="15616"/>
    <cellStyle name="Normal 2 3 2 4 7 3" xfId="12850"/>
    <cellStyle name="Normal 2 3 2 4 7 3 2" xfId="26627"/>
    <cellStyle name="Normal 2 3 2 4 7 3 3" xfId="26626"/>
    <cellStyle name="Normal 2 3 2 4 7 4" xfId="26628"/>
    <cellStyle name="Normal 2 3 2 4 7 4 2" xfId="26629"/>
    <cellStyle name="Normal 2 3 2 4 7 5" xfId="26630"/>
    <cellStyle name="Normal 2 3 2 4 7 6" xfId="26631"/>
    <cellStyle name="Normal 2 3 2 4 7 7" xfId="26623"/>
    <cellStyle name="Normal 2 3 2 4 7 8" xfId="15615"/>
    <cellStyle name="Normal 2 3 2 4 8" xfId="9771"/>
    <cellStyle name="Normal 2 3 2 4 8 2" xfId="13365"/>
    <cellStyle name="Normal 2 3 2 4 8 2 2" xfId="26634"/>
    <cellStyle name="Normal 2 3 2 4 8 2 3" xfId="26633"/>
    <cellStyle name="Normal 2 3 2 4 8 3" xfId="26635"/>
    <cellStyle name="Normal 2 3 2 4 8 3 2" xfId="26636"/>
    <cellStyle name="Normal 2 3 2 4 8 4" xfId="26637"/>
    <cellStyle name="Normal 2 3 2 4 8 5" xfId="26638"/>
    <cellStyle name="Normal 2 3 2 4 8 6" xfId="26632"/>
    <cellStyle name="Normal 2 3 2 4 8 7" xfId="15617"/>
    <cellStyle name="Normal 2 3 2 4 9" xfId="10919"/>
    <cellStyle name="Normal 2 3 2 4 9 2" xfId="14512"/>
    <cellStyle name="Normal 2 3 2 4 9 2 2" xfId="26640"/>
    <cellStyle name="Normal 2 3 2 4 9 3" xfId="26639"/>
    <cellStyle name="Normal 2 3 2 4 9 4" xfId="15618"/>
    <cellStyle name="Normal 2 3 2 5" xfId="8713"/>
    <cellStyle name="Normal 2 3 2 5 10" xfId="26642"/>
    <cellStyle name="Normal 2 3 2 5 10 2" xfId="26643"/>
    <cellStyle name="Normal 2 3 2 5 11" xfId="26644"/>
    <cellStyle name="Normal 2 3 2 5 12" xfId="26645"/>
    <cellStyle name="Normal 2 3 2 5 13" xfId="26641"/>
    <cellStyle name="Normal 2 3 2 5 14" xfId="15619"/>
    <cellStyle name="Normal 2 3 2 5 2" xfId="8841"/>
    <cellStyle name="Normal 2 3 2 5 2 10" xfId="26647"/>
    <cellStyle name="Normal 2 3 2 5 2 11" xfId="26646"/>
    <cellStyle name="Normal 2 3 2 5 2 12" xfId="15620"/>
    <cellStyle name="Normal 2 3 2 5 2 2" xfId="9097"/>
    <cellStyle name="Normal 2 3 2 5 2 2 2" xfId="9665"/>
    <cellStyle name="Normal 2 3 2 5 2 2 2 2" xfId="10719"/>
    <cellStyle name="Normal 2 3 2 5 2 2 2 2 2" xfId="14313"/>
    <cellStyle name="Normal 2 3 2 5 2 2 2 2 2 2" xfId="26650"/>
    <cellStyle name="Normal 2 3 2 5 2 2 2 2 3" xfId="15623"/>
    <cellStyle name="Normal 2 3 2 5 2 2 2 3" xfId="13260"/>
    <cellStyle name="Normal 2 3 2 5 2 2 2 3 2" xfId="26649"/>
    <cellStyle name="Normal 2 3 2 5 2 2 2 4" xfId="15622"/>
    <cellStyle name="Normal 2 3 2 5 2 2 3" xfId="10181"/>
    <cellStyle name="Normal 2 3 2 5 2 2 3 2" xfId="13775"/>
    <cellStyle name="Normal 2 3 2 5 2 2 3 2 2" xfId="26652"/>
    <cellStyle name="Normal 2 3 2 5 2 2 3 3" xfId="26651"/>
    <cellStyle name="Normal 2 3 2 5 2 2 3 4" xfId="15624"/>
    <cellStyle name="Normal 2 3 2 5 2 2 4" xfId="10937"/>
    <cellStyle name="Normal 2 3 2 5 2 2 4 2" xfId="14530"/>
    <cellStyle name="Normal 2 3 2 5 2 2 4 2 2" xfId="26654"/>
    <cellStyle name="Normal 2 3 2 5 2 2 4 3" xfId="26653"/>
    <cellStyle name="Normal 2 3 2 5 2 2 4 4" xfId="15625"/>
    <cellStyle name="Normal 2 3 2 5 2 2 5" xfId="12722"/>
    <cellStyle name="Normal 2 3 2 5 2 2 5 2" xfId="26655"/>
    <cellStyle name="Normal 2 3 2 5 2 2 6" xfId="26656"/>
    <cellStyle name="Normal 2 3 2 5 2 2 7" xfId="26648"/>
    <cellStyle name="Normal 2 3 2 5 2 2 8" xfId="15621"/>
    <cellStyle name="Normal 2 3 2 5 2 3" xfId="9409"/>
    <cellStyle name="Normal 2 3 2 5 2 3 2" xfId="10463"/>
    <cellStyle name="Normal 2 3 2 5 2 3 2 2" xfId="14057"/>
    <cellStyle name="Normal 2 3 2 5 2 3 2 2 2" xfId="26659"/>
    <cellStyle name="Normal 2 3 2 5 2 3 2 3" xfId="26658"/>
    <cellStyle name="Normal 2 3 2 5 2 3 2 4" xfId="15627"/>
    <cellStyle name="Normal 2 3 2 5 2 3 3" xfId="13004"/>
    <cellStyle name="Normal 2 3 2 5 2 3 3 2" xfId="26661"/>
    <cellStyle name="Normal 2 3 2 5 2 3 3 3" xfId="26660"/>
    <cellStyle name="Normal 2 3 2 5 2 3 4" xfId="26662"/>
    <cellStyle name="Normal 2 3 2 5 2 3 4 2" xfId="26663"/>
    <cellStyle name="Normal 2 3 2 5 2 3 5" xfId="26664"/>
    <cellStyle name="Normal 2 3 2 5 2 3 6" xfId="26665"/>
    <cellStyle name="Normal 2 3 2 5 2 3 7" xfId="26657"/>
    <cellStyle name="Normal 2 3 2 5 2 3 8" xfId="15626"/>
    <cellStyle name="Normal 2 3 2 5 2 4" xfId="9925"/>
    <cellStyle name="Normal 2 3 2 5 2 4 2" xfId="13519"/>
    <cellStyle name="Normal 2 3 2 5 2 4 2 2" xfId="26668"/>
    <cellStyle name="Normal 2 3 2 5 2 4 2 3" xfId="26667"/>
    <cellStyle name="Normal 2 3 2 5 2 4 3" xfId="26669"/>
    <cellStyle name="Normal 2 3 2 5 2 4 3 2" xfId="26670"/>
    <cellStyle name="Normal 2 3 2 5 2 4 4" xfId="26671"/>
    <cellStyle name="Normal 2 3 2 5 2 4 4 2" xfId="26672"/>
    <cellStyle name="Normal 2 3 2 5 2 4 5" xfId="26673"/>
    <cellStyle name="Normal 2 3 2 5 2 4 6" xfId="26674"/>
    <cellStyle name="Normal 2 3 2 5 2 4 7" xfId="26666"/>
    <cellStyle name="Normal 2 3 2 5 2 4 8" xfId="15628"/>
    <cellStyle name="Normal 2 3 2 5 2 5" xfId="10936"/>
    <cellStyle name="Normal 2 3 2 5 2 5 2" xfId="14529"/>
    <cellStyle name="Normal 2 3 2 5 2 5 2 2" xfId="26677"/>
    <cellStyle name="Normal 2 3 2 5 2 5 2 3" xfId="26676"/>
    <cellStyle name="Normal 2 3 2 5 2 5 3" xfId="26678"/>
    <cellStyle name="Normal 2 3 2 5 2 5 3 2" xfId="26679"/>
    <cellStyle name="Normal 2 3 2 5 2 5 4" xfId="26680"/>
    <cellStyle name="Normal 2 3 2 5 2 5 5" xfId="26681"/>
    <cellStyle name="Normal 2 3 2 5 2 5 6" xfId="26675"/>
    <cellStyle name="Normal 2 3 2 5 2 5 7" xfId="15629"/>
    <cellStyle name="Normal 2 3 2 5 2 6" xfId="12466"/>
    <cellStyle name="Normal 2 3 2 5 2 6 2" xfId="26683"/>
    <cellStyle name="Normal 2 3 2 5 2 6 3" xfId="26682"/>
    <cellStyle name="Normal 2 3 2 5 2 7" xfId="26684"/>
    <cellStyle name="Normal 2 3 2 5 2 7 2" xfId="26685"/>
    <cellStyle name="Normal 2 3 2 5 2 8" xfId="26686"/>
    <cellStyle name="Normal 2 3 2 5 2 8 2" xfId="26687"/>
    <cellStyle name="Normal 2 3 2 5 2 9" xfId="26688"/>
    <cellStyle name="Normal 2 3 2 5 3" xfId="8969"/>
    <cellStyle name="Normal 2 3 2 5 3 10" xfId="26690"/>
    <cellStyle name="Normal 2 3 2 5 3 11" xfId="26689"/>
    <cellStyle name="Normal 2 3 2 5 3 12" xfId="15630"/>
    <cellStyle name="Normal 2 3 2 5 3 2" xfId="9537"/>
    <cellStyle name="Normal 2 3 2 5 3 2 2" xfId="10591"/>
    <cellStyle name="Normal 2 3 2 5 3 2 2 2" xfId="14185"/>
    <cellStyle name="Normal 2 3 2 5 3 2 2 2 2" xfId="26693"/>
    <cellStyle name="Normal 2 3 2 5 3 2 2 3" xfId="26692"/>
    <cellStyle name="Normal 2 3 2 5 3 2 2 4" xfId="15632"/>
    <cellStyle name="Normal 2 3 2 5 3 2 3" xfId="13132"/>
    <cellStyle name="Normal 2 3 2 5 3 2 3 2" xfId="26695"/>
    <cellStyle name="Normal 2 3 2 5 3 2 3 3" xfId="26694"/>
    <cellStyle name="Normal 2 3 2 5 3 2 4" xfId="26696"/>
    <cellStyle name="Normal 2 3 2 5 3 2 4 2" xfId="26697"/>
    <cellStyle name="Normal 2 3 2 5 3 2 5" xfId="26698"/>
    <cellStyle name="Normal 2 3 2 5 3 2 6" xfId="26699"/>
    <cellStyle name="Normal 2 3 2 5 3 2 7" xfId="26691"/>
    <cellStyle name="Normal 2 3 2 5 3 2 8" xfId="15631"/>
    <cellStyle name="Normal 2 3 2 5 3 3" xfId="10053"/>
    <cellStyle name="Normal 2 3 2 5 3 3 2" xfId="13647"/>
    <cellStyle name="Normal 2 3 2 5 3 3 2 2" xfId="26702"/>
    <cellStyle name="Normal 2 3 2 5 3 3 2 3" xfId="26701"/>
    <cellStyle name="Normal 2 3 2 5 3 3 3" xfId="26703"/>
    <cellStyle name="Normal 2 3 2 5 3 3 3 2" xfId="26704"/>
    <cellStyle name="Normal 2 3 2 5 3 3 4" xfId="26705"/>
    <cellStyle name="Normal 2 3 2 5 3 3 4 2" xfId="26706"/>
    <cellStyle name="Normal 2 3 2 5 3 3 5" xfId="26707"/>
    <cellStyle name="Normal 2 3 2 5 3 3 6" xfId="26708"/>
    <cellStyle name="Normal 2 3 2 5 3 3 7" xfId="26700"/>
    <cellStyle name="Normal 2 3 2 5 3 3 8" xfId="15633"/>
    <cellStyle name="Normal 2 3 2 5 3 4" xfId="10938"/>
    <cellStyle name="Normal 2 3 2 5 3 4 2" xfId="14531"/>
    <cellStyle name="Normal 2 3 2 5 3 4 2 2" xfId="26711"/>
    <cellStyle name="Normal 2 3 2 5 3 4 2 3" xfId="26710"/>
    <cellStyle name="Normal 2 3 2 5 3 4 3" xfId="26712"/>
    <cellStyle name="Normal 2 3 2 5 3 4 3 2" xfId="26713"/>
    <cellStyle name="Normal 2 3 2 5 3 4 4" xfId="26714"/>
    <cellStyle name="Normal 2 3 2 5 3 4 4 2" xfId="26715"/>
    <cellStyle name="Normal 2 3 2 5 3 4 5" xfId="26716"/>
    <cellStyle name="Normal 2 3 2 5 3 4 6" xfId="26717"/>
    <cellStyle name="Normal 2 3 2 5 3 4 7" xfId="26709"/>
    <cellStyle name="Normal 2 3 2 5 3 4 8" xfId="15634"/>
    <cellStyle name="Normal 2 3 2 5 3 5" xfId="12594"/>
    <cellStyle name="Normal 2 3 2 5 3 5 2" xfId="26719"/>
    <cellStyle name="Normal 2 3 2 5 3 5 2 2" xfId="26720"/>
    <cellStyle name="Normal 2 3 2 5 3 5 3" xfId="26721"/>
    <cellStyle name="Normal 2 3 2 5 3 5 3 2" xfId="26722"/>
    <cellStyle name="Normal 2 3 2 5 3 5 4" xfId="26723"/>
    <cellStyle name="Normal 2 3 2 5 3 5 5" xfId="26724"/>
    <cellStyle name="Normal 2 3 2 5 3 5 6" xfId="26718"/>
    <cellStyle name="Normal 2 3 2 5 3 6" xfId="26725"/>
    <cellStyle name="Normal 2 3 2 5 3 6 2" xfId="26726"/>
    <cellStyle name="Normal 2 3 2 5 3 7" xfId="26727"/>
    <cellStyle name="Normal 2 3 2 5 3 7 2" xfId="26728"/>
    <cellStyle name="Normal 2 3 2 5 3 8" xfId="26729"/>
    <cellStyle name="Normal 2 3 2 5 3 8 2" xfId="26730"/>
    <cellStyle name="Normal 2 3 2 5 3 9" xfId="26731"/>
    <cellStyle name="Normal 2 3 2 5 4" xfId="9281"/>
    <cellStyle name="Normal 2 3 2 5 4 2" xfId="10335"/>
    <cellStyle name="Normal 2 3 2 5 4 2 2" xfId="13929"/>
    <cellStyle name="Normal 2 3 2 5 4 2 2 2" xfId="26734"/>
    <cellStyle name="Normal 2 3 2 5 4 2 3" xfId="26733"/>
    <cellStyle name="Normal 2 3 2 5 4 2 4" xfId="15636"/>
    <cellStyle name="Normal 2 3 2 5 4 3" xfId="12876"/>
    <cellStyle name="Normal 2 3 2 5 4 3 2" xfId="26736"/>
    <cellStyle name="Normal 2 3 2 5 4 3 3" xfId="26735"/>
    <cellStyle name="Normal 2 3 2 5 4 4" xfId="26737"/>
    <cellStyle name="Normal 2 3 2 5 4 4 2" xfId="26738"/>
    <cellStyle name="Normal 2 3 2 5 4 5" xfId="26739"/>
    <cellStyle name="Normal 2 3 2 5 4 6" xfId="26740"/>
    <cellStyle name="Normal 2 3 2 5 4 7" xfId="26732"/>
    <cellStyle name="Normal 2 3 2 5 4 8" xfId="15635"/>
    <cellStyle name="Normal 2 3 2 5 5" xfId="9797"/>
    <cellStyle name="Normal 2 3 2 5 5 2" xfId="13391"/>
    <cellStyle name="Normal 2 3 2 5 5 2 2" xfId="26743"/>
    <cellStyle name="Normal 2 3 2 5 5 2 3" xfId="26742"/>
    <cellStyle name="Normal 2 3 2 5 5 3" xfId="26744"/>
    <cellStyle name="Normal 2 3 2 5 5 3 2" xfId="26745"/>
    <cellStyle name="Normal 2 3 2 5 5 4" xfId="26746"/>
    <cellStyle name="Normal 2 3 2 5 5 4 2" xfId="26747"/>
    <cellStyle name="Normal 2 3 2 5 5 5" xfId="26748"/>
    <cellStyle name="Normal 2 3 2 5 5 6" xfId="26749"/>
    <cellStyle name="Normal 2 3 2 5 5 7" xfId="26741"/>
    <cellStyle name="Normal 2 3 2 5 5 8" xfId="15637"/>
    <cellStyle name="Normal 2 3 2 5 6" xfId="10935"/>
    <cellStyle name="Normal 2 3 2 5 6 2" xfId="14528"/>
    <cellStyle name="Normal 2 3 2 5 6 2 2" xfId="26752"/>
    <cellStyle name="Normal 2 3 2 5 6 2 3" xfId="26751"/>
    <cellStyle name="Normal 2 3 2 5 6 3" xfId="26753"/>
    <cellStyle name="Normal 2 3 2 5 6 3 2" xfId="26754"/>
    <cellStyle name="Normal 2 3 2 5 6 4" xfId="26755"/>
    <cellStyle name="Normal 2 3 2 5 6 4 2" xfId="26756"/>
    <cellStyle name="Normal 2 3 2 5 6 5" xfId="26757"/>
    <cellStyle name="Normal 2 3 2 5 6 6" xfId="26758"/>
    <cellStyle name="Normal 2 3 2 5 6 7" xfId="26750"/>
    <cellStyle name="Normal 2 3 2 5 6 8" xfId="15638"/>
    <cellStyle name="Normal 2 3 2 5 7" xfId="12338"/>
    <cellStyle name="Normal 2 3 2 5 7 2" xfId="26760"/>
    <cellStyle name="Normal 2 3 2 5 7 2 2" xfId="26761"/>
    <cellStyle name="Normal 2 3 2 5 7 3" xfId="26762"/>
    <cellStyle name="Normal 2 3 2 5 7 3 2" xfId="26763"/>
    <cellStyle name="Normal 2 3 2 5 7 4" xfId="26764"/>
    <cellStyle name="Normal 2 3 2 5 7 5" xfId="26765"/>
    <cellStyle name="Normal 2 3 2 5 7 6" xfId="26759"/>
    <cellStyle name="Normal 2 3 2 5 8" xfId="26766"/>
    <cellStyle name="Normal 2 3 2 5 8 2" xfId="26767"/>
    <cellStyle name="Normal 2 3 2 5 9" xfId="26768"/>
    <cellStyle name="Normal 2 3 2 5 9 2" xfId="26769"/>
    <cellStyle name="Normal 2 3 2 6" xfId="8745"/>
    <cellStyle name="Normal 2 3 2 6 10" xfId="26771"/>
    <cellStyle name="Normal 2 3 2 6 11" xfId="26772"/>
    <cellStyle name="Normal 2 3 2 6 12" xfId="26770"/>
    <cellStyle name="Normal 2 3 2 6 13" xfId="15639"/>
    <cellStyle name="Normal 2 3 2 6 2" xfId="8873"/>
    <cellStyle name="Normal 2 3 2 6 2 2" xfId="9129"/>
    <cellStyle name="Normal 2 3 2 6 2 2 2" xfId="9697"/>
    <cellStyle name="Normal 2 3 2 6 2 2 2 2" xfId="10751"/>
    <cellStyle name="Normal 2 3 2 6 2 2 2 2 2" xfId="14345"/>
    <cellStyle name="Normal 2 3 2 6 2 2 2 2 3" xfId="15643"/>
    <cellStyle name="Normal 2 3 2 6 2 2 2 3" xfId="13292"/>
    <cellStyle name="Normal 2 3 2 6 2 2 2 3 2" xfId="26775"/>
    <cellStyle name="Normal 2 3 2 6 2 2 2 4" xfId="15642"/>
    <cellStyle name="Normal 2 3 2 6 2 2 3" xfId="10213"/>
    <cellStyle name="Normal 2 3 2 6 2 2 3 2" xfId="13807"/>
    <cellStyle name="Normal 2 3 2 6 2 2 3 3" xfId="15644"/>
    <cellStyle name="Normal 2 3 2 6 2 2 4" xfId="10941"/>
    <cellStyle name="Normal 2 3 2 6 2 2 4 2" xfId="14534"/>
    <cellStyle name="Normal 2 3 2 6 2 2 4 3" xfId="15645"/>
    <cellStyle name="Normal 2 3 2 6 2 2 5" xfId="12754"/>
    <cellStyle name="Normal 2 3 2 6 2 2 5 2" xfId="26774"/>
    <cellStyle name="Normal 2 3 2 6 2 2 6" xfId="15641"/>
    <cellStyle name="Normal 2 3 2 6 2 3" xfId="9441"/>
    <cellStyle name="Normal 2 3 2 6 2 3 2" xfId="10495"/>
    <cellStyle name="Normal 2 3 2 6 2 3 2 2" xfId="14089"/>
    <cellStyle name="Normal 2 3 2 6 2 3 2 2 2" xfId="26777"/>
    <cellStyle name="Normal 2 3 2 6 2 3 2 3" xfId="15647"/>
    <cellStyle name="Normal 2 3 2 6 2 3 3" xfId="13036"/>
    <cellStyle name="Normal 2 3 2 6 2 3 3 2" xfId="26776"/>
    <cellStyle name="Normal 2 3 2 6 2 3 4" xfId="15646"/>
    <cellStyle name="Normal 2 3 2 6 2 4" xfId="9957"/>
    <cellStyle name="Normal 2 3 2 6 2 4 2" xfId="13551"/>
    <cellStyle name="Normal 2 3 2 6 2 4 2 2" xfId="26779"/>
    <cellStyle name="Normal 2 3 2 6 2 4 3" xfId="26778"/>
    <cellStyle name="Normal 2 3 2 6 2 4 4" xfId="15648"/>
    <cellStyle name="Normal 2 3 2 6 2 5" xfId="10940"/>
    <cellStyle name="Normal 2 3 2 6 2 5 2" xfId="14533"/>
    <cellStyle name="Normal 2 3 2 6 2 5 2 2" xfId="26780"/>
    <cellStyle name="Normal 2 3 2 6 2 5 3" xfId="15649"/>
    <cellStyle name="Normal 2 3 2 6 2 6" xfId="12498"/>
    <cellStyle name="Normal 2 3 2 6 2 6 2" xfId="26781"/>
    <cellStyle name="Normal 2 3 2 6 2 7" xfId="26773"/>
    <cellStyle name="Normal 2 3 2 6 2 8" xfId="15640"/>
    <cellStyle name="Normal 2 3 2 6 3" xfId="9001"/>
    <cellStyle name="Normal 2 3 2 6 3 2" xfId="9569"/>
    <cellStyle name="Normal 2 3 2 6 3 2 2" xfId="10623"/>
    <cellStyle name="Normal 2 3 2 6 3 2 2 2" xfId="14217"/>
    <cellStyle name="Normal 2 3 2 6 3 2 2 2 2" xfId="26784"/>
    <cellStyle name="Normal 2 3 2 6 3 2 2 3" xfId="15652"/>
    <cellStyle name="Normal 2 3 2 6 3 2 3" xfId="13164"/>
    <cellStyle name="Normal 2 3 2 6 3 2 3 2" xfId="26783"/>
    <cellStyle name="Normal 2 3 2 6 3 2 4" xfId="15651"/>
    <cellStyle name="Normal 2 3 2 6 3 3" xfId="10085"/>
    <cellStyle name="Normal 2 3 2 6 3 3 2" xfId="13679"/>
    <cellStyle name="Normal 2 3 2 6 3 3 2 2" xfId="26786"/>
    <cellStyle name="Normal 2 3 2 6 3 3 3" xfId="26785"/>
    <cellStyle name="Normal 2 3 2 6 3 3 4" xfId="15653"/>
    <cellStyle name="Normal 2 3 2 6 3 4" xfId="10942"/>
    <cellStyle name="Normal 2 3 2 6 3 4 2" xfId="14535"/>
    <cellStyle name="Normal 2 3 2 6 3 4 2 2" xfId="26788"/>
    <cellStyle name="Normal 2 3 2 6 3 4 3" xfId="26787"/>
    <cellStyle name="Normal 2 3 2 6 3 4 4" xfId="15654"/>
    <cellStyle name="Normal 2 3 2 6 3 5" xfId="12626"/>
    <cellStyle name="Normal 2 3 2 6 3 5 2" xfId="26789"/>
    <cellStyle name="Normal 2 3 2 6 3 6" xfId="26790"/>
    <cellStyle name="Normal 2 3 2 6 3 7" xfId="26782"/>
    <cellStyle name="Normal 2 3 2 6 3 8" xfId="15650"/>
    <cellStyle name="Normal 2 3 2 6 4" xfId="9313"/>
    <cellStyle name="Normal 2 3 2 6 4 2" xfId="10367"/>
    <cellStyle name="Normal 2 3 2 6 4 2 2" xfId="13961"/>
    <cellStyle name="Normal 2 3 2 6 4 2 2 2" xfId="26793"/>
    <cellStyle name="Normal 2 3 2 6 4 2 3" xfId="26792"/>
    <cellStyle name="Normal 2 3 2 6 4 2 4" xfId="15656"/>
    <cellStyle name="Normal 2 3 2 6 4 3" xfId="12908"/>
    <cellStyle name="Normal 2 3 2 6 4 3 2" xfId="26795"/>
    <cellStyle name="Normal 2 3 2 6 4 3 3" xfId="26794"/>
    <cellStyle name="Normal 2 3 2 6 4 4" xfId="26796"/>
    <cellStyle name="Normal 2 3 2 6 4 4 2" xfId="26797"/>
    <cellStyle name="Normal 2 3 2 6 4 5" xfId="26798"/>
    <cellStyle name="Normal 2 3 2 6 4 6" xfId="26799"/>
    <cellStyle name="Normal 2 3 2 6 4 7" xfId="26791"/>
    <cellStyle name="Normal 2 3 2 6 4 8" xfId="15655"/>
    <cellStyle name="Normal 2 3 2 6 5" xfId="9829"/>
    <cellStyle name="Normal 2 3 2 6 5 2" xfId="13423"/>
    <cellStyle name="Normal 2 3 2 6 5 2 2" xfId="26802"/>
    <cellStyle name="Normal 2 3 2 6 5 2 3" xfId="26801"/>
    <cellStyle name="Normal 2 3 2 6 5 3" xfId="26803"/>
    <cellStyle name="Normal 2 3 2 6 5 3 2" xfId="26804"/>
    <cellStyle name="Normal 2 3 2 6 5 4" xfId="26805"/>
    <cellStyle name="Normal 2 3 2 6 5 4 2" xfId="26806"/>
    <cellStyle name="Normal 2 3 2 6 5 5" xfId="26807"/>
    <cellStyle name="Normal 2 3 2 6 5 6" xfId="26808"/>
    <cellStyle name="Normal 2 3 2 6 5 7" xfId="26800"/>
    <cellStyle name="Normal 2 3 2 6 5 8" xfId="15657"/>
    <cellStyle name="Normal 2 3 2 6 6" xfId="10939"/>
    <cellStyle name="Normal 2 3 2 6 6 2" xfId="14532"/>
    <cellStyle name="Normal 2 3 2 6 6 2 2" xfId="26811"/>
    <cellStyle name="Normal 2 3 2 6 6 2 3" xfId="26810"/>
    <cellStyle name="Normal 2 3 2 6 6 3" xfId="26812"/>
    <cellStyle name="Normal 2 3 2 6 6 3 2" xfId="26813"/>
    <cellStyle name="Normal 2 3 2 6 6 4" xfId="26814"/>
    <cellStyle name="Normal 2 3 2 6 6 5" xfId="26815"/>
    <cellStyle name="Normal 2 3 2 6 6 6" xfId="26809"/>
    <cellStyle name="Normal 2 3 2 6 6 7" xfId="15658"/>
    <cellStyle name="Normal 2 3 2 6 7" xfId="12370"/>
    <cellStyle name="Normal 2 3 2 6 7 2" xfId="26817"/>
    <cellStyle name="Normal 2 3 2 6 7 3" xfId="26816"/>
    <cellStyle name="Normal 2 3 2 6 8" xfId="26818"/>
    <cellStyle name="Normal 2 3 2 6 8 2" xfId="26819"/>
    <cellStyle name="Normal 2 3 2 6 9" xfId="26820"/>
    <cellStyle name="Normal 2 3 2 6 9 2" xfId="26821"/>
    <cellStyle name="Normal 2 3 2 7" xfId="8777"/>
    <cellStyle name="Normal 2 3 2 7 10" xfId="26823"/>
    <cellStyle name="Normal 2 3 2 7 11" xfId="26822"/>
    <cellStyle name="Normal 2 3 2 7 12" xfId="15659"/>
    <cellStyle name="Normal 2 3 2 7 2" xfId="8905"/>
    <cellStyle name="Normal 2 3 2 7 2 2" xfId="9161"/>
    <cellStyle name="Normal 2 3 2 7 2 2 2" xfId="9729"/>
    <cellStyle name="Normal 2 3 2 7 2 2 2 2" xfId="10783"/>
    <cellStyle name="Normal 2 3 2 7 2 2 2 2 2" xfId="14377"/>
    <cellStyle name="Normal 2 3 2 7 2 2 2 2 3" xfId="15663"/>
    <cellStyle name="Normal 2 3 2 7 2 2 2 3" xfId="13324"/>
    <cellStyle name="Normal 2 3 2 7 2 2 2 3 2" xfId="26826"/>
    <cellStyle name="Normal 2 3 2 7 2 2 2 4" xfId="15662"/>
    <cellStyle name="Normal 2 3 2 7 2 2 3" xfId="10245"/>
    <cellStyle name="Normal 2 3 2 7 2 2 3 2" xfId="13839"/>
    <cellStyle name="Normal 2 3 2 7 2 2 3 3" xfId="15664"/>
    <cellStyle name="Normal 2 3 2 7 2 2 4" xfId="10945"/>
    <cellStyle name="Normal 2 3 2 7 2 2 4 2" xfId="14538"/>
    <cellStyle name="Normal 2 3 2 7 2 2 4 3" xfId="15665"/>
    <cellStyle name="Normal 2 3 2 7 2 2 5" xfId="12786"/>
    <cellStyle name="Normal 2 3 2 7 2 2 5 2" xfId="26825"/>
    <cellStyle name="Normal 2 3 2 7 2 2 6" xfId="15661"/>
    <cellStyle name="Normal 2 3 2 7 2 3" xfId="9473"/>
    <cellStyle name="Normal 2 3 2 7 2 3 2" xfId="10527"/>
    <cellStyle name="Normal 2 3 2 7 2 3 2 2" xfId="14121"/>
    <cellStyle name="Normal 2 3 2 7 2 3 2 2 2" xfId="26828"/>
    <cellStyle name="Normal 2 3 2 7 2 3 2 3" xfId="15667"/>
    <cellStyle name="Normal 2 3 2 7 2 3 3" xfId="13068"/>
    <cellStyle name="Normal 2 3 2 7 2 3 3 2" xfId="26827"/>
    <cellStyle name="Normal 2 3 2 7 2 3 4" xfId="15666"/>
    <cellStyle name="Normal 2 3 2 7 2 4" xfId="9989"/>
    <cellStyle name="Normal 2 3 2 7 2 4 2" xfId="13583"/>
    <cellStyle name="Normal 2 3 2 7 2 4 2 2" xfId="26830"/>
    <cellStyle name="Normal 2 3 2 7 2 4 3" xfId="26829"/>
    <cellStyle name="Normal 2 3 2 7 2 4 4" xfId="15668"/>
    <cellStyle name="Normal 2 3 2 7 2 5" xfId="10944"/>
    <cellStyle name="Normal 2 3 2 7 2 5 2" xfId="14537"/>
    <cellStyle name="Normal 2 3 2 7 2 5 2 2" xfId="26831"/>
    <cellStyle name="Normal 2 3 2 7 2 5 3" xfId="15669"/>
    <cellStyle name="Normal 2 3 2 7 2 6" xfId="12530"/>
    <cellStyle name="Normal 2 3 2 7 2 6 2" xfId="26832"/>
    <cellStyle name="Normal 2 3 2 7 2 7" xfId="26824"/>
    <cellStyle name="Normal 2 3 2 7 2 8" xfId="15660"/>
    <cellStyle name="Normal 2 3 2 7 3" xfId="9033"/>
    <cellStyle name="Normal 2 3 2 7 3 2" xfId="9601"/>
    <cellStyle name="Normal 2 3 2 7 3 2 2" xfId="10655"/>
    <cellStyle name="Normal 2 3 2 7 3 2 2 2" xfId="14249"/>
    <cellStyle name="Normal 2 3 2 7 3 2 2 2 2" xfId="26835"/>
    <cellStyle name="Normal 2 3 2 7 3 2 2 3" xfId="15672"/>
    <cellStyle name="Normal 2 3 2 7 3 2 3" xfId="13196"/>
    <cellStyle name="Normal 2 3 2 7 3 2 3 2" xfId="26834"/>
    <cellStyle name="Normal 2 3 2 7 3 2 4" xfId="15671"/>
    <cellStyle name="Normal 2 3 2 7 3 3" xfId="10117"/>
    <cellStyle name="Normal 2 3 2 7 3 3 2" xfId="13711"/>
    <cellStyle name="Normal 2 3 2 7 3 3 2 2" xfId="26837"/>
    <cellStyle name="Normal 2 3 2 7 3 3 3" xfId="26836"/>
    <cellStyle name="Normal 2 3 2 7 3 3 4" xfId="15673"/>
    <cellStyle name="Normal 2 3 2 7 3 4" xfId="10946"/>
    <cellStyle name="Normal 2 3 2 7 3 4 2" xfId="14539"/>
    <cellStyle name="Normal 2 3 2 7 3 4 2 2" xfId="26839"/>
    <cellStyle name="Normal 2 3 2 7 3 4 3" xfId="26838"/>
    <cellStyle name="Normal 2 3 2 7 3 4 4" xfId="15674"/>
    <cellStyle name="Normal 2 3 2 7 3 5" xfId="12658"/>
    <cellStyle name="Normal 2 3 2 7 3 5 2" xfId="26840"/>
    <cellStyle name="Normal 2 3 2 7 3 6" xfId="26841"/>
    <cellStyle name="Normal 2 3 2 7 3 7" xfId="26833"/>
    <cellStyle name="Normal 2 3 2 7 3 8" xfId="15670"/>
    <cellStyle name="Normal 2 3 2 7 4" xfId="9345"/>
    <cellStyle name="Normal 2 3 2 7 4 2" xfId="10399"/>
    <cellStyle name="Normal 2 3 2 7 4 2 2" xfId="13993"/>
    <cellStyle name="Normal 2 3 2 7 4 2 2 2" xfId="26844"/>
    <cellStyle name="Normal 2 3 2 7 4 2 3" xfId="26843"/>
    <cellStyle name="Normal 2 3 2 7 4 2 4" xfId="15676"/>
    <cellStyle name="Normal 2 3 2 7 4 3" xfId="12940"/>
    <cellStyle name="Normal 2 3 2 7 4 3 2" xfId="26846"/>
    <cellStyle name="Normal 2 3 2 7 4 3 3" xfId="26845"/>
    <cellStyle name="Normal 2 3 2 7 4 4" xfId="26847"/>
    <cellStyle name="Normal 2 3 2 7 4 4 2" xfId="26848"/>
    <cellStyle name="Normal 2 3 2 7 4 5" xfId="26849"/>
    <cellStyle name="Normal 2 3 2 7 4 6" xfId="26850"/>
    <cellStyle name="Normal 2 3 2 7 4 7" xfId="26842"/>
    <cellStyle name="Normal 2 3 2 7 4 8" xfId="15675"/>
    <cellStyle name="Normal 2 3 2 7 5" xfId="9861"/>
    <cellStyle name="Normal 2 3 2 7 5 2" xfId="13455"/>
    <cellStyle name="Normal 2 3 2 7 5 2 2" xfId="26853"/>
    <cellStyle name="Normal 2 3 2 7 5 2 3" xfId="26852"/>
    <cellStyle name="Normal 2 3 2 7 5 3" xfId="26854"/>
    <cellStyle name="Normal 2 3 2 7 5 3 2" xfId="26855"/>
    <cellStyle name="Normal 2 3 2 7 5 4" xfId="26856"/>
    <cellStyle name="Normal 2 3 2 7 5 5" xfId="26857"/>
    <cellStyle name="Normal 2 3 2 7 5 6" xfId="26851"/>
    <cellStyle name="Normal 2 3 2 7 5 7" xfId="15677"/>
    <cellStyle name="Normal 2 3 2 7 6" xfId="10943"/>
    <cellStyle name="Normal 2 3 2 7 6 2" xfId="14536"/>
    <cellStyle name="Normal 2 3 2 7 6 2 2" xfId="26859"/>
    <cellStyle name="Normal 2 3 2 7 6 3" xfId="26858"/>
    <cellStyle name="Normal 2 3 2 7 6 4" xfId="15678"/>
    <cellStyle name="Normal 2 3 2 7 7" xfId="12402"/>
    <cellStyle name="Normal 2 3 2 7 7 2" xfId="26861"/>
    <cellStyle name="Normal 2 3 2 7 7 3" xfId="26860"/>
    <cellStyle name="Normal 2 3 2 7 8" xfId="26862"/>
    <cellStyle name="Normal 2 3 2 7 8 2" xfId="26863"/>
    <cellStyle name="Normal 2 3 2 7 9" xfId="26864"/>
    <cellStyle name="Normal 2 3 2 8" xfId="8808"/>
    <cellStyle name="Normal 2 3 2 8 10" xfId="26866"/>
    <cellStyle name="Normal 2 3 2 8 11" xfId="26865"/>
    <cellStyle name="Normal 2 3 2 8 12" xfId="15679"/>
    <cellStyle name="Normal 2 3 2 8 2" xfId="9064"/>
    <cellStyle name="Normal 2 3 2 8 2 2" xfId="9632"/>
    <cellStyle name="Normal 2 3 2 8 2 2 2" xfId="10686"/>
    <cellStyle name="Normal 2 3 2 8 2 2 2 2" xfId="14280"/>
    <cellStyle name="Normal 2 3 2 8 2 2 2 2 2" xfId="26869"/>
    <cellStyle name="Normal 2 3 2 8 2 2 2 3" xfId="15682"/>
    <cellStyle name="Normal 2 3 2 8 2 2 3" xfId="13227"/>
    <cellStyle name="Normal 2 3 2 8 2 2 3 2" xfId="26868"/>
    <cellStyle name="Normal 2 3 2 8 2 2 4" xfId="15681"/>
    <cellStyle name="Normal 2 3 2 8 2 3" xfId="10148"/>
    <cellStyle name="Normal 2 3 2 8 2 3 2" xfId="13742"/>
    <cellStyle name="Normal 2 3 2 8 2 3 2 2" xfId="26871"/>
    <cellStyle name="Normal 2 3 2 8 2 3 3" xfId="26870"/>
    <cellStyle name="Normal 2 3 2 8 2 3 4" xfId="15683"/>
    <cellStyle name="Normal 2 3 2 8 2 4" xfId="10948"/>
    <cellStyle name="Normal 2 3 2 8 2 4 2" xfId="14541"/>
    <cellStyle name="Normal 2 3 2 8 2 4 2 2" xfId="26873"/>
    <cellStyle name="Normal 2 3 2 8 2 4 3" xfId="26872"/>
    <cellStyle name="Normal 2 3 2 8 2 4 4" xfId="15684"/>
    <cellStyle name="Normal 2 3 2 8 2 5" xfId="12689"/>
    <cellStyle name="Normal 2 3 2 8 2 5 2" xfId="26874"/>
    <cellStyle name="Normal 2 3 2 8 2 6" xfId="26875"/>
    <cellStyle name="Normal 2 3 2 8 2 7" xfId="26867"/>
    <cellStyle name="Normal 2 3 2 8 2 8" xfId="15680"/>
    <cellStyle name="Normal 2 3 2 8 3" xfId="9376"/>
    <cellStyle name="Normal 2 3 2 8 3 2" xfId="10430"/>
    <cellStyle name="Normal 2 3 2 8 3 2 2" xfId="14024"/>
    <cellStyle name="Normal 2 3 2 8 3 2 2 2" xfId="26878"/>
    <cellStyle name="Normal 2 3 2 8 3 2 3" xfId="26877"/>
    <cellStyle name="Normal 2 3 2 8 3 2 4" xfId="15686"/>
    <cellStyle name="Normal 2 3 2 8 3 3" xfId="12971"/>
    <cellStyle name="Normal 2 3 2 8 3 3 2" xfId="26880"/>
    <cellStyle name="Normal 2 3 2 8 3 3 3" xfId="26879"/>
    <cellStyle name="Normal 2 3 2 8 3 4" xfId="26881"/>
    <cellStyle name="Normal 2 3 2 8 3 4 2" xfId="26882"/>
    <cellStyle name="Normal 2 3 2 8 3 5" xfId="26883"/>
    <cellStyle name="Normal 2 3 2 8 3 6" xfId="26884"/>
    <cellStyle name="Normal 2 3 2 8 3 7" xfId="26876"/>
    <cellStyle name="Normal 2 3 2 8 3 8" xfId="15685"/>
    <cellStyle name="Normal 2 3 2 8 4" xfId="9892"/>
    <cellStyle name="Normal 2 3 2 8 4 2" xfId="13486"/>
    <cellStyle name="Normal 2 3 2 8 4 2 2" xfId="26887"/>
    <cellStyle name="Normal 2 3 2 8 4 2 3" xfId="26886"/>
    <cellStyle name="Normal 2 3 2 8 4 3" xfId="26888"/>
    <cellStyle name="Normal 2 3 2 8 4 3 2" xfId="26889"/>
    <cellStyle name="Normal 2 3 2 8 4 4" xfId="26890"/>
    <cellStyle name="Normal 2 3 2 8 4 4 2" xfId="26891"/>
    <cellStyle name="Normal 2 3 2 8 4 5" xfId="26892"/>
    <cellStyle name="Normal 2 3 2 8 4 6" xfId="26893"/>
    <cellStyle name="Normal 2 3 2 8 4 7" xfId="26885"/>
    <cellStyle name="Normal 2 3 2 8 4 8" xfId="15687"/>
    <cellStyle name="Normal 2 3 2 8 5" xfId="10947"/>
    <cellStyle name="Normal 2 3 2 8 5 2" xfId="14540"/>
    <cellStyle name="Normal 2 3 2 8 5 2 2" xfId="26896"/>
    <cellStyle name="Normal 2 3 2 8 5 2 3" xfId="26895"/>
    <cellStyle name="Normal 2 3 2 8 5 3" xfId="26897"/>
    <cellStyle name="Normal 2 3 2 8 5 3 2" xfId="26898"/>
    <cellStyle name="Normal 2 3 2 8 5 4" xfId="26899"/>
    <cellStyle name="Normal 2 3 2 8 5 5" xfId="26900"/>
    <cellStyle name="Normal 2 3 2 8 5 6" xfId="26894"/>
    <cellStyle name="Normal 2 3 2 8 5 7" xfId="15688"/>
    <cellStyle name="Normal 2 3 2 8 6" xfId="12433"/>
    <cellStyle name="Normal 2 3 2 8 6 2" xfId="26902"/>
    <cellStyle name="Normal 2 3 2 8 6 3" xfId="26901"/>
    <cellStyle name="Normal 2 3 2 8 7" xfId="26903"/>
    <cellStyle name="Normal 2 3 2 8 7 2" xfId="26904"/>
    <cellStyle name="Normal 2 3 2 8 8" xfId="26905"/>
    <cellStyle name="Normal 2 3 2 8 8 2" xfId="26906"/>
    <cellStyle name="Normal 2 3 2 8 9" xfId="26907"/>
    <cellStyle name="Normal 2 3 2 9" xfId="8936"/>
    <cellStyle name="Normal 2 3 2 9 2" xfId="9504"/>
    <cellStyle name="Normal 2 3 2 9 2 2" xfId="10558"/>
    <cellStyle name="Normal 2 3 2 9 2 2 2" xfId="14152"/>
    <cellStyle name="Normal 2 3 2 9 2 2 2 2" xfId="26910"/>
    <cellStyle name="Normal 2 3 2 9 2 2 3" xfId="15691"/>
    <cellStyle name="Normal 2 3 2 9 2 3" xfId="13099"/>
    <cellStyle name="Normal 2 3 2 9 2 3 2" xfId="26909"/>
    <cellStyle name="Normal 2 3 2 9 2 4" xfId="15690"/>
    <cellStyle name="Normal 2 3 2 9 3" xfId="10020"/>
    <cellStyle name="Normal 2 3 2 9 3 2" xfId="13614"/>
    <cellStyle name="Normal 2 3 2 9 3 2 2" xfId="26912"/>
    <cellStyle name="Normal 2 3 2 9 3 3" xfId="26911"/>
    <cellStyle name="Normal 2 3 2 9 3 4" xfId="15692"/>
    <cellStyle name="Normal 2 3 2 9 4" xfId="10949"/>
    <cellStyle name="Normal 2 3 2 9 4 2" xfId="14542"/>
    <cellStyle name="Normal 2 3 2 9 4 2 2" xfId="26914"/>
    <cellStyle name="Normal 2 3 2 9 4 3" xfId="26913"/>
    <cellStyle name="Normal 2 3 2 9 4 4" xfId="15693"/>
    <cellStyle name="Normal 2 3 2 9 5" xfId="12561"/>
    <cellStyle name="Normal 2 3 2 9 5 2" xfId="26915"/>
    <cellStyle name="Normal 2 3 2 9 6" xfId="26916"/>
    <cellStyle name="Normal 2 3 2 9 7" xfId="26908"/>
    <cellStyle name="Normal 2 3 2 9 8" xfId="15689"/>
    <cellStyle name="Normal 2 3 3" xfId="1448"/>
    <cellStyle name="Normal 2 3 3 10" xfId="9772"/>
    <cellStyle name="Normal 2 3 3 10 2" xfId="13366"/>
    <cellStyle name="Normal 2 3 3 10 3" xfId="15695"/>
    <cellStyle name="Normal 2 3 3 11" xfId="10950"/>
    <cellStyle name="Normal 2 3 3 11 2" xfId="14543"/>
    <cellStyle name="Normal 2 3 3 11 3" xfId="15696"/>
    <cellStyle name="Normal 2 3 3 12" xfId="12288"/>
    <cellStyle name="Normal 2 3 3 12 2" xfId="26917"/>
    <cellStyle name="Normal 2 3 3 13" xfId="15694"/>
    <cellStyle name="Normal 2 3 3 2" xfId="1449"/>
    <cellStyle name="Normal 2 3 3 2 10" xfId="10951"/>
    <cellStyle name="Normal 2 3 3 2 10 2" xfId="14544"/>
    <cellStyle name="Normal 2 3 3 2 10 3" xfId="15698"/>
    <cellStyle name="Normal 2 3 3 2 11" xfId="12289"/>
    <cellStyle name="Normal 2 3 3 2 12" xfId="15697"/>
    <cellStyle name="Normal 2 3 3 2 2" xfId="1450"/>
    <cellStyle name="Normal 2 3 3 2 2 10" xfId="12290"/>
    <cellStyle name="Normal 2 3 3 2 2 11" xfId="15699"/>
    <cellStyle name="Normal 2 3 3 2 2 2" xfId="8739"/>
    <cellStyle name="Normal 2 3 3 2 2 2 2" xfId="8867"/>
    <cellStyle name="Normal 2 3 3 2 2 2 2 2" xfId="9123"/>
    <cellStyle name="Normal 2 3 3 2 2 2 2 2 2" xfId="9691"/>
    <cellStyle name="Normal 2 3 3 2 2 2 2 2 2 2" xfId="10745"/>
    <cellStyle name="Normal 2 3 3 2 2 2 2 2 2 2 2" xfId="14339"/>
    <cellStyle name="Normal 2 3 3 2 2 2 2 2 2 2 3" xfId="15704"/>
    <cellStyle name="Normal 2 3 3 2 2 2 2 2 2 3" xfId="13286"/>
    <cellStyle name="Normal 2 3 3 2 2 2 2 2 2 4" xfId="15703"/>
    <cellStyle name="Normal 2 3 3 2 2 2 2 2 3" xfId="10207"/>
    <cellStyle name="Normal 2 3 3 2 2 2 2 2 3 2" xfId="13801"/>
    <cellStyle name="Normal 2 3 3 2 2 2 2 2 3 3" xfId="15705"/>
    <cellStyle name="Normal 2 3 3 2 2 2 2 2 4" xfId="10955"/>
    <cellStyle name="Normal 2 3 3 2 2 2 2 2 4 2" xfId="14548"/>
    <cellStyle name="Normal 2 3 3 2 2 2 2 2 4 3" xfId="15706"/>
    <cellStyle name="Normal 2 3 3 2 2 2 2 2 5" xfId="12748"/>
    <cellStyle name="Normal 2 3 3 2 2 2 2 2 6" xfId="15702"/>
    <cellStyle name="Normal 2 3 3 2 2 2 2 3" xfId="9435"/>
    <cellStyle name="Normal 2 3 3 2 2 2 2 3 2" xfId="10489"/>
    <cellStyle name="Normal 2 3 3 2 2 2 2 3 2 2" xfId="14083"/>
    <cellStyle name="Normal 2 3 3 2 2 2 2 3 2 3" xfId="15708"/>
    <cellStyle name="Normal 2 3 3 2 2 2 2 3 3" xfId="13030"/>
    <cellStyle name="Normal 2 3 3 2 2 2 2 3 4" xfId="15707"/>
    <cellStyle name="Normal 2 3 3 2 2 2 2 4" xfId="9951"/>
    <cellStyle name="Normal 2 3 3 2 2 2 2 4 2" xfId="13545"/>
    <cellStyle name="Normal 2 3 3 2 2 2 2 4 3" xfId="15709"/>
    <cellStyle name="Normal 2 3 3 2 2 2 2 5" xfId="10954"/>
    <cellStyle name="Normal 2 3 3 2 2 2 2 5 2" xfId="14547"/>
    <cellStyle name="Normal 2 3 3 2 2 2 2 5 3" xfId="15710"/>
    <cellStyle name="Normal 2 3 3 2 2 2 2 6" xfId="12492"/>
    <cellStyle name="Normal 2 3 3 2 2 2 2 7" xfId="15701"/>
    <cellStyle name="Normal 2 3 3 2 2 2 3" xfId="8995"/>
    <cellStyle name="Normal 2 3 3 2 2 2 3 2" xfId="9563"/>
    <cellStyle name="Normal 2 3 3 2 2 2 3 2 2" xfId="10617"/>
    <cellStyle name="Normal 2 3 3 2 2 2 3 2 2 2" xfId="14211"/>
    <cellStyle name="Normal 2 3 3 2 2 2 3 2 2 3" xfId="15713"/>
    <cellStyle name="Normal 2 3 3 2 2 2 3 2 3" xfId="13158"/>
    <cellStyle name="Normal 2 3 3 2 2 2 3 2 4" xfId="15712"/>
    <cellStyle name="Normal 2 3 3 2 2 2 3 3" xfId="10079"/>
    <cellStyle name="Normal 2 3 3 2 2 2 3 3 2" xfId="13673"/>
    <cellStyle name="Normal 2 3 3 2 2 2 3 3 3" xfId="15714"/>
    <cellStyle name="Normal 2 3 3 2 2 2 3 4" xfId="10956"/>
    <cellStyle name="Normal 2 3 3 2 2 2 3 4 2" xfId="14549"/>
    <cellStyle name="Normal 2 3 3 2 2 2 3 4 3" xfId="15715"/>
    <cellStyle name="Normal 2 3 3 2 2 2 3 5" xfId="12620"/>
    <cellStyle name="Normal 2 3 3 2 2 2 3 6" xfId="15711"/>
    <cellStyle name="Normal 2 3 3 2 2 2 4" xfId="9307"/>
    <cellStyle name="Normal 2 3 3 2 2 2 4 2" xfId="10361"/>
    <cellStyle name="Normal 2 3 3 2 2 2 4 2 2" xfId="13955"/>
    <cellStyle name="Normal 2 3 3 2 2 2 4 2 3" xfId="15717"/>
    <cellStyle name="Normal 2 3 3 2 2 2 4 3" xfId="12902"/>
    <cellStyle name="Normal 2 3 3 2 2 2 4 4" xfId="15716"/>
    <cellStyle name="Normal 2 3 3 2 2 2 5" xfId="9823"/>
    <cellStyle name="Normal 2 3 3 2 2 2 5 2" xfId="13417"/>
    <cellStyle name="Normal 2 3 3 2 2 2 5 3" xfId="15718"/>
    <cellStyle name="Normal 2 3 3 2 2 2 6" xfId="10953"/>
    <cellStyle name="Normal 2 3 3 2 2 2 6 2" xfId="14546"/>
    <cellStyle name="Normal 2 3 3 2 2 2 6 3" xfId="15719"/>
    <cellStyle name="Normal 2 3 3 2 2 2 7" xfId="12364"/>
    <cellStyle name="Normal 2 3 3 2 2 2 8" xfId="15700"/>
    <cellStyle name="Normal 2 3 3 2 2 3" xfId="8771"/>
    <cellStyle name="Normal 2 3 3 2 2 3 2" xfId="8899"/>
    <cellStyle name="Normal 2 3 3 2 2 3 2 2" xfId="9155"/>
    <cellStyle name="Normal 2 3 3 2 2 3 2 2 2" xfId="9723"/>
    <cellStyle name="Normal 2 3 3 2 2 3 2 2 2 2" xfId="10777"/>
    <cellStyle name="Normal 2 3 3 2 2 3 2 2 2 2 2" xfId="14371"/>
    <cellStyle name="Normal 2 3 3 2 2 3 2 2 2 2 3" xfId="15724"/>
    <cellStyle name="Normal 2 3 3 2 2 3 2 2 2 3" xfId="13318"/>
    <cellStyle name="Normal 2 3 3 2 2 3 2 2 2 4" xfId="15723"/>
    <cellStyle name="Normal 2 3 3 2 2 3 2 2 3" xfId="10239"/>
    <cellStyle name="Normal 2 3 3 2 2 3 2 2 3 2" xfId="13833"/>
    <cellStyle name="Normal 2 3 3 2 2 3 2 2 3 3" xfId="15725"/>
    <cellStyle name="Normal 2 3 3 2 2 3 2 2 4" xfId="10959"/>
    <cellStyle name="Normal 2 3 3 2 2 3 2 2 4 2" xfId="14552"/>
    <cellStyle name="Normal 2 3 3 2 2 3 2 2 4 3" xfId="15726"/>
    <cellStyle name="Normal 2 3 3 2 2 3 2 2 5" xfId="12780"/>
    <cellStyle name="Normal 2 3 3 2 2 3 2 2 6" xfId="15722"/>
    <cellStyle name="Normal 2 3 3 2 2 3 2 3" xfId="9467"/>
    <cellStyle name="Normal 2 3 3 2 2 3 2 3 2" xfId="10521"/>
    <cellStyle name="Normal 2 3 3 2 2 3 2 3 2 2" xfId="14115"/>
    <cellStyle name="Normal 2 3 3 2 2 3 2 3 2 3" xfId="15728"/>
    <cellStyle name="Normal 2 3 3 2 2 3 2 3 3" xfId="13062"/>
    <cellStyle name="Normal 2 3 3 2 2 3 2 3 4" xfId="15727"/>
    <cellStyle name="Normal 2 3 3 2 2 3 2 4" xfId="9983"/>
    <cellStyle name="Normal 2 3 3 2 2 3 2 4 2" xfId="13577"/>
    <cellStyle name="Normal 2 3 3 2 2 3 2 4 3" xfId="15729"/>
    <cellStyle name="Normal 2 3 3 2 2 3 2 5" xfId="10958"/>
    <cellStyle name="Normal 2 3 3 2 2 3 2 5 2" xfId="14551"/>
    <cellStyle name="Normal 2 3 3 2 2 3 2 5 3" xfId="15730"/>
    <cellStyle name="Normal 2 3 3 2 2 3 2 6" xfId="12524"/>
    <cellStyle name="Normal 2 3 3 2 2 3 2 7" xfId="15721"/>
    <cellStyle name="Normal 2 3 3 2 2 3 3" xfId="9027"/>
    <cellStyle name="Normal 2 3 3 2 2 3 3 2" xfId="9595"/>
    <cellStyle name="Normal 2 3 3 2 2 3 3 2 2" xfId="10649"/>
    <cellStyle name="Normal 2 3 3 2 2 3 3 2 2 2" xfId="14243"/>
    <cellStyle name="Normal 2 3 3 2 2 3 3 2 2 3" xfId="15733"/>
    <cellStyle name="Normal 2 3 3 2 2 3 3 2 3" xfId="13190"/>
    <cellStyle name="Normal 2 3 3 2 2 3 3 2 4" xfId="15732"/>
    <cellStyle name="Normal 2 3 3 2 2 3 3 3" xfId="10111"/>
    <cellStyle name="Normal 2 3 3 2 2 3 3 3 2" xfId="13705"/>
    <cellStyle name="Normal 2 3 3 2 2 3 3 3 3" xfId="15734"/>
    <cellStyle name="Normal 2 3 3 2 2 3 3 4" xfId="10960"/>
    <cellStyle name="Normal 2 3 3 2 2 3 3 4 2" xfId="14553"/>
    <cellStyle name="Normal 2 3 3 2 2 3 3 4 3" xfId="15735"/>
    <cellStyle name="Normal 2 3 3 2 2 3 3 5" xfId="12652"/>
    <cellStyle name="Normal 2 3 3 2 2 3 3 6" xfId="15731"/>
    <cellStyle name="Normal 2 3 3 2 2 3 4" xfId="9339"/>
    <cellStyle name="Normal 2 3 3 2 2 3 4 2" xfId="10393"/>
    <cellStyle name="Normal 2 3 3 2 2 3 4 2 2" xfId="13987"/>
    <cellStyle name="Normal 2 3 3 2 2 3 4 2 3" xfId="15737"/>
    <cellStyle name="Normal 2 3 3 2 2 3 4 3" xfId="12934"/>
    <cellStyle name="Normal 2 3 3 2 2 3 4 4" xfId="15736"/>
    <cellStyle name="Normal 2 3 3 2 2 3 5" xfId="9855"/>
    <cellStyle name="Normal 2 3 3 2 2 3 5 2" xfId="13449"/>
    <cellStyle name="Normal 2 3 3 2 2 3 5 3" xfId="15738"/>
    <cellStyle name="Normal 2 3 3 2 2 3 6" xfId="10957"/>
    <cellStyle name="Normal 2 3 3 2 2 3 6 2" xfId="14550"/>
    <cellStyle name="Normal 2 3 3 2 2 3 6 3" xfId="15739"/>
    <cellStyle name="Normal 2 3 3 2 2 3 7" xfId="12396"/>
    <cellStyle name="Normal 2 3 3 2 2 3 8" xfId="15720"/>
    <cellStyle name="Normal 2 3 3 2 2 4" xfId="8803"/>
    <cellStyle name="Normal 2 3 3 2 2 4 2" xfId="8931"/>
    <cellStyle name="Normal 2 3 3 2 2 4 2 2" xfId="9187"/>
    <cellStyle name="Normal 2 3 3 2 2 4 2 2 2" xfId="9755"/>
    <cellStyle name="Normal 2 3 3 2 2 4 2 2 2 2" xfId="10809"/>
    <cellStyle name="Normal 2 3 3 2 2 4 2 2 2 2 2" xfId="14403"/>
    <cellStyle name="Normal 2 3 3 2 2 4 2 2 2 2 3" xfId="15744"/>
    <cellStyle name="Normal 2 3 3 2 2 4 2 2 2 3" xfId="13350"/>
    <cellStyle name="Normal 2 3 3 2 2 4 2 2 2 4" xfId="15743"/>
    <cellStyle name="Normal 2 3 3 2 2 4 2 2 3" xfId="10271"/>
    <cellStyle name="Normal 2 3 3 2 2 4 2 2 3 2" xfId="13865"/>
    <cellStyle name="Normal 2 3 3 2 2 4 2 2 3 3" xfId="15745"/>
    <cellStyle name="Normal 2 3 3 2 2 4 2 2 4" xfId="10963"/>
    <cellStyle name="Normal 2 3 3 2 2 4 2 2 4 2" xfId="14556"/>
    <cellStyle name="Normal 2 3 3 2 2 4 2 2 4 3" xfId="15746"/>
    <cellStyle name="Normal 2 3 3 2 2 4 2 2 5" xfId="12812"/>
    <cellStyle name="Normal 2 3 3 2 2 4 2 2 6" xfId="15742"/>
    <cellStyle name="Normal 2 3 3 2 2 4 2 3" xfId="9499"/>
    <cellStyle name="Normal 2 3 3 2 2 4 2 3 2" xfId="10553"/>
    <cellStyle name="Normal 2 3 3 2 2 4 2 3 2 2" xfId="14147"/>
    <cellStyle name="Normal 2 3 3 2 2 4 2 3 2 3" xfId="15748"/>
    <cellStyle name="Normal 2 3 3 2 2 4 2 3 3" xfId="13094"/>
    <cellStyle name="Normal 2 3 3 2 2 4 2 3 4" xfId="15747"/>
    <cellStyle name="Normal 2 3 3 2 2 4 2 4" xfId="10015"/>
    <cellStyle name="Normal 2 3 3 2 2 4 2 4 2" xfId="13609"/>
    <cellStyle name="Normal 2 3 3 2 2 4 2 4 3" xfId="15749"/>
    <cellStyle name="Normal 2 3 3 2 2 4 2 5" xfId="10962"/>
    <cellStyle name="Normal 2 3 3 2 2 4 2 5 2" xfId="14555"/>
    <cellStyle name="Normal 2 3 3 2 2 4 2 5 3" xfId="15750"/>
    <cellStyle name="Normal 2 3 3 2 2 4 2 6" xfId="12556"/>
    <cellStyle name="Normal 2 3 3 2 2 4 2 7" xfId="15741"/>
    <cellStyle name="Normal 2 3 3 2 2 4 3" xfId="9059"/>
    <cellStyle name="Normal 2 3 3 2 2 4 3 2" xfId="9627"/>
    <cellStyle name="Normal 2 3 3 2 2 4 3 2 2" xfId="10681"/>
    <cellStyle name="Normal 2 3 3 2 2 4 3 2 2 2" xfId="14275"/>
    <cellStyle name="Normal 2 3 3 2 2 4 3 2 2 3" xfId="15753"/>
    <cellStyle name="Normal 2 3 3 2 2 4 3 2 3" xfId="13222"/>
    <cellStyle name="Normal 2 3 3 2 2 4 3 2 4" xfId="15752"/>
    <cellStyle name="Normal 2 3 3 2 2 4 3 3" xfId="10143"/>
    <cellStyle name="Normal 2 3 3 2 2 4 3 3 2" xfId="13737"/>
    <cellStyle name="Normal 2 3 3 2 2 4 3 3 3" xfId="15754"/>
    <cellStyle name="Normal 2 3 3 2 2 4 3 4" xfId="10964"/>
    <cellStyle name="Normal 2 3 3 2 2 4 3 4 2" xfId="14557"/>
    <cellStyle name="Normal 2 3 3 2 2 4 3 4 3" xfId="15755"/>
    <cellStyle name="Normal 2 3 3 2 2 4 3 5" xfId="12684"/>
    <cellStyle name="Normal 2 3 3 2 2 4 3 6" xfId="15751"/>
    <cellStyle name="Normal 2 3 3 2 2 4 4" xfId="9371"/>
    <cellStyle name="Normal 2 3 3 2 2 4 4 2" xfId="10425"/>
    <cellStyle name="Normal 2 3 3 2 2 4 4 2 2" xfId="14019"/>
    <cellStyle name="Normal 2 3 3 2 2 4 4 2 3" xfId="15757"/>
    <cellStyle name="Normal 2 3 3 2 2 4 4 3" xfId="12966"/>
    <cellStyle name="Normal 2 3 3 2 2 4 4 4" xfId="15756"/>
    <cellStyle name="Normal 2 3 3 2 2 4 5" xfId="9887"/>
    <cellStyle name="Normal 2 3 3 2 2 4 5 2" xfId="13481"/>
    <cellStyle name="Normal 2 3 3 2 2 4 5 3" xfId="15758"/>
    <cellStyle name="Normal 2 3 3 2 2 4 6" xfId="10961"/>
    <cellStyle name="Normal 2 3 3 2 2 4 6 2" xfId="14554"/>
    <cellStyle name="Normal 2 3 3 2 2 4 6 3" xfId="15759"/>
    <cellStyle name="Normal 2 3 3 2 2 4 7" xfId="12428"/>
    <cellStyle name="Normal 2 3 3 2 2 4 8" xfId="15740"/>
    <cellStyle name="Normal 2 3 3 2 2 5" xfId="8818"/>
    <cellStyle name="Normal 2 3 3 2 2 5 2" xfId="9074"/>
    <cellStyle name="Normal 2 3 3 2 2 5 2 2" xfId="9642"/>
    <cellStyle name="Normal 2 3 3 2 2 5 2 2 2" xfId="10696"/>
    <cellStyle name="Normal 2 3 3 2 2 5 2 2 2 2" xfId="14290"/>
    <cellStyle name="Normal 2 3 3 2 2 5 2 2 2 3" xfId="15763"/>
    <cellStyle name="Normal 2 3 3 2 2 5 2 2 3" xfId="13237"/>
    <cellStyle name="Normal 2 3 3 2 2 5 2 2 4" xfId="15762"/>
    <cellStyle name="Normal 2 3 3 2 2 5 2 3" xfId="10158"/>
    <cellStyle name="Normal 2 3 3 2 2 5 2 3 2" xfId="13752"/>
    <cellStyle name="Normal 2 3 3 2 2 5 2 3 3" xfId="15764"/>
    <cellStyle name="Normal 2 3 3 2 2 5 2 4" xfId="10966"/>
    <cellStyle name="Normal 2 3 3 2 2 5 2 4 2" xfId="14559"/>
    <cellStyle name="Normal 2 3 3 2 2 5 2 4 3" xfId="15765"/>
    <cellStyle name="Normal 2 3 3 2 2 5 2 5" xfId="12699"/>
    <cellStyle name="Normal 2 3 3 2 2 5 2 6" xfId="15761"/>
    <cellStyle name="Normal 2 3 3 2 2 5 3" xfId="9386"/>
    <cellStyle name="Normal 2 3 3 2 2 5 3 2" xfId="10440"/>
    <cellStyle name="Normal 2 3 3 2 2 5 3 2 2" xfId="14034"/>
    <cellStyle name="Normal 2 3 3 2 2 5 3 2 3" xfId="15767"/>
    <cellStyle name="Normal 2 3 3 2 2 5 3 3" xfId="12981"/>
    <cellStyle name="Normal 2 3 3 2 2 5 3 4" xfId="15766"/>
    <cellStyle name="Normal 2 3 3 2 2 5 4" xfId="9902"/>
    <cellStyle name="Normal 2 3 3 2 2 5 4 2" xfId="13496"/>
    <cellStyle name="Normal 2 3 3 2 2 5 4 3" xfId="15768"/>
    <cellStyle name="Normal 2 3 3 2 2 5 5" xfId="10965"/>
    <cellStyle name="Normal 2 3 3 2 2 5 5 2" xfId="14558"/>
    <cellStyle name="Normal 2 3 3 2 2 5 5 3" xfId="15769"/>
    <cellStyle name="Normal 2 3 3 2 2 5 6" xfId="12443"/>
    <cellStyle name="Normal 2 3 3 2 2 5 7" xfId="15760"/>
    <cellStyle name="Normal 2 3 3 2 2 6" xfId="8946"/>
    <cellStyle name="Normal 2 3 3 2 2 6 2" xfId="9514"/>
    <cellStyle name="Normal 2 3 3 2 2 6 2 2" xfId="10568"/>
    <cellStyle name="Normal 2 3 3 2 2 6 2 2 2" xfId="14162"/>
    <cellStyle name="Normal 2 3 3 2 2 6 2 2 3" xfId="15772"/>
    <cellStyle name="Normal 2 3 3 2 2 6 2 3" xfId="13109"/>
    <cellStyle name="Normal 2 3 3 2 2 6 2 4" xfId="15771"/>
    <cellStyle name="Normal 2 3 3 2 2 6 3" xfId="10030"/>
    <cellStyle name="Normal 2 3 3 2 2 6 3 2" xfId="13624"/>
    <cellStyle name="Normal 2 3 3 2 2 6 3 3" xfId="15773"/>
    <cellStyle name="Normal 2 3 3 2 2 6 4" xfId="10967"/>
    <cellStyle name="Normal 2 3 3 2 2 6 4 2" xfId="14560"/>
    <cellStyle name="Normal 2 3 3 2 2 6 4 3" xfId="15774"/>
    <cellStyle name="Normal 2 3 3 2 2 6 5" xfId="12571"/>
    <cellStyle name="Normal 2 3 3 2 2 6 6" xfId="15770"/>
    <cellStyle name="Normal 2 3 3 2 2 7" xfId="9258"/>
    <cellStyle name="Normal 2 3 3 2 2 7 2" xfId="10312"/>
    <cellStyle name="Normal 2 3 3 2 2 7 2 2" xfId="13906"/>
    <cellStyle name="Normal 2 3 3 2 2 7 2 3" xfId="15776"/>
    <cellStyle name="Normal 2 3 3 2 2 7 3" xfId="12853"/>
    <cellStyle name="Normal 2 3 3 2 2 7 4" xfId="15775"/>
    <cellStyle name="Normal 2 3 3 2 2 8" xfId="9774"/>
    <cellStyle name="Normal 2 3 3 2 2 8 2" xfId="13368"/>
    <cellStyle name="Normal 2 3 3 2 2 8 3" xfId="15777"/>
    <cellStyle name="Normal 2 3 3 2 2 9" xfId="10952"/>
    <cellStyle name="Normal 2 3 3 2 2 9 2" xfId="14545"/>
    <cellStyle name="Normal 2 3 3 2 2 9 3" xfId="15778"/>
    <cellStyle name="Normal 2 3 3 2 3" xfId="8723"/>
    <cellStyle name="Normal 2 3 3 2 3 2" xfId="8851"/>
    <cellStyle name="Normal 2 3 3 2 3 2 2" xfId="9107"/>
    <cellStyle name="Normal 2 3 3 2 3 2 2 2" xfId="9675"/>
    <cellStyle name="Normal 2 3 3 2 3 2 2 2 2" xfId="10729"/>
    <cellStyle name="Normal 2 3 3 2 3 2 2 2 2 2" xfId="14323"/>
    <cellStyle name="Normal 2 3 3 2 3 2 2 2 2 3" xfId="15783"/>
    <cellStyle name="Normal 2 3 3 2 3 2 2 2 3" xfId="13270"/>
    <cellStyle name="Normal 2 3 3 2 3 2 2 2 4" xfId="15782"/>
    <cellStyle name="Normal 2 3 3 2 3 2 2 3" xfId="10191"/>
    <cellStyle name="Normal 2 3 3 2 3 2 2 3 2" xfId="13785"/>
    <cellStyle name="Normal 2 3 3 2 3 2 2 3 3" xfId="15784"/>
    <cellStyle name="Normal 2 3 3 2 3 2 2 4" xfId="10970"/>
    <cellStyle name="Normal 2 3 3 2 3 2 2 4 2" xfId="14563"/>
    <cellStyle name="Normal 2 3 3 2 3 2 2 4 3" xfId="15785"/>
    <cellStyle name="Normal 2 3 3 2 3 2 2 5" xfId="12732"/>
    <cellStyle name="Normal 2 3 3 2 3 2 2 6" xfId="15781"/>
    <cellStyle name="Normal 2 3 3 2 3 2 3" xfId="9419"/>
    <cellStyle name="Normal 2 3 3 2 3 2 3 2" xfId="10473"/>
    <cellStyle name="Normal 2 3 3 2 3 2 3 2 2" xfId="14067"/>
    <cellStyle name="Normal 2 3 3 2 3 2 3 2 3" xfId="15787"/>
    <cellStyle name="Normal 2 3 3 2 3 2 3 3" xfId="13014"/>
    <cellStyle name="Normal 2 3 3 2 3 2 3 4" xfId="15786"/>
    <cellStyle name="Normal 2 3 3 2 3 2 4" xfId="9935"/>
    <cellStyle name="Normal 2 3 3 2 3 2 4 2" xfId="13529"/>
    <cellStyle name="Normal 2 3 3 2 3 2 4 3" xfId="15788"/>
    <cellStyle name="Normal 2 3 3 2 3 2 5" xfId="10969"/>
    <cellStyle name="Normal 2 3 3 2 3 2 5 2" xfId="14562"/>
    <cellStyle name="Normal 2 3 3 2 3 2 5 3" xfId="15789"/>
    <cellStyle name="Normal 2 3 3 2 3 2 6" xfId="12476"/>
    <cellStyle name="Normal 2 3 3 2 3 2 7" xfId="15780"/>
    <cellStyle name="Normal 2 3 3 2 3 3" xfId="8979"/>
    <cellStyle name="Normal 2 3 3 2 3 3 2" xfId="9547"/>
    <cellStyle name="Normal 2 3 3 2 3 3 2 2" xfId="10601"/>
    <cellStyle name="Normal 2 3 3 2 3 3 2 2 2" xfId="14195"/>
    <cellStyle name="Normal 2 3 3 2 3 3 2 2 3" xfId="15792"/>
    <cellStyle name="Normal 2 3 3 2 3 3 2 3" xfId="13142"/>
    <cellStyle name="Normal 2 3 3 2 3 3 2 4" xfId="15791"/>
    <cellStyle name="Normal 2 3 3 2 3 3 3" xfId="10063"/>
    <cellStyle name="Normal 2 3 3 2 3 3 3 2" xfId="13657"/>
    <cellStyle name="Normal 2 3 3 2 3 3 3 3" xfId="15793"/>
    <cellStyle name="Normal 2 3 3 2 3 3 4" xfId="10971"/>
    <cellStyle name="Normal 2 3 3 2 3 3 4 2" xfId="14564"/>
    <cellStyle name="Normal 2 3 3 2 3 3 4 3" xfId="15794"/>
    <cellStyle name="Normal 2 3 3 2 3 3 5" xfId="12604"/>
    <cellStyle name="Normal 2 3 3 2 3 3 6" xfId="15790"/>
    <cellStyle name="Normal 2 3 3 2 3 4" xfId="9291"/>
    <cellStyle name="Normal 2 3 3 2 3 4 2" xfId="10345"/>
    <cellStyle name="Normal 2 3 3 2 3 4 2 2" xfId="13939"/>
    <cellStyle name="Normal 2 3 3 2 3 4 2 3" xfId="15796"/>
    <cellStyle name="Normal 2 3 3 2 3 4 3" xfId="12886"/>
    <cellStyle name="Normal 2 3 3 2 3 4 4" xfId="15795"/>
    <cellStyle name="Normal 2 3 3 2 3 5" xfId="9807"/>
    <cellStyle name="Normal 2 3 3 2 3 5 2" xfId="13401"/>
    <cellStyle name="Normal 2 3 3 2 3 5 3" xfId="15797"/>
    <cellStyle name="Normal 2 3 3 2 3 6" xfId="10968"/>
    <cellStyle name="Normal 2 3 3 2 3 6 2" xfId="14561"/>
    <cellStyle name="Normal 2 3 3 2 3 6 3" xfId="15798"/>
    <cellStyle name="Normal 2 3 3 2 3 7" xfId="12348"/>
    <cellStyle name="Normal 2 3 3 2 3 8" xfId="15779"/>
    <cellStyle name="Normal 2 3 3 2 4" xfId="8755"/>
    <cellStyle name="Normal 2 3 3 2 4 2" xfId="8883"/>
    <cellStyle name="Normal 2 3 3 2 4 2 2" xfId="9139"/>
    <cellStyle name="Normal 2 3 3 2 4 2 2 2" xfId="9707"/>
    <cellStyle name="Normal 2 3 3 2 4 2 2 2 2" xfId="10761"/>
    <cellStyle name="Normal 2 3 3 2 4 2 2 2 2 2" xfId="14355"/>
    <cellStyle name="Normal 2 3 3 2 4 2 2 2 2 3" xfId="15803"/>
    <cellStyle name="Normal 2 3 3 2 4 2 2 2 3" xfId="13302"/>
    <cellStyle name="Normal 2 3 3 2 4 2 2 2 4" xfId="15802"/>
    <cellStyle name="Normal 2 3 3 2 4 2 2 3" xfId="10223"/>
    <cellStyle name="Normal 2 3 3 2 4 2 2 3 2" xfId="13817"/>
    <cellStyle name="Normal 2 3 3 2 4 2 2 3 3" xfId="15804"/>
    <cellStyle name="Normal 2 3 3 2 4 2 2 4" xfId="10974"/>
    <cellStyle name="Normal 2 3 3 2 4 2 2 4 2" xfId="14567"/>
    <cellStyle name="Normal 2 3 3 2 4 2 2 4 3" xfId="15805"/>
    <cellStyle name="Normal 2 3 3 2 4 2 2 5" xfId="12764"/>
    <cellStyle name="Normal 2 3 3 2 4 2 2 6" xfId="15801"/>
    <cellStyle name="Normal 2 3 3 2 4 2 3" xfId="9451"/>
    <cellStyle name="Normal 2 3 3 2 4 2 3 2" xfId="10505"/>
    <cellStyle name="Normal 2 3 3 2 4 2 3 2 2" xfId="14099"/>
    <cellStyle name="Normal 2 3 3 2 4 2 3 2 3" xfId="15807"/>
    <cellStyle name="Normal 2 3 3 2 4 2 3 3" xfId="13046"/>
    <cellStyle name="Normal 2 3 3 2 4 2 3 4" xfId="15806"/>
    <cellStyle name="Normal 2 3 3 2 4 2 4" xfId="9967"/>
    <cellStyle name="Normal 2 3 3 2 4 2 4 2" xfId="13561"/>
    <cellStyle name="Normal 2 3 3 2 4 2 4 3" xfId="15808"/>
    <cellStyle name="Normal 2 3 3 2 4 2 5" xfId="10973"/>
    <cellStyle name="Normal 2 3 3 2 4 2 5 2" xfId="14566"/>
    <cellStyle name="Normal 2 3 3 2 4 2 5 3" xfId="15809"/>
    <cellStyle name="Normal 2 3 3 2 4 2 6" xfId="12508"/>
    <cellStyle name="Normal 2 3 3 2 4 2 7" xfId="15800"/>
    <cellStyle name="Normal 2 3 3 2 4 3" xfId="9011"/>
    <cellStyle name="Normal 2 3 3 2 4 3 2" xfId="9579"/>
    <cellStyle name="Normal 2 3 3 2 4 3 2 2" xfId="10633"/>
    <cellStyle name="Normal 2 3 3 2 4 3 2 2 2" xfId="14227"/>
    <cellStyle name="Normal 2 3 3 2 4 3 2 2 3" xfId="15812"/>
    <cellStyle name="Normal 2 3 3 2 4 3 2 3" xfId="13174"/>
    <cellStyle name="Normal 2 3 3 2 4 3 2 4" xfId="15811"/>
    <cellStyle name="Normal 2 3 3 2 4 3 3" xfId="10095"/>
    <cellStyle name="Normal 2 3 3 2 4 3 3 2" xfId="13689"/>
    <cellStyle name="Normal 2 3 3 2 4 3 3 3" xfId="15813"/>
    <cellStyle name="Normal 2 3 3 2 4 3 4" xfId="10975"/>
    <cellStyle name="Normal 2 3 3 2 4 3 4 2" xfId="14568"/>
    <cellStyle name="Normal 2 3 3 2 4 3 4 3" xfId="15814"/>
    <cellStyle name="Normal 2 3 3 2 4 3 5" xfId="12636"/>
    <cellStyle name="Normal 2 3 3 2 4 3 6" xfId="15810"/>
    <cellStyle name="Normal 2 3 3 2 4 4" xfId="9323"/>
    <cellStyle name="Normal 2 3 3 2 4 4 2" xfId="10377"/>
    <cellStyle name="Normal 2 3 3 2 4 4 2 2" xfId="13971"/>
    <cellStyle name="Normal 2 3 3 2 4 4 2 3" xfId="15816"/>
    <cellStyle name="Normal 2 3 3 2 4 4 3" xfId="12918"/>
    <cellStyle name="Normal 2 3 3 2 4 4 4" xfId="15815"/>
    <cellStyle name="Normal 2 3 3 2 4 5" xfId="9839"/>
    <cellStyle name="Normal 2 3 3 2 4 5 2" xfId="13433"/>
    <cellStyle name="Normal 2 3 3 2 4 5 3" xfId="15817"/>
    <cellStyle name="Normal 2 3 3 2 4 6" xfId="10972"/>
    <cellStyle name="Normal 2 3 3 2 4 6 2" xfId="14565"/>
    <cellStyle name="Normal 2 3 3 2 4 6 3" xfId="15818"/>
    <cellStyle name="Normal 2 3 3 2 4 7" xfId="12380"/>
    <cellStyle name="Normal 2 3 3 2 4 8" xfId="15799"/>
    <cellStyle name="Normal 2 3 3 2 5" xfId="8787"/>
    <cellStyle name="Normal 2 3 3 2 5 2" xfId="8915"/>
    <cellStyle name="Normal 2 3 3 2 5 2 2" xfId="9171"/>
    <cellStyle name="Normal 2 3 3 2 5 2 2 2" xfId="9739"/>
    <cellStyle name="Normal 2 3 3 2 5 2 2 2 2" xfId="10793"/>
    <cellStyle name="Normal 2 3 3 2 5 2 2 2 2 2" xfId="14387"/>
    <cellStyle name="Normal 2 3 3 2 5 2 2 2 2 3" xfId="15823"/>
    <cellStyle name="Normal 2 3 3 2 5 2 2 2 3" xfId="13334"/>
    <cellStyle name="Normal 2 3 3 2 5 2 2 2 4" xfId="15822"/>
    <cellStyle name="Normal 2 3 3 2 5 2 2 3" xfId="10255"/>
    <cellStyle name="Normal 2 3 3 2 5 2 2 3 2" xfId="13849"/>
    <cellStyle name="Normal 2 3 3 2 5 2 2 3 3" xfId="15824"/>
    <cellStyle name="Normal 2 3 3 2 5 2 2 4" xfId="10978"/>
    <cellStyle name="Normal 2 3 3 2 5 2 2 4 2" xfId="14571"/>
    <cellStyle name="Normal 2 3 3 2 5 2 2 4 3" xfId="15825"/>
    <cellStyle name="Normal 2 3 3 2 5 2 2 5" xfId="12796"/>
    <cellStyle name="Normal 2 3 3 2 5 2 2 6" xfId="15821"/>
    <cellStyle name="Normal 2 3 3 2 5 2 3" xfId="9483"/>
    <cellStyle name="Normal 2 3 3 2 5 2 3 2" xfId="10537"/>
    <cellStyle name="Normal 2 3 3 2 5 2 3 2 2" xfId="14131"/>
    <cellStyle name="Normal 2 3 3 2 5 2 3 2 3" xfId="15827"/>
    <cellStyle name="Normal 2 3 3 2 5 2 3 3" xfId="13078"/>
    <cellStyle name="Normal 2 3 3 2 5 2 3 4" xfId="15826"/>
    <cellStyle name="Normal 2 3 3 2 5 2 4" xfId="9999"/>
    <cellStyle name="Normal 2 3 3 2 5 2 4 2" xfId="13593"/>
    <cellStyle name="Normal 2 3 3 2 5 2 4 3" xfId="15828"/>
    <cellStyle name="Normal 2 3 3 2 5 2 5" xfId="10977"/>
    <cellStyle name="Normal 2 3 3 2 5 2 5 2" xfId="14570"/>
    <cellStyle name="Normal 2 3 3 2 5 2 5 3" xfId="15829"/>
    <cellStyle name="Normal 2 3 3 2 5 2 6" xfId="12540"/>
    <cellStyle name="Normal 2 3 3 2 5 2 7" xfId="15820"/>
    <cellStyle name="Normal 2 3 3 2 5 3" xfId="9043"/>
    <cellStyle name="Normal 2 3 3 2 5 3 2" xfId="9611"/>
    <cellStyle name="Normal 2 3 3 2 5 3 2 2" xfId="10665"/>
    <cellStyle name="Normal 2 3 3 2 5 3 2 2 2" xfId="14259"/>
    <cellStyle name="Normal 2 3 3 2 5 3 2 2 3" xfId="15832"/>
    <cellStyle name="Normal 2 3 3 2 5 3 2 3" xfId="13206"/>
    <cellStyle name="Normal 2 3 3 2 5 3 2 4" xfId="15831"/>
    <cellStyle name="Normal 2 3 3 2 5 3 3" xfId="10127"/>
    <cellStyle name="Normal 2 3 3 2 5 3 3 2" xfId="13721"/>
    <cellStyle name="Normal 2 3 3 2 5 3 3 3" xfId="15833"/>
    <cellStyle name="Normal 2 3 3 2 5 3 4" xfId="10979"/>
    <cellStyle name="Normal 2 3 3 2 5 3 4 2" xfId="14572"/>
    <cellStyle name="Normal 2 3 3 2 5 3 4 3" xfId="15834"/>
    <cellStyle name="Normal 2 3 3 2 5 3 5" xfId="12668"/>
    <cellStyle name="Normal 2 3 3 2 5 3 6" xfId="15830"/>
    <cellStyle name="Normal 2 3 3 2 5 4" xfId="9355"/>
    <cellStyle name="Normal 2 3 3 2 5 4 2" xfId="10409"/>
    <cellStyle name="Normal 2 3 3 2 5 4 2 2" xfId="14003"/>
    <cellStyle name="Normal 2 3 3 2 5 4 2 3" xfId="15836"/>
    <cellStyle name="Normal 2 3 3 2 5 4 3" xfId="12950"/>
    <cellStyle name="Normal 2 3 3 2 5 4 4" xfId="15835"/>
    <cellStyle name="Normal 2 3 3 2 5 5" xfId="9871"/>
    <cellStyle name="Normal 2 3 3 2 5 5 2" xfId="13465"/>
    <cellStyle name="Normal 2 3 3 2 5 5 3" xfId="15837"/>
    <cellStyle name="Normal 2 3 3 2 5 6" xfId="10976"/>
    <cellStyle name="Normal 2 3 3 2 5 6 2" xfId="14569"/>
    <cellStyle name="Normal 2 3 3 2 5 6 3" xfId="15838"/>
    <cellStyle name="Normal 2 3 3 2 5 7" xfId="12412"/>
    <cellStyle name="Normal 2 3 3 2 5 8" xfId="15819"/>
    <cellStyle name="Normal 2 3 3 2 6" xfId="8817"/>
    <cellStyle name="Normal 2 3 3 2 6 2" xfId="9073"/>
    <cellStyle name="Normal 2 3 3 2 6 2 2" xfId="9641"/>
    <cellStyle name="Normal 2 3 3 2 6 2 2 2" xfId="10695"/>
    <cellStyle name="Normal 2 3 3 2 6 2 2 2 2" xfId="14289"/>
    <cellStyle name="Normal 2 3 3 2 6 2 2 2 3" xfId="15842"/>
    <cellStyle name="Normal 2 3 3 2 6 2 2 3" xfId="13236"/>
    <cellStyle name="Normal 2 3 3 2 6 2 2 4" xfId="15841"/>
    <cellStyle name="Normal 2 3 3 2 6 2 3" xfId="10157"/>
    <cellStyle name="Normal 2 3 3 2 6 2 3 2" xfId="13751"/>
    <cellStyle name="Normal 2 3 3 2 6 2 3 3" xfId="15843"/>
    <cellStyle name="Normal 2 3 3 2 6 2 4" xfId="10981"/>
    <cellStyle name="Normal 2 3 3 2 6 2 4 2" xfId="14574"/>
    <cellStyle name="Normal 2 3 3 2 6 2 4 3" xfId="15844"/>
    <cellStyle name="Normal 2 3 3 2 6 2 5" xfId="12698"/>
    <cellStyle name="Normal 2 3 3 2 6 2 6" xfId="15840"/>
    <cellStyle name="Normal 2 3 3 2 6 3" xfId="9385"/>
    <cellStyle name="Normal 2 3 3 2 6 3 2" xfId="10439"/>
    <cellStyle name="Normal 2 3 3 2 6 3 2 2" xfId="14033"/>
    <cellStyle name="Normal 2 3 3 2 6 3 2 3" xfId="15846"/>
    <cellStyle name="Normal 2 3 3 2 6 3 3" xfId="12980"/>
    <cellStyle name="Normal 2 3 3 2 6 3 4" xfId="15845"/>
    <cellStyle name="Normal 2 3 3 2 6 4" xfId="9901"/>
    <cellStyle name="Normal 2 3 3 2 6 4 2" xfId="13495"/>
    <cellStyle name="Normal 2 3 3 2 6 4 3" xfId="15847"/>
    <cellStyle name="Normal 2 3 3 2 6 5" xfId="10980"/>
    <cellStyle name="Normal 2 3 3 2 6 5 2" xfId="14573"/>
    <cellStyle name="Normal 2 3 3 2 6 5 3" xfId="15848"/>
    <cellStyle name="Normal 2 3 3 2 6 6" xfId="12442"/>
    <cellStyle name="Normal 2 3 3 2 6 7" xfId="15839"/>
    <cellStyle name="Normal 2 3 3 2 7" xfId="8945"/>
    <cellStyle name="Normal 2 3 3 2 7 2" xfId="9513"/>
    <cellStyle name="Normal 2 3 3 2 7 2 2" xfId="10567"/>
    <cellStyle name="Normal 2 3 3 2 7 2 2 2" xfId="14161"/>
    <cellStyle name="Normal 2 3 3 2 7 2 2 3" xfId="15851"/>
    <cellStyle name="Normal 2 3 3 2 7 2 3" xfId="13108"/>
    <cellStyle name="Normal 2 3 3 2 7 2 4" xfId="15850"/>
    <cellStyle name="Normal 2 3 3 2 7 3" xfId="10029"/>
    <cellStyle name="Normal 2 3 3 2 7 3 2" xfId="13623"/>
    <cellStyle name="Normal 2 3 3 2 7 3 3" xfId="15852"/>
    <cellStyle name="Normal 2 3 3 2 7 4" xfId="10982"/>
    <cellStyle name="Normal 2 3 3 2 7 4 2" xfId="14575"/>
    <cellStyle name="Normal 2 3 3 2 7 4 3" xfId="15853"/>
    <cellStyle name="Normal 2 3 3 2 7 5" xfId="12570"/>
    <cellStyle name="Normal 2 3 3 2 7 6" xfId="15849"/>
    <cellStyle name="Normal 2 3 3 2 8" xfId="9257"/>
    <cellStyle name="Normal 2 3 3 2 8 2" xfId="10311"/>
    <cellStyle name="Normal 2 3 3 2 8 2 2" xfId="13905"/>
    <cellStyle name="Normal 2 3 3 2 8 2 3" xfId="15855"/>
    <cellStyle name="Normal 2 3 3 2 8 3" xfId="12852"/>
    <cellStyle name="Normal 2 3 3 2 8 4" xfId="15854"/>
    <cellStyle name="Normal 2 3 3 2 9" xfId="9773"/>
    <cellStyle name="Normal 2 3 3 2 9 2" xfId="13367"/>
    <cellStyle name="Normal 2 3 3 2 9 3" xfId="15856"/>
    <cellStyle name="Normal 2 3 3 3" xfId="1451"/>
    <cellStyle name="Normal 2 3 3 3 10" xfId="12291"/>
    <cellStyle name="Normal 2 3 3 3 11" xfId="15857"/>
    <cellStyle name="Normal 2 3 3 3 2" xfId="8731"/>
    <cellStyle name="Normal 2 3 3 3 2 2" xfId="8859"/>
    <cellStyle name="Normal 2 3 3 3 2 2 2" xfId="9115"/>
    <cellStyle name="Normal 2 3 3 3 2 2 2 2" xfId="9683"/>
    <cellStyle name="Normal 2 3 3 3 2 2 2 2 2" xfId="10737"/>
    <cellStyle name="Normal 2 3 3 3 2 2 2 2 2 2" xfId="14331"/>
    <cellStyle name="Normal 2 3 3 3 2 2 2 2 2 3" xfId="15862"/>
    <cellStyle name="Normal 2 3 3 3 2 2 2 2 3" xfId="13278"/>
    <cellStyle name="Normal 2 3 3 3 2 2 2 2 4" xfId="15861"/>
    <cellStyle name="Normal 2 3 3 3 2 2 2 3" xfId="10199"/>
    <cellStyle name="Normal 2 3 3 3 2 2 2 3 2" xfId="13793"/>
    <cellStyle name="Normal 2 3 3 3 2 2 2 3 3" xfId="15863"/>
    <cellStyle name="Normal 2 3 3 3 2 2 2 4" xfId="10986"/>
    <cellStyle name="Normal 2 3 3 3 2 2 2 4 2" xfId="14579"/>
    <cellStyle name="Normal 2 3 3 3 2 2 2 4 3" xfId="15864"/>
    <cellStyle name="Normal 2 3 3 3 2 2 2 5" xfId="12740"/>
    <cellStyle name="Normal 2 3 3 3 2 2 2 6" xfId="15860"/>
    <cellStyle name="Normal 2 3 3 3 2 2 3" xfId="9427"/>
    <cellStyle name="Normal 2 3 3 3 2 2 3 2" xfId="10481"/>
    <cellStyle name="Normal 2 3 3 3 2 2 3 2 2" xfId="14075"/>
    <cellStyle name="Normal 2 3 3 3 2 2 3 2 3" xfId="15866"/>
    <cellStyle name="Normal 2 3 3 3 2 2 3 3" xfId="13022"/>
    <cellStyle name="Normal 2 3 3 3 2 2 3 4" xfId="15865"/>
    <cellStyle name="Normal 2 3 3 3 2 2 4" xfId="9943"/>
    <cellStyle name="Normal 2 3 3 3 2 2 4 2" xfId="13537"/>
    <cellStyle name="Normal 2 3 3 3 2 2 4 3" xfId="15867"/>
    <cellStyle name="Normal 2 3 3 3 2 2 5" xfId="10985"/>
    <cellStyle name="Normal 2 3 3 3 2 2 5 2" xfId="14578"/>
    <cellStyle name="Normal 2 3 3 3 2 2 5 3" xfId="15868"/>
    <cellStyle name="Normal 2 3 3 3 2 2 6" xfId="12484"/>
    <cellStyle name="Normal 2 3 3 3 2 2 7" xfId="15859"/>
    <cellStyle name="Normal 2 3 3 3 2 3" xfId="8987"/>
    <cellStyle name="Normal 2 3 3 3 2 3 2" xfId="9555"/>
    <cellStyle name="Normal 2 3 3 3 2 3 2 2" xfId="10609"/>
    <cellStyle name="Normal 2 3 3 3 2 3 2 2 2" xfId="14203"/>
    <cellStyle name="Normal 2 3 3 3 2 3 2 2 3" xfId="15871"/>
    <cellStyle name="Normal 2 3 3 3 2 3 2 3" xfId="13150"/>
    <cellStyle name="Normal 2 3 3 3 2 3 2 4" xfId="15870"/>
    <cellStyle name="Normal 2 3 3 3 2 3 3" xfId="10071"/>
    <cellStyle name="Normal 2 3 3 3 2 3 3 2" xfId="13665"/>
    <cellStyle name="Normal 2 3 3 3 2 3 3 3" xfId="15872"/>
    <cellStyle name="Normal 2 3 3 3 2 3 4" xfId="10987"/>
    <cellStyle name="Normal 2 3 3 3 2 3 4 2" xfId="14580"/>
    <cellStyle name="Normal 2 3 3 3 2 3 4 3" xfId="15873"/>
    <cellStyle name="Normal 2 3 3 3 2 3 5" xfId="12612"/>
    <cellStyle name="Normal 2 3 3 3 2 3 6" xfId="15869"/>
    <cellStyle name="Normal 2 3 3 3 2 4" xfId="9299"/>
    <cellStyle name="Normal 2 3 3 3 2 4 2" xfId="10353"/>
    <cellStyle name="Normal 2 3 3 3 2 4 2 2" xfId="13947"/>
    <cellStyle name="Normal 2 3 3 3 2 4 2 3" xfId="15875"/>
    <cellStyle name="Normal 2 3 3 3 2 4 3" xfId="12894"/>
    <cellStyle name="Normal 2 3 3 3 2 4 4" xfId="15874"/>
    <cellStyle name="Normal 2 3 3 3 2 5" xfId="9815"/>
    <cellStyle name="Normal 2 3 3 3 2 5 2" xfId="13409"/>
    <cellStyle name="Normal 2 3 3 3 2 5 3" xfId="15876"/>
    <cellStyle name="Normal 2 3 3 3 2 6" xfId="10984"/>
    <cellStyle name="Normal 2 3 3 3 2 6 2" xfId="14577"/>
    <cellStyle name="Normal 2 3 3 3 2 6 3" xfId="15877"/>
    <cellStyle name="Normal 2 3 3 3 2 7" xfId="12356"/>
    <cellStyle name="Normal 2 3 3 3 2 8" xfId="15858"/>
    <cellStyle name="Normal 2 3 3 3 3" xfId="8763"/>
    <cellStyle name="Normal 2 3 3 3 3 2" xfId="8891"/>
    <cellStyle name="Normal 2 3 3 3 3 2 2" xfId="9147"/>
    <cellStyle name="Normal 2 3 3 3 3 2 2 2" xfId="9715"/>
    <cellStyle name="Normal 2 3 3 3 3 2 2 2 2" xfId="10769"/>
    <cellStyle name="Normal 2 3 3 3 3 2 2 2 2 2" xfId="14363"/>
    <cellStyle name="Normal 2 3 3 3 3 2 2 2 2 3" xfId="15882"/>
    <cellStyle name="Normal 2 3 3 3 3 2 2 2 3" xfId="13310"/>
    <cellStyle name="Normal 2 3 3 3 3 2 2 2 4" xfId="15881"/>
    <cellStyle name="Normal 2 3 3 3 3 2 2 3" xfId="10231"/>
    <cellStyle name="Normal 2 3 3 3 3 2 2 3 2" xfId="13825"/>
    <cellStyle name="Normal 2 3 3 3 3 2 2 3 3" xfId="15883"/>
    <cellStyle name="Normal 2 3 3 3 3 2 2 4" xfId="10990"/>
    <cellStyle name="Normal 2 3 3 3 3 2 2 4 2" xfId="14583"/>
    <cellStyle name="Normal 2 3 3 3 3 2 2 4 3" xfId="15884"/>
    <cellStyle name="Normal 2 3 3 3 3 2 2 5" xfId="12772"/>
    <cellStyle name="Normal 2 3 3 3 3 2 2 6" xfId="15880"/>
    <cellStyle name="Normal 2 3 3 3 3 2 3" xfId="9459"/>
    <cellStyle name="Normal 2 3 3 3 3 2 3 2" xfId="10513"/>
    <cellStyle name="Normal 2 3 3 3 3 2 3 2 2" xfId="14107"/>
    <cellStyle name="Normal 2 3 3 3 3 2 3 2 3" xfId="15886"/>
    <cellStyle name="Normal 2 3 3 3 3 2 3 3" xfId="13054"/>
    <cellStyle name="Normal 2 3 3 3 3 2 3 4" xfId="15885"/>
    <cellStyle name="Normal 2 3 3 3 3 2 4" xfId="9975"/>
    <cellStyle name="Normal 2 3 3 3 3 2 4 2" xfId="13569"/>
    <cellStyle name="Normal 2 3 3 3 3 2 4 3" xfId="15887"/>
    <cellStyle name="Normal 2 3 3 3 3 2 5" xfId="10989"/>
    <cellStyle name="Normal 2 3 3 3 3 2 5 2" xfId="14582"/>
    <cellStyle name="Normal 2 3 3 3 3 2 5 3" xfId="15888"/>
    <cellStyle name="Normal 2 3 3 3 3 2 6" xfId="12516"/>
    <cellStyle name="Normal 2 3 3 3 3 2 7" xfId="15879"/>
    <cellStyle name="Normal 2 3 3 3 3 3" xfId="9019"/>
    <cellStyle name="Normal 2 3 3 3 3 3 2" xfId="9587"/>
    <cellStyle name="Normal 2 3 3 3 3 3 2 2" xfId="10641"/>
    <cellStyle name="Normal 2 3 3 3 3 3 2 2 2" xfId="14235"/>
    <cellStyle name="Normal 2 3 3 3 3 3 2 2 3" xfId="15891"/>
    <cellStyle name="Normal 2 3 3 3 3 3 2 3" xfId="13182"/>
    <cellStyle name="Normal 2 3 3 3 3 3 2 4" xfId="15890"/>
    <cellStyle name="Normal 2 3 3 3 3 3 3" xfId="10103"/>
    <cellStyle name="Normal 2 3 3 3 3 3 3 2" xfId="13697"/>
    <cellStyle name="Normal 2 3 3 3 3 3 3 3" xfId="15892"/>
    <cellStyle name="Normal 2 3 3 3 3 3 4" xfId="10991"/>
    <cellStyle name="Normal 2 3 3 3 3 3 4 2" xfId="14584"/>
    <cellStyle name="Normal 2 3 3 3 3 3 4 3" xfId="15893"/>
    <cellStyle name="Normal 2 3 3 3 3 3 5" xfId="12644"/>
    <cellStyle name="Normal 2 3 3 3 3 3 6" xfId="15889"/>
    <cellStyle name="Normal 2 3 3 3 3 4" xfId="9331"/>
    <cellStyle name="Normal 2 3 3 3 3 4 2" xfId="10385"/>
    <cellStyle name="Normal 2 3 3 3 3 4 2 2" xfId="13979"/>
    <cellStyle name="Normal 2 3 3 3 3 4 2 3" xfId="15895"/>
    <cellStyle name="Normal 2 3 3 3 3 4 3" xfId="12926"/>
    <cellStyle name="Normal 2 3 3 3 3 4 4" xfId="15894"/>
    <cellStyle name="Normal 2 3 3 3 3 5" xfId="9847"/>
    <cellStyle name="Normal 2 3 3 3 3 5 2" xfId="13441"/>
    <cellStyle name="Normal 2 3 3 3 3 5 3" xfId="15896"/>
    <cellStyle name="Normal 2 3 3 3 3 6" xfId="10988"/>
    <cellStyle name="Normal 2 3 3 3 3 6 2" xfId="14581"/>
    <cellStyle name="Normal 2 3 3 3 3 6 3" xfId="15897"/>
    <cellStyle name="Normal 2 3 3 3 3 7" xfId="12388"/>
    <cellStyle name="Normal 2 3 3 3 3 8" xfId="15878"/>
    <cellStyle name="Normal 2 3 3 3 4" xfId="8795"/>
    <cellStyle name="Normal 2 3 3 3 4 2" xfId="8923"/>
    <cellStyle name="Normal 2 3 3 3 4 2 2" xfId="9179"/>
    <cellStyle name="Normal 2 3 3 3 4 2 2 2" xfId="9747"/>
    <cellStyle name="Normal 2 3 3 3 4 2 2 2 2" xfId="10801"/>
    <cellStyle name="Normal 2 3 3 3 4 2 2 2 2 2" xfId="14395"/>
    <cellStyle name="Normal 2 3 3 3 4 2 2 2 2 3" xfId="15902"/>
    <cellStyle name="Normal 2 3 3 3 4 2 2 2 3" xfId="13342"/>
    <cellStyle name="Normal 2 3 3 3 4 2 2 2 4" xfId="15901"/>
    <cellStyle name="Normal 2 3 3 3 4 2 2 3" xfId="10263"/>
    <cellStyle name="Normal 2 3 3 3 4 2 2 3 2" xfId="13857"/>
    <cellStyle name="Normal 2 3 3 3 4 2 2 3 3" xfId="15903"/>
    <cellStyle name="Normal 2 3 3 3 4 2 2 4" xfId="10994"/>
    <cellStyle name="Normal 2 3 3 3 4 2 2 4 2" xfId="14587"/>
    <cellStyle name="Normal 2 3 3 3 4 2 2 4 3" xfId="15904"/>
    <cellStyle name="Normal 2 3 3 3 4 2 2 5" xfId="12804"/>
    <cellStyle name="Normal 2 3 3 3 4 2 2 6" xfId="15900"/>
    <cellStyle name="Normal 2 3 3 3 4 2 3" xfId="9491"/>
    <cellStyle name="Normal 2 3 3 3 4 2 3 2" xfId="10545"/>
    <cellStyle name="Normal 2 3 3 3 4 2 3 2 2" xfId="14139"/>
    <cellStyle name="Normal 2 3 3 3 4 2 3 2 3" xfId="15906"/>
    <cellStyle name="Normal 2 3 3 3 4 2 3 3" xfId="13086"/>
    <cellStyle name="Normal 2 3 3 3 4 2 3 4" xfId="15905"/>
    <cellStyle name="Normal 2 3 3 3 4 2 4" xfId="10007"/>
    <cellStyle name="Normal 2 3 3 3 4 2 4 2" xfId="13601"/>
    <cellStyle name="Normal 2 3 3 3 4 2 4 3" xfId="15907"/>
    <cellStyle name="Normal 2 3 3 3 4 2 5" xfId="10993"/>
    <cellStyle name="Normal 2 3 3 3 4 2 5 2" xfId="14586"/>
    <cellStyle name="Normal 2 3 3 3 4 2 5 3" xfId="15908"/>
    <cellStyle name="Normal 2 3 3 3 4 2 6" xfId="12548"/>
    <cellStyle name="Normal 2 3 3 3 4 2 7" xfId="15899"/>
    <cellStyle name="Normal 2 3 3 3 4 3" xfId="9051"/>
    <cellStyle name="Normal 2 3 3 3 4 3 2" xfId="9619"/>
    <cellStyle name="Normal 2 3 3 3 4 3 2 2" xfId="10673"/>
    <cellStyle name="Normal 2 3 3 3 4 3 2 2 2" xfId="14267"/>
    <cellStyle name="Normal 2 3 3 3 4 3 2 2 3" xfId="15911"/>
    <cellStyle name="Normal 2 3 3 3 4 3 2 3" xfId="13214"/>
    <cellStyle name="Normal 2 3 3 3 4 3 2 4" xfId="15910"/>
    <cellStyle name="Normal 2 3 3 3 4 3 3" xfId="10135"/>
    <cellStyle name="Normal 2 3 3 3 4 3 3 2" xfId="13729"/>
    <cellStyle name="Normal 2 3 3 3 4 3 3 3" xfId="15912"/>
    <cellStyle name="Normal 2 3 3 3 4 3 4" xfId="10995"/>
    <cellStyle name="Normal 2 3 3 3 4 3 4 2" xfId="14588"/>
    <cellStyle name="Normal 2 3 3 3 4 3 4 3" xfId="15913"/>
    <cellStyle name="Normal 2 3 3 3 4 3 5" xfId="12676"/>
    <cellStyle name="Normal 2 3 3 3 4 3 6" xfId="15909"/>
    <cellStyle name="Normal 2 3 3 3 4 4" xfId="9363"/>
    <cellStyle name="Normal 2 3 3 3 4 4 2" xfId="10417"/>
    <cellStyle name="Normal 2 3 3 3 4 4 2 2" xfId="14011"/>
    <cellStyle name="Normal 2 3 3 3 4 4 2 3" xfId="15915"/>
    <cellStyle name="Normal 2 3 3 3 4 4 3" xfId="12958"/>
    <cellStyle name="Normal 2 3 3 3 4 4 4" xfId="15914"/>
    <cellStyle name="Normal 2 3 3 3 4 5" xfId="9879"/>
    <cellStyle name="Normal 2 3 3 3 4 5 2" xfId="13473"/>
    <cellStyle name="Normal 2 3 3 3 4 5 3" xfId="15916"/>
    <cellStyle name="Normal 2 3 3 3 4 6" xfId="10992"/>
    <cellStyle name="Normal 2 3 3 3 4 6 2" xfId="14585"/>
    <cellStyle name="Normal 2 3 3 3 4 6 3" xfId="15917"/>
    <cellStyle name="Normal 2 3 3 3 4 7" xfId="12420"/>
    <cellStyle name="Normal 2 3 3 3 4 8" xfId="15898"/>
    <cellStyle name="Normal 2 3 3 3 5" xfId="8819"/>
    <cellStyle name="Normal 2 3 3 3 5 2" xfId="9075"/>
    <cellStyle name="Normal 2 3 3 3 5 2 2" xfId="9643"/>
    <cellStyle name="Normal 2 3 3 3 5 2 2 2" xfId="10697"/>
    <cellStyle name="Normal 2 3 3 3 5 2 2 2 2" xfId="14291"/>
    <cellStyle name="Normal 2 3 3 3 5 2 2 2 3" xfId="15921"/>
    <cellStyle name="Normal 2 3 3 3 5 2 2 3" xfId="13238"/>
    <cellStyle name="Normal 2 3 3 3 5 2 2 4" xfId="15920"/>
    <cellStyle name="Normal 2 3 3 3 5 2 3" xfId="10159"/>
    <cellStyle name="Normal 2 3 3 3 5 2 3 2" xfId="13753"/>
    <cellStyle name="Normal 2 3 3 3 5 2 3 3" xfId="15922"/>
    <cellStyle name="Normal 2 3 3 3 5 2 4" xfId="10997"/>
    <cellStyle name="Normal 2 3 3 3 5 2 4 2" xfId="14590"/>
    <cellStyle name="Normal 2 3 3 3 5 2 4 3" xfId="15923"/>
    <cellStyle name="Normal 2 3 3 3 5 2 5" xfId="12700"/>
    <cellStyle name="Normal 2 3 3 3 5 2 6" xfId="15919"/>
    <cellStyle name="Normal 2 3 3 3 5 3" xfId="9387"/>
    <cellStyle name="Normal 2 3 3 3 5 3 2" xfId="10441"/>
    <cellStyle name="Normal 2 3 3 3 5 3 2 2" xfId="14035"/>
    <cellStyle name="Normal 2 3 3 3 5 3 2 3" xfId="15925"/>
    <cellStyle name="Normal 2 3 3 3 5 3 3" xfId="12982"/>
    <cellStyle name="Normal 2 3 3 3 5 3 4" xfId="15924"/>
    <cellStyle name="Normal 2 3 3 3 5 4" xfId="9903"/>
    <cellStyle name="Normal 2 3 3 3 5 4 2" xfId="13497"/>
    <cellStyle name="Normal 2 3 3 3 5 4 3" xfId="15926"/>
    <cellStyle name="Normal 2 3 3 3 5 5" xfId="10996"/>
    <cellStyle name="Normal 2 3 3 3 5 5 2" xfId="14589"/>
    <cellStyle name="Normal 2 3 3 3 5 5 3" xfId="15927"/>
    <cellStyle name="Normal 2 3 3 3 5 6" xfId="12444"/>
    <cellStyle name="Normal 2 3 3 3 5 7" xfId="15918"/>
    <cellStyle name="Normal 2 3 3 3 6" xfId="8947"/>
    <cellStyle name="Normal 2 3 3 3 6 2" xfId="9515"/>
    <cellStyle name="Normal 2 3 3 3 6 2 2" xfId="10569"/>
    <cellStyle name="Normal 2 3 3 3 6 2 2 2" xfId="14163"/>
    <cellStyle name="Normal 2 3 3 3 6 2 2 3" xfId="15930"/>
    <cellStyle name="Normal 2 3 3 3 6 2 3" xfId="13110"/>
    <cellStyle name="Normal 2 3 3 3 6 2 4" xfId="15929"/>
    <cellStyle name="Normal 2 3 3 3 6 3" xfId="10031"/>
    <cellStyle name="Normal 2 3 3 3 6 3 2" xfId="13625"/>
    <cellStyle name="Normal 2 3 3 3 6 3 3" xfId="15931"/>
    <cellStyle name="Normal 2 3 3 3 6 4" xfId="10998"/>
    <cellStyle name="Normal 2 3 3 3 6 4 2" xfId="14591"/>
    <cellStyle name="Normal 2 3 3 3 6 4 3" xfId="15932"/>
    <cellStyle name="Normal 2 3 3 3 6 5" xfId="12572"/>
    <cellStyle name="Normal 2 3 3 3 6 6" xfId="15928"/>
    <cellStyle name="Normal 2 3 3 3 7" xfId="9259"/>
    <cellStyle name="Normal 2 3 3 3 7 2" xfId="10313"/>
    <cellStyle name="Normal 2 3 3 3 7 2 2" xfId="13907"/>
    <cellStyle name="Normal 2 3 3 3 7 2 3" xfId="15934"/>
    <cellStyle name="Normal 2 3 3 3 7 3" xfId="12854"/>
    <cellStyle name="Normal 2 3 3 3 7 4" xfId="15933"/>
    <cellStyle name="Normal 2 3 3 3 8" xfId="9775"/>
    <cellStyle name="Normal 2 3 3 3 8 2" xfId="13369"/>
    <cellStyle name="Normal 2 3 3 3 8 3" xfId="15935"/>
    <cellStyle name="Normal 2 3 3 3 9" xfId="10983"/>
    <cellStyle name="Normal 2 3 3 3 9 2" xfId="14576"/>
    <cellStyle name="Normal 2 3 3 3 9 3" xfId="15936"/>
    <cellStyle name="Normal 2 3 3 4" xfId="8715"/>
    <cellStyle name="Normal 2 3 3 4 2" xfId="8843"/>
    <cellStyle name="Normal 2 3 3 4 2 2" xfId="9099"/>
    <cellStyle name="Normal 2 3 3 4 2 2 2" xfId="9667"/>
    <cellStyle name="Normal 2 3 3 4 2 2 2 2" xfId="10721"/>
    <cellStyle name="Normal 2 3 3 4 2 2 2 2 2" xfId="14315"/>
    <cellStyle name="Normal 2 3 3 4 2 2 2 2 3" xfId="15941"/>
    <cellStyle name="Normal 2 3 3 4 2 2 2 3" xfId="13262"/>
    <cellStyle name="Normal 2 3 3 4 2 2 2 4" xfId="15940"/>
    <cellStyle name="Normal 2 3 3 4 2 2 3" xfId="10183"/>
    <cellStyle name="Normal 2 3 3 4 2 2 3 2" xfId="13777"/>
    <cellStyle name="Normal 2 3 3 4 2 2 3 3" xfId="15942"/>
    <cellStyle name="Normal 2 3 3 4 2 2 4" xfId="11001"/>
    <cellStyle name="Normal 2 3 3 4 2 2 4 2" xfId="14594"/>
    <cellStyle name="Normal 2 3 3 4 2 2 4 3" xfId="15943"/>
    <cellStyle name="Normal 2 3 3 4 2 2 5" xfId="12724"/>
    <cellStyle name="Normal 2 3 3 4 2 2 6" xfId="15939"/>
    <cellStyle name="Normal 2 3 3 4 2 3" xfId="9411"/>
    <cellStyle name="Normal 2 3 3 4 2 3 2" xfId="10465"/>
    <cellStyle name="Normal 2 3 3 4 2 3 2 2" xfId="14059"/>
    <cellStyle name="Normal 2 3 3 4 2 3 2 3" xfId="15945"/>
    <cellStyle name="Normal 2 3 3 4 2 3 3" xfId="13006"/>
    <cellStyle name="Normal 2 3 3 4 2 3 4" xfId="15944"/>
    <cellStyle name="Normal 2 3 3 4 2 4" xfId="9927"/>
    <cellStyle name="Normal 2 3 3 4 2 4 2" xfId="13521"/>
    <cellStyle name="Normal 2 3 3 4 2 4 3" xfId="15946"/>
    <cellStyle name="Normal 2 3 3 4 2 5" xfId="11000"/>
    <cellStyle name="Normal 2 3 3 4 2 5 2" xfId="14593"/>
    <cellStyle name="Normal 2 3 3 4 2 5 3" xfId="15947"/>
    <cellStyle name="Normal 2 3 3 4 2 6" xfId="12468"/>
    <cellStyle name="Normal 2 3 3 4 2 7" xfId="15938"/>
    <cellStyle name="Normal 2 3 3 4 3" xfId="8971"/>
    <cellStyle name="Normal 2 3 3 4 3 2" xfId="9539"/>
    <cellStyle name="Normal 2 3 3 4 3 2 2" xfId="10593"/>
    <cellStyle name="Normal 2 3 3 4 3 2 2 2" xfId="14187"/>
    <cellStyle name="Normal 2 3 3 4 3 2 2 3" xfId="15950"/>
    <cellStyle name="Normal 2 3 3 4 3 2 3" xfId="13134"/>
    <cellStyle name="Normal 2 3 3 4 3 2 4" xfId="15949"/>
    <cellStyle name="Normal 2 3 3 4 3 3" xfId="10055"/>
    <cellStyle name="Normal 2 3 3 4 3 3 2" xfId="13649"/>
    <cellStyle name="Normal 2 3 3 4 3 3 3" xfId="15951"/>
    <cellStyle name="Normal 2 3 3 4 3 4" xfId="11002"/>
    <cellStyle name="Normal 2 3 3 4 3 4 2" xfId="14595"/>
    <cellStyle name="Normal 2 3 3 4 3 4 3" xfId="15952"/>
    <cellStyle name="Normal 2 3 3 4 3 5" xfId="12596"/>
    <cellStyle name="Normal 2 3 3 4 3 6" xfId="15948"/>
    <cellStyle name="Normal 2 3 3 4 4" xfId="9283"/>
    <cellStyle name="Normal 2 3 3 4 4 2" xfId="10337"/>
    <cellStyle name="Normal 2 3 3 4 4 2 2" xfId="13931"/>
    <cellStyle name="Normal 2 3 3 4 4 2 3" xfId="15954"/>
    <cellStyle name="Normal 2 3 3 4 4 3" xfId="12878"/>
    <cellStyle name="Normal 2 3 3 4 4 4" xfId="15953"/>
    <cellStyle name="Normal 2 3 3 4 5" xfId="9799"/>
    <cellStyle name="Normal 2 3 3 4 5 2" xfId="13393"/>
    <cellStyle name="Normal 2 3 3 4 5 3" xfId="15955"/>
    <cellStyle name="Normal 2 3 3 4 6" xfId="10999"/>
    <cellStyle name="Normal 2 3 3 4 6 2" xfId="14592"/>
    <cellStyle name="Normal 2 3 3 4 6 3" xfId="15956"/>
    <cellStyle name="Normal 2 3 3 4 7" xfId="12340"/>
    <cellStyle name="Normal 2 3 3 4 8" xfId="15937"/>
    <cellStyle name="Normal 2 3 3 5" xfId="8747"/>
    <cellStyle name="Normal 2 3 3 5 2" xfId="8875"/>
    <cellStyle name="Normal 2 3 3 5 2 2" xfId="9131"/>
    <cellStyle name="Normal 2 3 3 5 2 2 2" xfId="9699"/>
    <cellStyle name="Normal 2 3 3 5 2 2 2 2" xfId="10753"/>
    <cellStyle name="Normal 2 3 3 5 2 2 2 2 2" xfId="14347"/>
    <cellStyle name="Normal 2 3 3 5 2 2 2 2 3" xfId="15961"/>
    <cellStyle name="Normal 2 3 3 5 2 2 2 3" xfId="13294"/>
    <cellStyle name="Normal 2 3 3 5 2 2 2 4" xfId="15960"/>
    <cellStyle name="Normal 2 3 3 5 2 2 3" xfId="10215"/>
    <cellStyle name="Normal 2 3 3 5 2 2 3 2" xfId="13809"/>
    <cellStyle name="Normal 2 3 3 5 2 2 3 3" xfId="15962"/>
    <cellStyle name="Normal 2 3 3 5 2 2 4" xfId="11005"/>
    <cellStyle name="Normal 2 3 3 5 2 2 4 2" xfId="14598"/>
    <cellStyle name="Normal 2 3 3 5 2 2 4 3" xfId="15963"/>
    <cellStyle name="Normal 2 3 3 5 2 2 5" xfId="12756"/>
    <cellStyle name="Normal 2 3 3 5 2 2 6" xfId="15959"/>
    <cellStyle name="Normal 2 3 3 5 2 3" xfId="9443"/>
    <cellStyle name="Normal 2 3 3 5 2 3 2" xfId="10497"/>
    <cellStyle name="Normal 2 3 3 5 2 3 2 2" xfId="14091"/>
    <cellStyle name="Normal 2 3 3 5 2 3 2 3" xfId="15965"/>
    <cellStyle name="Normal 2 3 3 5 2 3 3" xfId="13038"/>
    <cellStyle name="Normal 2 3 3 5 2 3 4" xfId="15964"/>
    <cellStyle name="Normal 2 3 3 5 2 4" xfId="9959"/>
    <cellStyle name="Normal 2 3 3 5 2 4 2" xfId="13553"/>
    <cellStyle name="Normal 2 3 3 5 2 4 3" xfId="15966"/>
    <cellStyle name="Normal 2 3 3 5 2 5" xfId="11004"/>
    <cellStyle name="Normal 2 3 3 5 2 5 2" xfId="14597"/>
    <cellStyle name="Normal 2 3 3 5 2 5 3" xfId="15967"/>
    <cellStyle name="Normal 2 3 3 5 2 6" xfId="12500"/>
    <cellStyle name="Normal 2 3 3 5 2 7" xfId="15958"/>
    <cellStyle name="Normal 2 3 3 5 3" xfId="9003"/>
    <cellStyle name="Normal 2 3 3 5 3 2" xfId="9571"/>
    <cellStyle name="Normal 2 3 3 5 3 2 2" xfId="10625"/>
    <cellStyle name="Normal 2 3 3 5 3 2 2 2" xfId="14219"/>
    <cellStyle name="Normal 2 3 3 5 3 2 2 3" xfId="15970"/>
    <cellStyle name="Normal 2 3 3 5 3 2 3" xfId="13166"/>
    <cellStyle name="Normal 2 3 3 5 3 2 4" xfId="15969"/>
    <cellStyle name="Normal 2 3 3 5 3 3" xfId="10087"/>
    <cellStyle name="Normal 2 3 3 5 3 3 2" xfId="13681"/>
    <cellStyle name="Normal 2 3 3 5 3 3 3" xfId="15971"/>
    <cellStyle name="Normal 2 3 3 5 3 4" xfId="11006"/>
    <cellStyle name="Normal 2 3 3 5 3 4 2" xfId="14599"/>
    <cellStyle name="Normal 2 3 3 5 3 4 3" xfId="15972"/>
    <cellStyle name="Normal 2 3 3 5 3 5" xfId="12628"/>
    <cellStyle name="Normal 2 3 3 5 3 6" xfId="15968"/>
    <cellStyle name="Normal 2 3 3 5 4" xfId="9315"/>
    <cellStyle name="Normal 2 3 3 5 4 2" xfId="10369"/>
    <cellStyle name="Normal 2 3 3 5 4 2 2" xfId="13963"/>
    <cellStyle name="Normal 2 3 3 5 4 2 3" xfId="15974"/>
    <cellStyle name="Normal 2 3 3 5 4 3" xfId="12910"/>
    <cellStyle name="Normal 2 3 3 5 4 4" xfId="15973"/>
    <cellStyle name="Normal 2 3 3 5 5" xfId="9831"/>
    <cellStyle name="Normal 2 3 3 5 5 2" xfId="13425"/>
    <cellStyle name="Normal 2 3 3 5 5 3" xfId="15975"/>
    <cellStyle name="Normal 2 3 3 5 6" xfId="11003"/>
    <cellStyle name="Normal 2 3 3 5 6 2" xfId="14596"/>
    <cellStyle name="Normal 2 3 3 5 6 3" xfId="15976"/>
    <cellStyle name="Normal 2 3 3 5 7" xfId="12372"/>
    <cellStyle name="Normal 2 3 3 5 8" xfId="15957"/>
    <cellStyle name="Normal 2 3 3 6" xfId="8779"/>
    <cellStyle name="Normal 2 3 3 6 2" xfId="8907"/>
    <cellStyle name="Normal 2 3 3 6 2 2" xfId="9163"/>
    <cellStyle name="Normal 2 3 3 6 2 2 2" xfId="9731"/>
    <cellStyle name="Normal 2 3 3 6 2 2 2 2" xfId="10785"/>
    <cellStyle name="Normal 2 3 3 6 2 2 2 2 2" xfId="14379"/>
    <cellStyle name="Normal 2 3 3 6 2 2 2 2 3" xfId="15981"/>
    <cellStyle name="Normal 2 3 3 6 2 2 2 3" xfId="13326"/>
    <cellStyle name="Normal 2 3 3 6 2 2 2 4" xfId="15980"/>
    <cellStyle name="Normal 2 3 3 6 2 2 3" xfId="10247"/>
    <cellStyle name="Normal 2 3 3 6 2 2 3 2" xfId="13841"/>
    <cellStyle name="Normal 2 3 3 6 2 2 3 3" xfId="15982"/>
    <cellStyle name="Normal 2 3 3 6 2 2 4" xfId="11009"/>
    <cellStyle name="Normal 2 3 3 6 2 2 4 2" xfId="14602"/>
    <cellStyle name="Normal 2 3 3 6 2 2 4 3" xfId="15983"/>
    <cellStyle name="Normal 2 3 3 6 2 2 5" xfId="12788"/>
    <cellStyle name="Normal 2 3 3 6 2 2 6" xfId="15979"/>
    <cellStyle name="Normal 2 3 3 6 2 3" xfId="9475"/>
    <cellStyle name="Normal 2 3 3 6 2 3 2" xfId="10529"/>
    <cellStyle name="Normal 2 3 3 6 2 3 2 2" xfId="14123"/>
    <cellStyle name="Normal 2 3 3 6 2 3 2 3" xfId="15985"/>
    <cellStyle name="Normal 2 3 3 6 2 3 3" xfId="13070"/>
    <cellStyle name="Normal 2 3 3 6 2 3 4" xfId="15984"/>
    <cellStyle name="Normal 2 3 3 6 2 4" xfId="9991"/>
    <cellStyle name="Normal 2 3 3 6 2 4 2" xfId="13585"/>
    <cellStyle name="Normal 2 3 3 6 2 4 3" xfId="15986"/>
    <cellStyle name="Normal 2 3 3 6 2 5" xfId="11008"/>
    <cellStyle name="Normal 2 3 3 6 2 5 2" xfId="14601"/>
    <cellStyle name="Normal 2 3 3 6 2 5 3" xfId="15987"/>
    <cellStyle name="Normal 2 3 3 6 2 6" xfId="12532"/>
    <cellStyle name="Normal 2 3 3 6 2 7" xfId="15978"/>
    <cellStyle name="Normal 2 3 3 6 3" xfId="9035"/>
    <cellStyle name="Normal 2 3 3 6 3 2" xfId="9603"/>
    <cellStyle name="Normal 2 3 3 6 3 2 2" xfId="10657"/>
    <cellStyle name="Normal 2 3 3 6 3 2 2 2" xfId="14251"/>
    <cellStyle name="Normal 2 3 3 6 3 2 2 3" xfId="15990"/>
    <cellStyle name="Normal 2 3 3 6 3 2 3" xfId="13198"/>
    <cellStyle name="Normal 2 3 3 6 3 2 4" xfId="15989"/>
    <cellStyle name="Normal 2 3 3 6 3 3" xfId="10119"/>
    <cellStyle name="Normal 2 3 3 6 3 3 2" xfId="13713"/>
    <cellStyle name="Normal 2 3 3 6 3 3 3" xfId="15991"/>
    <cellStyle name="Normal 2 3 3 6 3 4" xfId="11010"/>
    <cellStyle name="Normal 2 3 3 6 3 4 2" xfId="14603"/>
    <cellStyle name="Normal 2 3 3 6 3 4 3" xfId="15992"/>
    <cellStyle name="Normal 2 3 3 6 3 5" xfId="12660"/>
    <cellStyle name="Normal 2 3 3 6 3 6" xfId="15988"/>
    <cellStyle name="Normal 2 3 3 6 4" xfId="9347"/>
    <cellStyle name="Normal 2 3 3 6 4 2" xfId="10401"/>
    <cellStyle name="Normal 2 3 3 6 4 2 2" xfId="13995"/>
    <cellStyle name="Normal 2 3 3 6 4 2 3" xfId="15994"/>
    <cellStyle name="Normal 2 3 3 6 4 3" xfId="12942"/>
    <cellStyle name="Normal 2 3 3 6 4 4" xfId="15993"/>
    <cellStyle name="Normal 2 3 3 6 5" xfId="9863"/>
    <cellStyle name="Normal 2 3 3 6 5 2" xfId="13457"/>
    <cellStyle name="Normal 2 3 3 6 5 3" xfId="15995"/>
    <cellStyle name="Normal 2 3 3 6 6" xfId="11007"/>
    <cellStyle name="Normal 2 3 3 6 6 2" xfId="14600"/>
    <cellStyle name="Normal 2 3 3 6 6 3" xfId="15996"/>
    <cellStyle name="Normal 2 3 3 6 7" xfId="12404"/>
    <cellStyle name="Normal 2 3 3 6 8" xfId="15977"/>
    <cellStyle name="Normal 2 3 3 7" xfId="8816"/>
    <cellStyle name="Normal 2 3 3 7 2" xfId="9072"/>
    <cellStyle name="Normal 2 3 3 7 2 2" xfId="9640"/>
    <cellStyle name="Normal 2 3 3 7 2 2 2" xfId="10694"/>
    <cellStyle name="Normal 2 3 3 7 2 2 2 2" xfId="14288"/>
    <cellStyle name="Normal 2 3 3 7 2 2 2 3" xfId="16000"/>
    <cellStyle name="Normal 2 3 3 7 2 2 3" xfId="13235"/>
    <cellStyle name="Normal 2 3 3 7 2 2 4" xfId="15999"/>
    <cellStyle name="Normal 2 3 3 7 2 3" xfId="10156"/>
    <cellStyle name="Normal 2 3 3 7 2 3 2" xfId="13750"/>
    <cellStyle name="Normal 2 3 3 7 2 3 3" xfId="16001"/>
    <cellStyle name="Normal 2 3 3 7 2 4" xfId="11012"/>
    <cellStyle name="Normal 2 3 3 7 2 4 2" xfId="14605"/>
    <cellStyle name="Normal 2 3 3 7 2 4 3" xfId="16002"/>
    <cellStyle name="Normal 2 3 3 7 2 5" xfId="12697"/>
    <cellStyle name="Normal 2 3 3 7 2 6" xfId="15998"/>
    <cellStyle name="Normal 2 3 3 7 3" xfId="9384"/>
    <cellStyle name="Normal 2 3 3 7 3 2" xfId="10438"/>
    <cellStyle name="Normal 2 3 3 7 3 2 2" xfId="14032"/>
    <cellStyle name="Normal 2 3 3 7 3 2 3" xfId="16004"/>
    <cellStyle name="Normal 2 3 3 7 3 3" xfId="12979"/>
    <cellStyle name="Normal 2 3 3 7 3 4" xfId="16003"/>
    <cellStyle name="Normal 2 3 3 7 4" xfId="9900"/>
    <cellStyle name="Normal 2 3 3 7 4 2" xfId="13494"/>
    <cellStyle name="Normal 2 3 3 7 4 3" xfId="16005"/>
    <cellStyle name="Normal 2 3 3 7 5" xfId="11011"/>
    <cellStyle name="Normal 2 3 3 7 5 2" xfId="14604"/>
    <cellStyle name="Normal 2 3 3 7 5 3" xfId="16006"/>
    <cellStyle name="Normal 2 3 3 7 6" xfId="12441"/>
    <cellStyle name="Normal 2 3 3 7 7" xfId="15997"/>
    <cellStyle name="Normal 2 3 3 8" xfId="8944"/>
    <cellStyle name="Normal 2 3 3 8 2" xfId="9512"/>
    <cellStyle name="Normal 2 3 3 8 2 2" xfId="10566"/>
    <cellStyle name="Normal 2 3 3 8 2 2 2" xfId="14160"/>
    <cellStyle name="Normal 2 3 3 8 2 2 3" xfId="16009"/>
    <cellStyle name="Normal 2 3 3 8 2 3" xfId="13107"/>
    <cellStyle name="Normal 2 3 3 8 2 4" xfId="16008"/>
    <cellStyle name="Normal 2 3 3 8 3" xfId="10028"/>
    <cellStyle name="Normal 2 3 3 8 3 2" xfId="13622"/>
    <cellStyle name="Normal 2 3 3 8 3 3" xfId="16010"/>
    <cellStyle name="Normal 2 3 3 8 4" xfId="11013"/>
    <cellStyle name="Normal 2 3 3 8 4 2" xfId="14606"/>
    <cellStyle name="Normal 2 3 3 8 4 3" xfId="16011"/>
    <cellStyle name="Normal 2 3 3 8 5" xfId="12569"/>
    <cellStyle name="Normal 2 3 3 8 6" xfId="16007"/>
    <cellStyle name="Normal 2 3 3 9" xfId="9256"/>
    <cellStyle name="Normal 2 3 3 9 2" xfId="10310"/>
    <cellStyle name="Normal 2 3 3 9 2 2" xfId="13904"/>
    <cellStyle name="Normal 2 3 3 9 2 3" xfId="16013"/>
    <cellStyle name="Normal 2 3 3 9 3" xfId="12851"/>
    <cellStyle name="Normal 2 3 3 9 4" xfId="16012"/>
    <cellStyle name="Normal 2 3 4" xfId="1452"/>
    <cellStyle name="Normal 2 3 4 10" xfId="11014"/>
    <cellStyle name="Normal 2 3 4 10 2" xfId="14607"/>
    <cellStyle name="Normal 2 3 4 10 3" xfId="16015"/>
    <cellStyle name="Normal 2 3 4 11" xfId="12292"/>
    <cellStyle name="Normal 2 3 4 11 2" xfId="26918"/>
    <cellStyle name="Normal 2 3 4 12" xfId="16014"/>
    <cellStyle name="Normal 2 3 4 2" xfId="1453"/>
    <cellStyle name="Normal 2 3 4 2 10" xfId="12293"/>
    <cellStyle name="Normal 2 3 4 2 11" xfId="16016"/>
    <cellStyle name="Normal 2 3 4 2 2" xfId="8735"/>
    <cellStyle name="Normal 2 3 4 2 2 2" xfId="8863"/>
    <cellStyle name="Normal 2 3 4 2 2 2 2" xfId="9119"/>
    <cellStyle name="Normal 2 3 4 2 2 2 2 2" xfId="9687"/>
    <cellStyle name="Normal 2 3 4 2 2 2 2 2 2" xfId="10741"/>
    <cellStyle name="Normal 2 3 4 2 2 2 2 2 2 2" xfId="14335"/>
    <cellStyle name="Normal 2 3 4 2 2 2 2 2 2 3" xfId="16021"/>
    <cellStyle name="Normal 2 3 4 2 2 2 2 2 3" xfId="13282"/>
    <cellStyle name="Normal 2 3 4 2 2 2 2 2 4" xfId="16020"/>
    <cellStyle name="Normal 2 3 4 2 2 2 2 3" xfId="10203"/>
    <cellStyle name="Normal 2 3 4 2 2 2 2 3 2" xfId="13797"/>
    <cellStyle name="Normal 2 3 4 2 2 2 2 3 3" xfId="16022"/>
    <cellStyle name="Normal 2 3 4 2 2 2 2 4" xfId="11018"/>
    <cellStyle name="Normal 2 3 4 2 2 2 2 4 2" xfId="14611"/>
    <cellStyle name="Normal 2 3 4 2 2 2 2 4 3" xfId="16023"/>
    <cellStyle name="Normal 2 3 4 2 2 2 2 5" xfId="12744"/>
    <cellStyle name="Normal 2 3 4 2 2 2 2 6" xfId="16019"/>
    <cellStyle name="Normal 2 3 4 2 2 2 3" xfId="9431"/>
    <cellStyle name="Normal 2 3 4 2 2 2 3 2" xfId="10485"/>
    <cellStyle name="Normal 2 3 4 2 2 2 3 2 2" xfId="14079"/>
    <cellStyle name="Normal 2 3 4 2 2 2 3 2 3" xfId="16025"/>
    <cellStyle name="Normal 2 3 4 2 2 2 3 3" xfId="13026"/>
    <cellStyle name="Normal 2 3 4 2 2 2 3 4" xfId="16024"/>
    <cellStyle name="Normal 2 3 4 2 2 2 4" xfId="9947"/>
    <cellStyle name="Normal 2 3 4 2 2 2 4 2" xfId="13541"/>
    <cellStyle name="Normal 2 3 4 2 2 2 4 3" xfId="16026"/>
    <cellStyle name="Normal 2 3 4 2 2 2 5" xfId="11017"/>
    <cellStyle name="Normal 2 3 4 2 2 2 5 2" xfId="14610"/>
    <cellStyle name="Normal 2 3 4 2 2 2 5 3" xfId="16027"/>
    <cellStyle name="Normal 2 3 4 2 2 2 6" xfId="12488"/>
    <cellStyle name="Normal 2 3 4 2 2 2 7" xfId="16018"/>
    <cellStyle name="Normal 2 3 4 2 2 3" xfId="8991"/>
    <cellStyle name="Normal 2 3 4 2 2 3 2" xfId="9559"/>
    <cellStyle name="Normal 2 3 4 2 2 3 2 2" xfId="10613"/>
    <cellStyle name="Normal 2 3 4 2 2 3 2 2 2" xfId="14207"/>
    <cellStyle name="Normal 2 3 4 2 2 3 2 2 3" xfId="16030"/>
    <cellStyle name="Normal 2 3 4 2 2 3 2 3" xfId="13154"/>
    <cellStyle name="Normal 2 3 4 2 2 3 2 4" xfId="16029"/>
    <cellStyle name="Normal 2 3 4 2 2 3 3" xfId="10075"/>
    <cellStyle name="Normal 2 3 4 2 2 3 3 2" xfId="13669"/>
    <cellStyle name="Normal 2 3 4 2 2 3 3 3" xfId="16031"/>
    <cellStyle name="Normal 2 3 4 2 2 3 4" xfId="11019"/>
    <cellStyle name="Normal 2 3 4 2 2 3 4 2" xfId="14612"/>
    <cellStyle name="Normal 2 3 4 2 2 3 4 3" xfId="16032"/>
    <cellStyle name="Normal 2 3 4 2 2 3 5" xfId="12616"/>
    <cellStyle name="Normal 2 3 4 2 2 3 6" xfId="16028"/>
    <cellStyle name="Normal 2 3 4 2 2 4" xfId="9303"/>
    <cellStyle name="Normal 2 3 4 2 2 4 2" xfId="10357"/>
    <cellStyle name="Normal 2 3 4 2 2 4 2 2" xfId="13951"/>
    <cellStyle name="Normal 2 3 4 2 2 4 2 3" xfId="16034"/>
    <cellStyle name="Normal 2 3 4 2 2 4 3" xfId="12898"/>
    <cellStyle name="Normal 2 3 4 2 2 4 4" xfId="16033"/>
    <cellStyle name="Normal 2 3 4 2 2 5" xfId="9819"/>
    <cellStyle name="Normal 2 3 4 2 2 5 2" xfId="13413"/>
    <cellStyle name="Normal 2 3 4 2 2 5 3" xfId="16035"/>
    <cellStyle name="Normal 2 3 4 2 2 6" xfId="11016"/>
    <cellStyle name="Normal 2 3 4 2 2 6 2" xfId="14609"/>
    <cellStyle name="Normal 2 3 4 2 2 6 3" xfId="16036"/>
    <cellStyle name="Normal 2 3 4 2 2 7" xfId="12360"/>
    <cellStyle name="Normal 2 3 4 2 2 8" xfId="16017"/>
    <cellStyle name="Normal 2 3 4 2 3" xfId="8767"/>
    <cellStyle name="Normal 2 3 4 2 3 2" xfId="8895"/>
    <cellStyle name="Normal 2 3 4 2 3 2 2" xfId="9151"/>
    <cellStyle name="Normal 2 3 4 2 3 2 2 2" xfId="9719"/>
    <cellStyle name="Normal 2 3 4 2 3 2 2 2 2" xfId="10773"/>
    <cellStyle name="Normal 2 3 4 2 3 2 2 2 2 2" xfId="14367"/>
    <cellStyle name="Normal 2 3 4 2 3 2 2 2 2 3" xfId="16041"/>
    <cellStyle name="Normal 2 3 4 2 3 2 2 2 3" xfId="13314"/>
    <cellStyle name="Normal 2 3 4 2 3 2 2 2 4" xfId="16040"/>
    <cellStyle name="Normal 2 3 4 2 3 2 2 3" xfId="10235"/>
    <cellStyle name="Normal 2 3 4 2 3 2 2 3 2" xfId="13829"/>
    <cellStyle name="Normal 2 3 4 2 3 2 2 3 3" xfId="16042"/>
    <cellStyle name="Normal 2 3 4 2 3 2 2 4" xfId="11022"/>
    <cellStyle name="Normal 2 3 4 2 3 2 2 4 2" xfId="14615"/>
    <cellStyle name="Normal 2 3 4 2 3 2 2 4 3" xfId="16043"/>
    <cellStyle name="Normal 2 3 4 2 3 2 2 5" xfId="12776"/>
    <cellStyle name="Normal 2 3 4 2 3 2 2 6" xfId="16039"/>
    <cellStyle name="Normal 2 3 4 2 3 2 3" xfId="9463"/>
    <cellStyle name="Normal 2 3 4 2 3 2 3 2" xfId="10517"/>
    <cellStyle name="Normal 2 3 4 2 3 2 3 2 2" xfId="14111"/>
    <cellStyle name="Normal 2 3 4 2 3 2 3 2 3" xfId="16045"/>
    <cellStyle name="Normal 2 3 4 2 3 2 3 3" xfId="13058"/>
    <cellStyle name="Normal 2 3 4 2 3 2 3 4" xfId="16044"/>
    <cellStyle name="Normal 2 3 4 2 3 2 4" xfId="9979"/>
    <cellStyle name="Normal 2 3 4 2 3 2 4 2" xfId="13573"/>
    <cellStyle name="Normal 2 3 4 2 3 2 4 3" xfId="16046"/>
    <cellStyle name="Normal 2 3 4 2 3 2 5" xfId="11021"/>
    <cellStyle name="Normal 2 3 4 2 3 2 5 2" xfId="14614"/>
    <cellStyle name="Normal 2 3 4 2 3 2 5 3" xfId="16047"/>
    <cellStyle name="Normal 2 3 4 2 3 2 6" xfId="12520"/>
    <cellStyle name="Normal 2 3 4 2 3 2 7" xfId="16038"/>
    <cellStyle name="Normal 2 3 4 2 3 3" xfId="9023"/>
    <cellStyle name="Normal 2 3 4 2 3 3 2" xfId="9591"/>
    <cellStyle name="Normal 2 3 4 2 3 3 2 2" xfId="10645"/>
    <cellStyle name="Normal 2 3 4 2 3 3 2 2 2" xfId="14239"/>
    <cellStyle name="Normal 2 3 4 2 3 3 2 2 3" xfId="16050"/>
    <cellStyle name="Normal 2 3 4 2 3 3 2 3" xfId="13186"/>
    <cellStyle name="Normal 2 3 4 2 3 3 2 4" xfId="16049"/>
    <cellStyle name="Normal 2 3 4 2 3 3 3" xfId="10107"/>
    <cellStyle name="Normal 2 3 4 2 3 3 3 2" xfId="13701"/>
    <cellStyle name="Normal 2 3 4 2 3 3 3 3" xfId="16051"/>
    <cellStyle name="Normal 2 3 4 2 3 3 4" xfId="11023"/>
    <cellStyle name="Normal 2 3 4 2 3 3 4 2" xfId="14616"/>
    <cellStyle name="Normal 2 3 4 2 3 3 4 3" xfId="16052"/>
    <cellStyle name="Normal 2 3 4 2 3 3 5" xfId="12648"/>
    <cellStyle name="Normal 2 3 4 2 3 3 6" xfId="16048"/>
    <cellStyle name="Normal 2 3 4 2 3 4" xfId="9335"/>
    <cellStyle name="Normal 2 3 4 2 3 4 2" xfId="10389"/>
    <cellStyle name="Normal 2 3 4 2 3 4 2 2" xfId="13983"/>
    <cellStyle name="Normal 2 3 4 2 3 4 2 3" xfId="16054"/>
    <cellStyle name="Normal 2 3 4 2 3 4 3" xfId="12930"/>
    <cellStyle name="Normal 2 3 4 2 3 4 4" xfId="16053"/>
    <cellStyle name="Normal 2 3 4 2 3 5" xfId="9851"/>
    <cellStyle name="Normal 2 3 4 2 3 5 2" xfId="13445"/>
    <cellStyle name="Normal 2 3 4 2 3 5 3" xfId="16055"/>
    <cellStyle name="Normal 2 3 4 2 3 6" xfId="11020"/>
    <cellStyle name="Normal 2 3 4 2 3 6 2" xfId="14613"/>
    <cellStyle name="Normal 2 3 4 2 3 6 3" xfId="16056"/>
    <cellStyle name="Normal 2 3 4 2 3 7" xfId="12392"/>
    <cellStyle name="Normal 2 3 4 2 3 8" xfId="16037"/>
    <cellStyle name="Normal 2 3 4 2 4" xfId="8799"/>
    <cellStyle name="Normal 2 3 4 2 4 2" xfId="8927"/>
    <cellStyle name="Normal 2 3 4 2 4 2 2" xfId="9183"/>
    <cellStyle name="Normal 2 3 4 2 4 2 2 2" xfId="9751"/>
    <cellStyle name="Normal 2 3 4 2 4 2 2 2 2" xfId="10805"/>
    <cellStyle name="Normal 2 3 4 2 4 2 2 2 2 2" xfId="14399"/>
    <cellStyle name="Normal 2 3 4 2 4 2 2 2 2 3" xfId="16061"/>
    <cellStyle name="Normal 2 3 4 2 4 2 2 2 3" xfId="13346"/>
    <cellStyle name="Normal 2 3 4 2 4 2 2 2 4" xfId="16060"/>
    <cellStyle name="Normal 2 3 4 2 4 2 2 3" xfId="10267"/>
    <cellStyle name="Normal 2 3 4 2 4 2 2 3 2" xfId="13861"/>
    <cellStyle name="Normal 2 3 4 2 4 2 2 3 3" xfId="16062"/>
    <cellStyle name="Normal 2 3 4 2 4 2 2 4" xfId="11026"/>
    <cellStyle name="Normal 2 3 4 2 4 2 2 4 2" xfId="14619"/>
    <cellStyle name="Normal 2 3 4 2 4 2 2 4 3" xfId="16063"/>
    <cellStyle name="Normal 2 3 4 2 4 2 2 5" xfId="12808"/>
    <cellStyle name="Normal 2 3 4 2 4 2 2 6" xfId="16059"/>
    <cellStyle name="Normal 2 3 4 2 4 2 3" xfId="9495"/>
    <cellStyle name="Normal 2 3 4 2 4 2 3 2" xfId="10549"/>
    <cellStyle name="Normal 2 3 4 2 4 2 3 2 2" xfId="14143"/>
    <cellStyle name="Normal 2 3 4 2 4 2 3 2 3" xfId="16065"/>
    <cellStyle name="Normal 2 3 4 2 4 2 3 3" xfId="13090"/>
    <cellStyle name="Normal 2 3 4 2 4 2 3 4" xfId="16064"/>
    <cellStyle name="Normal 2 3 4 2 4 2 4" xfId="10011"/>
    <cellStyle name="Normal 2 3 4 2 4 2 4 2" xfId="13605"/>
    <cellStyle name="Normal 2 3 4 2 4 2 4 3" xfId="16066"/>
    <cellStyle name="Normal 2 3 4 2 4 2 5" xfId="11025"/>
    <cellStyle name="Normal 2 3 4 2 4 2 5 2" xfId="14618"/>
    <cellStyle name="Normal 2 3 4 2 4 2 5 3" xfId="16067"/>
    <cellStyle name="Normal 2 3 4 2 4 2 6" xfId="12552"/>
    <cellStyle name="Normal 2 3 4 2 4 2 7" xfId="16058"/>
    <cellStyle name="Normal 2 3 4 2 4 3" xfId="9055"/>
    <cellStyle name="Normal 2 3 4 2 4 3 2" xfId="9623"/>
    <cellStyle name="Normal 2 3 4 2 4 3 2 2" xfId="10677"/>
    <cellStyle name="Normal 2 3 4 2 4 3 2 2 2" xfId="14271"/>
    <cellStyle name="Normal 2 3 4 2 4 3 2 2 3" xfId="16070"/>
    <cellStyle name="Normal 2 3 4 2 4 3 2 3" xfId="13218"/>
    <cellStyle name="Normal 2 3 4 2 4 3 2 4" xfId="16069"/>
    <cellStyle name="Normal 2 3 4 2 4 3 3" xfId="10139"/>
    <cellStyle name="Normal 2 3 4 2 4 3 3 2" xfId="13733"/>
    <cellStyle name="Normal 2 3 4 2 4 3 3 3" xfId="16071"/>
    <cellStyle name="Normal 2 3 4 2 4 3 4" xfId="11027"/>
    <cellStyle name="Normal 2 3 4 2 4 3 4 2" xfId="14620"/>
    <cellStyle name="Normal 2 3 4 2 4 3 4 3" xfId="16072"/>
    <cellStyle name="Normal 2 3 4 2 4 3 5" xfId="12680"/>
    <cellStyle name="Normal 2 3 4 2 4 3 6" xfId="16068"/>
    <cellStyle name="Normal 2 3 4 2 4 4" xfId="9367"/>
    <cellStyle name="Normal 2 3 4 2 4 4 2" xfId="10421"/>
    <cellStyle name="Normal 2 3 4 2 4 4 2 2" xfId="14015"/>
    <cellStyle name="Normal 2 3 4 2 4 4 2 3" xfId="16074"/>
    <cellStyle name="Normal 2 3 4 2 4 4 3" xfId="12962"/>
    <cellStyle name="Normal 2 3 4 2 4 4 4" xfId="16073"/>
    <cellStyle name="Normal 2 3 4 2 4 5" xfId="9883"/>
    <cellStyle name="Normal 2 3 4 2 4 5 2" xfId="13477"/>
    <cellStyle name="Normal 2 3 4 2 4 5 3" xfId="16075"/>
    <cellStyle name="Normal 2 3 4 2 4 6" xfId="11024"/>
    <cellStyle name="Normal 2 3 4 2 4 6 2" xfId="14617"/>
    <cellStyle name="Normal 2 3 4 2 4 6 3" xfId="16076"/>
    <cellStyle name="Normal 2 3 4 2 4 7" xfId="12424"/>
    <cellStyle name="Normal 2 3 4 2 4 8" xfId="16057"/>
    <cellStyle name="Normal 2 3 4 2 5" xfId="8821"/>
    <cellStyle name="Normal 2 3 4 2 5 2" xfId="9077"/>
    <cellStyle name="Normal 2 3 4 2 5 2 2" xfId="9645"/>
    <cellStyle name="Normal 2 3 4 2 5 2 2 2" xfId="10699"/>
    <cellStyle name="Normal 2 3 4 2 5 2 2 2 2" xfId="14293"/>
    <cellStyle name="Normal 2 3 4 2 5 2 2 2 3" xfId="16080"/>
    <cellStyle name="Normal 2 3 4 2 5 2 2 3" xfId="13240"/>
    <cellStyle name="Normal 2 3 4 2 5 2 2 4" xfId="16079"/>
    <cellStyle name="Normal 2 3 4 2 5 2 3" xfId="10161"/>
    <cellStyle name="Normal 2 3 4 2 5 2 3 2" xfId="13755"/>
    <cellStyle name="Normal 2 3 4 2 5 2 3 3" xfId="16081"/>
    <cellStyle name="Normal 2 3 4 2 5 2 4" xfId="11029"/>
    <cellStyle name="Normal 2 3 4 2 5 2 4 2" xfId="14622"/>
    <cellStyle name="Normal 2 3 4 2 5 2 4 3" xfId="16082"/>
    <cellStyle name="Normal 2 3 4 2 5 2 5" xfId="12702"/>
    <cellStyle name="Normal 2 3 4 2 5 2 6" xfId="16078"/>
    <cellStyle name="Normal 2 3 4 2 5 3" xfId="9389"/>
    <cellStyle name="Normal 2 3 4 2 5 3 2" xfId="10443"/>
    <cellStyle name="Normal 2 3 4 2 5 3 2 2" xfId="14037"/>
    <cellStyle name="Normal 2 3 4 2 5 3 2 3" xfId="16084"/>
    <cellStyle name="Normal 2 3 4 2 5 3 3" xfId="12984"/>
    <cellStyle name="Normal 2 3 4 2 5 3 4" xfId="16083"/>
    <cellStyle name="Normal 2 3 4 2 5 4" xfId="9905"/>
    <cellStyle name="Normal 2 3 4 2 5 4 2" xfId="13499"/>
    <cellStyle name="Normal 2 3 4 2 5 4 3" xfId="16085"/>
    <cellStyle name="Normal 2 3 4 2 5 5" xfId="11028"/>
    <cellStyle name="Normal 2 3 4 2 5 5 2" xfId="14621"/>
    <cellStyle name="Normal 2 3 4 2 5 5 3" xfId="16086"/>
    <cellStyle name="Normal 2 3 4 2 5 6" xfId="12446"/>
    <cellStyle name="Normal 2 3 4 2 5 7" xfId="16077"/>
    <cellStyle name="Normal 2 3 4 2 6" xfId="8949"/>
    <cellStyle name="Normal 2 3 4 2 6 2" xfId="9517"/>
    <cellStyle name="Normal 2 3 4 2 6 2 2" xfId="10571"/>
    <cellStyle name="Normal 2 3 4 2 6 2 2 2" xfId="14165"/>
    <cellStyle name="Normal 2 3 4 2 6 2 2 3" xfId="16089"/>
    <cellStyle name="Normal 2 3 4 2 6 2 3" xfId="13112"/>
    <cellStyle name="Normal 2 3 4 2 6 2 4" xfId="16088"/>
    <cellStyle name="Normal 2 3 4 2 6 3" xfId="10033"/>
    <cellStyle name="Normal 2 3 4 2 6 3 2" xfId="13627"/>
    <cellStyle name="Normal 2 3 4 2 6 3 3" xfId="16090"/>
    <cellStyle name="Normal 2 3 4 2 6 4" xfId="11030"/>
    <cellStyle name="Normal 2 3 4 2 6 4 2" xfId="14623"/>
    <cellStyle name="Normal 2 3 4 2 6 4 3" xfId="16091"/>
    <cellStyle name="Normal 2 3 4 2 6 5" xfId="12574"/>
    <cellStyle name="Normal 2 3 4 2 6 6" xfId="16087"/>
    <cellStyle name="Normal 2 3 4 2 7" xfId="9261"/>
    <cellStyle name="Normal 2 3 4 2 7 2" xfId="10315"/>
    <cellStyle name="Normal 2 3 4 2 7 2 2" xfId="13909"/>
    <cellStyle name="Normal 2 3 4 2 7 2 3" xfId="16093"/>
    <cellStyle name="Normal 2 3 4 2 7 3" xfId="12856"/>
    <cellStyle name="Normal 2 3 4 2 7 4" xfId="16092"/>
    <cellStyle name="Normal 2 3 4 2 8" xfId="9777"/>
    <cellStyle name="Normal 2 3 4 2 8 2" xfId="13371"/>
    <cellStyle name="Normal 2 3 4 2 8 3" xfId="16094"/>
    <cellStyle name="Normal 2 3 4 2 9" xfId="11015"/>
    <cellStyle name="Normal 2 3 4 2 9 2" xfId="14608"/>
    <cellStyle name="Normal 2 3 4 2 9 3" xfId="16095"/>
    <cellStyle name="Normal 2 3 4 3" xfId="8719"/>
    <cellStyle name="Normal 2 3 4 3 2" xfId="8847"/>
    <cellStyle name="Normal 2 3 4 3 2 2" xfId="9103"/>
    <cellStyle name="Normal 2 3 4 3 2 2 2" xfId="9671"/>
    <cellStyle name="Normal 2 3 4 3 2 2 2 2" xfId="10725"/>
    <cellStyle name="Normal 2 3 4 3 2 2 2 2 2" xfId="14319"/>
    <cellStyle name="Normal 2 3 4 3 2 2 2 2 3" xfId="16100"/>
    <cellStyle name="Normal 2 3 4 3 2 2 2 3" xfId="13266"/>
    <cellStyle name="Normal 2 3 4 3 2 2 2 4" xfId="16099"/>
    <cellStyle name="Normal 2 3 4 3 2 2 3" xfId="10187"/>
    <cellStyle name="Normal 2 3 4 3 2 2 3 2" xfId="13781"/>
    <cellStyle name="Normal 2 3 4 3 2 2 3 3" xfId="16101"/>
    <cellStyle name="Normal 2 3 4 3 2 2 4" xfId="11033"/>
    <cellStyle name="Normal 2 3 4 3 2 2 4 2" xfId="14626"/>
    <cellStyle name="Normal 2 3 4 3 2 2 4 3" xfId="16102"/>
    <cellStyle name="Normal 2 3 4 3 2 2 5" xfId="12728"/>
    <cellStyle name="Normal 2 3 4 3 2 2 6" xfId="16098"/>
    <cellStyle name="Normal 2 3 4 3 2 3" xfId="9415"/>
    <cellStyle name="Normal 2 3 4 3 2 3 2" xfId="10469"/>
    <cellStyle name="Normal 2 3 4 3 2 3 2 2" xfId="14063"/>
    <cellStyle name="Normal 2 3 4 3 2 3 2 3" xfId="16104"/>
    <cellStyle name="Normal 2 3 4 3 2 3 3" xfId="13010"/>
    <cellStyle name="Normal 2 3 4 3 2 3 4" xfId="16103"/>
    <cellStyle name="Normal 2 3 4 3 2 4" xfId="9931"/>
    <cellStyle name="Normal 2 3 4 3 2 4 2" xfId="13525"/>
    <cellStyle name="Normal 2 3 4 3 2 4 3" xfId="16105"/>
    <cellStyle name="Normal 2 3 4 3 2 5" xfId="11032"/>
    <cellStyle name="Normal 2 3 4 3 2 5 2" xfId="14625"/>
    <cellStyle name="Normal 2 3 4 3 2 5 3" xfId="16106"/>
    <cellStyle name="Normal 2 3 4 3 2 6" xfId="12472"/>
    <cellStyle name="Normal 2 3 4 3 2 7" xfId="16097"/>
    <cellStyle name="Normal 2 3 4 3 3" xfId="8975"/>
    <cellStyle name="Normal 2 3 4 3 3 2" xfId="9543"/>
    <cellStyle name="Normal 2 3 4 3 3 2 2" xfId="10597"/>
    <cellStyle name="Normal 2 3 4 3 3 2 2 2" xfId="14191"/>
    <cellStyle name="Normal 2 3 4 3 3 2 2 3" xfId="16109"/>
    <cellStyle name="Normal 2 3 4 3 3 2 3" xfId="13138"/>
    <cellStyle name="Normal 2 3 4 3 3 2 4" xfId="16108"/>
    <cellStyle name="Normal 2 3 4 3 3 3" xfId="10059"/>
    <cellStyle name="Normal 2 3 4 3 3 3 2" xfId="13653"/>
    <cellStyle name="Normal 2 3 4 3 3 3 3" xfId="16110"/>
    <cellStyle name="Normal 2 3 4 3 3 4" xfId="11034"/>
    <cellStyle name="Normal 2 3 4 3 3 4 2" xfId="14627"/>
    <cellStyle name="Normal 2 3 4 3 3 4 3" xfId="16111"/>
    <cellStyle name="Normal 2 3 4 3 3 5" xfId="12600"/>
    <cellStyle name="Normal 2 3 4 3 3 6" xfId="16107"/>
    <cellStyle name="Normal 2 3 4 3 4" xfId="9287"/>
    <cellStyle name="Normal 2 3 4 3 4 2" xfId="10341"/>
    <cellStyle name="Normal 2 3 4 3 4 2 2" xfId="13935"/>
    <cellStyle name="Normal 2 3 4 3 4 2 3" xfId="16113"/>
    <cellStyle name="Normal 2 3 4 3 4 3" xfId="12882"/>
    <cellStyle name="Normal 2 3 4 3 4 4" xfId="16112"/>
    <cellStyle name="Normal 2 3 4 3 5" xfId="9803"/>
    <cellStyle name="Normal 2 3 4 3 5 2" xfId="13397"/>
    <cellStyle name="Normal 2 3 4 3 5 3" xfId="16114"/>
    <cellStyle name="Normal 2 3 4 3 6" xfId="11031"/>
    <cellStyle name="Normal 2 3 4 3 6 2" xfId="14624"/>
    <cellStyle name="Normal 2 3 4 3 6 3" xfId="16115"/>
    <cellStyle name="Normal 2 3 4 3 7" xfId="12344"/>
    <cellStyle name="Normal 2 3 4 3 8" xfId="16096"/>
    <cellStyle name="Normal 2 3 4 4" xfId="8751"/>
    <cellStyle name="Normal 2 3 4 4 2" xfId="8879"/>
    <cellStyle name="Normal 2 3 4 4 2 2" xfId="9135"/>
    <cellStyle name="Normal 2 3 4 4 2 2 2" xfId="9703"/>
    <cellStyle name="Normal 2 3 4 4 2 2 2 2" xfId="10757"/>
    <cellStyle name="Normal 2 3 4 4 2 2 2 2 2" xfId="14351"/>
    <cellStyle name="Normal 2 3 4 4 2 2 2 2 3" xfId="16120"/>
    <cellStyle name="Normal 2 3 4 4 2 2 2 3" xfId="13298"/>
    <cellStyle name="Normal 2 3 4 4 2 2 2 4" xfId="16119"/>
    <cellStyle name="Normal 2 3 4 4 2 2 3" xfId="10219"/>
    <cellStyle name="Normal 2 3 4 4 2 2 3 2" xfId="13813"/>
    <cellStyle name="Normal 2 3 4 4 2 2 3 3" xfId="16121"/>
    <cellStyle name="Normal 2 3 4 4 2 2 4" xfId="11037"/>
    <cellStyle name="Normal 2 3 4 4 2 2 4 2" xfId="14630"/>
    <cellStyle name="Normal 2 3 4 4 2 2 4 3" xfId="16122"/>
    <cellStyle name="Normal 2 3 4 4 2 2 5" xfId="12760"/>
    <cellStyle name="Normal 2 3 4 4 2 2 6" xfId="16118"/>
    <cellStyle name="Normal 2 3 4 4 2 3" xfId="9447"/>
    <cellStyle name="Normal 2 3 4 4 2 3 2" xfId="10501"/>
    <cellStyle name="Normal 2 3 4 4 2 3 2 2" xfId="14095"/>
    <cellStyle name="Normal 2 3 4 4 2 3 2 3" xfId="16124"/>
    <cellStyle name="Normal 2 3 4 4 2 3 3" xfId="13042"/>
    <cellStyle name="Normal 2 3 4 4 2 3 4" xfId="16123"/>
    <cellStyle name="Normal 2 3 4 4 2 4" xfId="9963"/>
    <cellStyle name="Normal 2 3 4 4 2 4 2" xfId="13557"/>
    <cellStyle name="Normal 2 3 4 4 2 4 3" xfId="16125"/>
    <cellStyle name="Normal 2 3 4 4 2 5" xfId="11036"/>
    <cellStyle name="Normal 2 3 4 4 2 5 2" xfId="14629"/>
    <cellStyle name="Normal 2 3 4 4 2 5 3" xfId="16126"/>
    <cellStyle name="Normal 2 3 4 4 2 6" xfId="12504"/>
    <cellStyle name="Normal 2 3 4 4 2 7" xfId="16117"/>
    <cellStyle name="Normal 2 3 4 4 3" xfId="9007"/>
    <cellStyle name="Normal 2 3 4 4 3 2" xfId="9575"/>
    <cellStyle name="Normal 2 3 4 4 3 2 2" xfId="10629"/>
    <cellStyle name="Normal 2 3 4 4 3 2 2 2" xfId="14223"/>
    <cellStyle name="Normal 2 3 4 4 3 2 2 3" xfId="16129"/>
    <cellStyle name="Normal 2 3 4 4 3 2 3" xfId="13170"/>
    <cellStyle name="Normal 2 3 4 4 3 2 4" xfId="16128"/>
    <cellStyle name="Normal 2 3 4 4 3 3" xfId="10091"/>
    <cellStyle name="Normal 2 3 4 4 3 3 2" xfId="13685"/>
    <cellStyle name="Normal 2 3 4 4 3 3 3" xfId="16130"/>
    <cellStyle name="Normal 2 3 4 4 3 4" xfId="11038"/>
    <cellStyle name="Normal 2 3 4 4 3 4 2" xfId="14631"/>
    <cellStyle name="Normal 2 3 4 4 3 4 3" xfId="16131"/>
    <cellStyle name="Normal 2 3 4 4 3 5" xfId="12632"/>
    <cellStyle name="Normal 2 3 4 4 3 6" xfId="16127"/>
    <cellStyle name="Normal 2 3 4 4 4" xfId="9319"/>
    <cellStyle name="Normal 2 3 4 4 4 2" xfId="10373"/>
    <cellStyle name="Normal 2 3 4 4 4 2 2" xfId="13967"/>
    <cellStyle name="Normal 2 3 4 4 4 2 3" xfId="16133"/>
    <cellStyle name="Normal 2 3 4 4 4 3" xfId="12914"/>
    <cellStyle name="Normal 2 3 4 4 4 4" xfId="16132"/>
    <cellStyle name="Normal 2 3 4 4 5" xfId="9835"/>
    <cellStyle name="Normal 2 3 4 4 5 2" xfId="13429"/>
    <cellStyle name="Normal 2 3 4 4 5 3" xfId="16134"/>
    <cellStyle name="Normal 2 3 4 4 6" xfId="11035"/>
    <cellStyle name="Normal 2 3 4 4 6 2" xfId="14628"/>
    <cellStyle name="Normal 2 3 4 4 6 3" xfId="16135"/>
    <cellStyle name="Normal 2 3 4 4 7" xfId="12376"/>
    <cellStyle name="Normal 2 3 4 4 8" xfId="16116"/>
    <cellStyle name="Normal 2 3 4 5" xfId="8783"/>
    <cellStyle name="Normal 2 3 4 5 2" xfId="8911"/>
    <cellStyle name="Normal 2 3 4 5 2 2" xfId="9167"/>
    <cellStyle name="Normal 2 3 4 5 2 2 2" xfId="9735"/>
    <cellStyle name="Normal 2 3 4 5 2 2 2 2" xfId="10789"/>
    <cellStyle name="Normal 2 3 4 5 2 2 2 2 2" xfId="14383"/>
    <cellStyle name="Normal 2 3 4 5 2 2 2 2 3" xfId="16140"/>
    <cellStyle name="Normal 2 3 4 5 2 2 2 3" xfId="13330"/>
    <cellStyle name="Normal 2 3 4 5 2 2 2 4" xfId="16139"/>
    <cellStyle name="Normal 2 3 4 5 2 2 3" xfId="10251"/>
    <cellStyle name="Normal 2 3 4 5 2 2 3 2" xfId="13845"/>
    <cellStyle name="Normal 2 3 4 5 2 2 3 3" xfId="16141"/>
    <cellStyle name="Normal 2 3 4 5 2 2 4" xfId="11041"/>
    <cellStyle name="Normal 2 3 4 5 2 2 4 2" xfId="14634"/>
    <cellStyle name="Normal 2 3 4 5 2 2 4 3" xfId="16142"/>
    <cellStyle name="Normal 2 3 4 5 2 2 5" xfId="12792"/>
    <cellStyle name="Normal 2 3 4 5 2 2 6" xfId="16138"/>
    <cellStyle name="Normal 2 3 4 5 2 3" xfId="9479"/>
    <cellStyle name="Normal 2 3 4 5 2 3 2" xfId="10533"/>
    <cellStyle name="Normal 2 3 4 5 2 3 2 2" xfId="14127"/>
    <cellStyle name="Normal 2 3 4 5 2 3 2 3" xfId="16144"/>
    <cellStyle name="Normal 2 3 4 5 2 3 3" xfId="13074"/>
    <cellStyle name="Normal 2 3 4 5 2 3 4" xfId="16143"/>
    <cellStyle name="Normal 2 3 4 5 2 4" xfId="9995"/>
    <cellStyle name="Normal 2 3 4 5 2 4 2" xfId="13589"/>
    <cellStyle name="Normal 2 3 4 5 2 4 3" xfId="16145"/>
    <cellStyle name="Normal 2 3 4 5 2 5" xfId="11040"/>
    <cellStyle name="Normal 2 3 4 5 2 5 2" xfId="14633"/>
    <cellStyle name="Normal 2 3 4 5 2 5 3" xfId="16146"/>
    <cellStyle name="Normal 2 3 4 5 2 6" xfId="12536"/>
    <cellStyle name="Normal 2 3 4 5 2 7" xfId="16137"/>
    <cellStyle name="Normal 2 3 4 5 3" xfId="9039"/>
    <cellStyle name="Normal 2 3 4 5 3 2" xfId="9607"/>
    <cellStyle name="Normal 2 3 4 5 3 2 2" xfId="10661"/>
    <cellStyle name="Normal 2 3 4 5 3 2 2 2" xfId="14255"/>
    <cellStyle name="Normal 2 3 4 5 3 2 2 3" xfId="16149"/>
    <cellStyle name="Normal 2 3 4 5 3 2 3" xfId="13202"/>
    <cellStyle name="Normal 2 3 4 5 3 2 4" xfId="16148"/>
    <cellStyle name="Normal 2 3 4 5 3 3" xfId="10123"/>
    <cellStyle name="Normal 2 3 4 5 3 3 2" xfId="13717"/>
    <cellStyle name="Normal 2 3 4 5 3 3 3" xfId="16150"/>
    <cellStyle name="Normal 2 3 4 5 3 4" xfId="11042"/>
    <cellStyle name="Normal 2 3 4 5 3 4 2" xfId="14635"/>
    <cellStyle name="Normal 2 3 4 5 3 4 3" xfId="16151"/>
    <cellStyle name="Normal 2 3 4 5 3 5" xfId="12664"/>
    <cellStyle name="Normal 2 3 4 5 3 6" xfId="16147"/>
    <cellStyle name="Normal 2 3 4 5 4" xfId="9351"/>
    <cellStyle name="Normal 2 3 4 5 4 2" xfId="10405"/>
    <cellStyle name="Normal 2 3 4 5 4 2 2" xfId="13999"/>
    <cellStyle name="Normal 2 3 4 5 4 2 3" xfId="16153"/>
    <cellStyle name="Normal 2 3 4 5 4 3" xfId="12946"/>
    <cellStyle name="Normal 2 3 4 5 4 4" xfId="16152"/>
    <cellStyle name="Normal 2 3 4 5 5" xfId="9867"/>
    <cellStyle name="Normal 2 3 4 5 5 2" xfId="13461"/>
    <cellStyle name="Normal 2 3 4 5 5 3" xfId="16154"/>
    <cellStyle name="Normal 2 3 4 5 6" xfId="11039"/>
    <cellStyle name="Normal 2 3 4 5 6 2" xfId="14632"/>
    <cellStyle name="Normal 2 3 4 5 6 3" xfId="16155"/>
    <cellStyle name="Normal 2 3 4 5 7" xfId="12408"/>
    <cellStyle name="Normal 2 3 4 5 8" xfId="16136"/>
    <cellStyle name="Normal 2 3 4 6" xfId="8820"/>
    <cellStyle name="Normal 2 3 4 6 2" xfId="9076"/>
    <cellStyle name="Normal 2 3 4 6 2 2" xfId="9644"/>
    <cellStyle name="Normal 2 3 4 6 2 2 2" xfId="10698"/>
    <cellStyle name="Normal 2 3 4 6 2 2 2 2" xfId="14292"/>
    <cellStyle name="Normal 2 3 4 6 2 2 2 3" xfId="16159"/>
    <cellStyle name="Normal 2 3 4 6 2 2 3" xfId="13239"/>
    <cellStyle name="Normal 2 3 4 6 2 2 4" xfId="16158"/>
    <cellStyle name="Normal 2 3 4 6 2 3" xfId="10160"/>
    <cellStyle name="Normal 2 3 4 6 2 3 2" xfId="13754"/>
    <cellStyle name="Normal 2 3 4 6 2 3 3" xfId="16160"/>
    <cellStyle name="Normal 2 3 4 6 2 4" xfId="11044"/>
    <cellStyle name="Normal 2 3 4 6 2 4 2" xfId="14637"/>
    <cellStyle name="Normal 2 3 4 6 2 4 3" xfId="16161"/>
    <cellStyle name="Normal 2 3 4 6 2 5" xfId="12701"/>
    <cellStyle name="Normal 2 3 4 6 2 6" xfId="16157"/>
    <cellStyle name="Normal 2 3 4 6 3" xfId="9388"/>
    <cellStyle name="Normal 2 3 4 6 3 2" xfId="10442"/>
    <cellStyle name="Normal 2 3 4 6 3 2 2" xfId="14036"/>
    <cellStyle name="Normal 2 3 4 6 3 2 3" xfId="16163"/>
    <cellStyle name="Normal 2 3 4 6 3 3" xfId="12983"/>
    <cellStyle name="Normal 2 3 4 6 3 4" xfId="16162"/>
    <cellStyle name="Normal 2 3 4 6 4" xfId="9904"/>
    <cellStyle name="Normal 2 3 4 6 4 2" xfId="13498"/>
    <cellStyle name="Normal 2 3 4 6 4 3" xfId="16164"/>
    <cellStyle name="Normal 2 3 4 6 5" xfId="11043"/>
    <cellStyle name="Normal 2 3 4 6 5 2" xfId="14636"/>
    <cellStyle name="Normal 2 3 4 6 5 3" xfId="16165"/>
    <cellStyle name="Normal 2 3 4 6 6" xfId="12445"/>
    <cellStyle name="Normal 2 3 4 6 7" xfId="16156"/>
    <cellStyle name="Normal 2 3 4 7" xfId="8948"/>
    <cellStyle name="Normal 2 3 4 7 2" xfId="9516"/>
    <cellStyle name="Normal 2 3 4 7 2 2" xfId="10570"/>
    <cellStyle name="Normal 2 3 4 7 2 2 2" xfId="14164"/>
    <cellStyle name="Normal 2 3 4 7 2 2 3" xfId="16168"/>
    <cellStyle name="Normal 2 3 4 7 2 3" xfId="13111"/>
    <cellStyle name="Normal 2 3 4 7 2 4" xfId="16167"/>
    <cellStyle name="Normal 2 3 4 7 3" xfId="10032"/>
    <cellStyle name="Normal 2 3 4 7 3 2" xfId="13626"/>
    <cellStyle name="Normal 2 3 4 7 3 3" xfId="16169"/>
    <cellStyle name="Normal 2 3 4 7 4" xfId="11045"/>
    <cellStyle name="Normal 2 3 4 7 4 2" xfId="14638"/>
    <cellStyle name="Normal 2 3 4 7 4 3" xfId="16170"/>
    <cellStyle name="Normal 2 3 4 7 5" xfId="12573"/>
    <cellStyle name="Normal 2 3 4 7 6" xfId="16166"/>
    <cellStyle name="Normal 2 3 4 8" xfId="9260"/>
    <cellStyle name="Normal 2 3 4 8 2" xfId="10314"/>
    <cellStyle name="Normal 2 3 4 8 2 2" xfId="13908"/>
    <cellStyle name="Normal 2 3 4 8 2 3" xfId="16172"/>
    <cellStyle name="Normal 2 3 4 8 3" xfId="12855"/>
    <cellStyle name="Normal 2 3 4 8 4" xfId="16171"/>
    <cellStyle name="Normal 2 3 4 9" xfId="9776"/>
    <cellStyle name="Normal 2 3 4 9 2" xfId="13370"/>
    <cellStyle name="Normal 2 3 4 9 3" xfId="16173"/>
    <cellStyle name="Normal 2 3 5" xfId="1454"/>
    <cellStyle name="Normal 2 3 5 10" xfId="12294"/>
    <cellStyle name="Normal 2 3 5 11" xfId="16174"/>
    <cellStyle name="Normal 2 3 5 2" xfId="8727"/>
    <cellStyle name="Normal 2 3 5 2 2" xfId="8855"/>
    <cellStyle name="Normal 2 3 5 2 2 2" xfId="9111"/>
    <cellStyle name="Normal 2 3 5 2 2 2 2" xfId="9679"/>
    <cellStyle name="Normal 2 3 5 2 2 2 2 2" xfId="10733"/>
    <cellStyle name="Normal 2 3 5 2 2 2 2 2 2" xfId="14327"/>
    <cellStyle name="Normal 2 3 5 2 2 2 2 2 3" xfId="16179"/>
    <cellStyle name="Normal 2 3 5 2 2 2 2 3" xfId="13274"/>
    <cellStyle name="Normal 2 3 5 2 2 2 2 4" xfId="16178"/>
    <cellStyle name="Normal 2 3 5 2 2 2 3" xfId="10195"/>
    <cellStyle name="Normal 2 3 5 2 2 2 3 2" xfId="13789"/>
    <cellStyle name="Normal 2 3 5 2 2 2 3 3" xfId="16180"/>
    <cellStyle name="Normal 2 3 5 2 2 2 4" xfId="11049"/>
    <cellStyle name="Normal 2 3 5 2 2 2 4 2" xfId="14642"/>
    <cellStyle name="Normal 2 3 5 2 2 2 4 3" xfId="16181"/>
    <cellStyle name="Normal 2 3 5 2 2 2 5" xfId="12736"/>
    <cellStyle name="Normal 2 3 5 2 2 2 6" xfId="16177"/>
    <cellStyle name="Normal 2 3 5 2 2 3" xfId="9423"/>
    <cellStyle name="Normal 2 3 5 2 2 3 2" xfId="10477"/>
    <cellStyle name="Normal 2 3 5 2 2 3 2 2" xfId="14071"/>
    <cellStyle name="Normal 2 3 5 2 2 3 2 3" xfId="16183"/>
    <cellStyle name="Normal 2 3 5 2 2 3 3" xfId="13018"/>
    <cellStyle name="Normal 2 3 5 2 2 3 4" xfId="16182"/>
    <cellStyle name="Normal 2 3 5 2 2 4" xfId="9939"/>
    <cellStyle name="Normal 2 3 5 2 2 4 2" xfId="13533"/>
    <cellStyle name="Normal 2 3 5 2 2 4 3" xfId="16184"/>
    <cellStyle name="Normal 2 3 5 2 2 5" xfId="11048"/>
    <cellStyle name="Normal 2 3 5 2 2 5 2" xfId="14641"/>
    <cellStyle name="Normal 2 3 5 2 2 5 3" xfId="16185"/>
    <cellStyle name="Normal 2 3 5 2 2 6" xfId="12480"/>
    <cellStyle name="Normal 2 3 5 2 2 7" xfId="16176"/>
    <cellStyle name="Normal 2 3 5 2 3" xfId="8983"/>
    <cellStyle name="Normal 2 3 5 2 3 2" xfId="9551"/>
    <cellStyle name="Normal 2 3 5 2 3 2 2" xfId="10605"/>
    <cellStyle name="Normal 2 3 5 2 3 2 2 2" xfId="14199"/>
    <cellStyle name="Normal 2 3 5 2 3 2 2 3" xfId="16188"/>
    <cellStyle name="Normal 2 3 5 2 3 2 3" xfId="13146"/>
    <cellStyle name="Normal 2 3 5 2 3 2 4" xfId="16187"/>
    <cellStyle name="Normal 2 3 5 2 3 3" xfId="10067"/>
    <cellStyle name="Normal 2 3 5 2 3 3 2" xfId="13661"/>
    <cellStyle name="Normal 2 3 5 2 3 3 3" xfId="16189"/>
    <cellStyle name="Normal 2 3 5 2 3 4" xfId="11050"/>
    <cellStyle name="Normal 2 3 5 2 3 4 2" xfId="14643"/>
    <cellStyle name="Normal 2 3 5 2 3 4 3" xfId="16190"/>
    <cellStyle name="Normal 2 3 5 2 3 5" xfId="12608"/>
    <cellStyle name="Normal 2 3 5 2 3 6" xfId="16186"/>
    <cellStyle name="Normal 2 3 5 2 4" xfId="9295"/>
    <cellStyle name="Normal 2 3 5 2 4 2" xfId="10349"/>
    <cellStyle name="Normal 2 3 5 2 4 2 2" xfId="13943"/>
    <cellStyle name="Normal 2 3 5 2 4 2 3" xfId="16192"/>
    <cellStyle name="Normal 2 3 5 2 4 3" xfId="12890"/>
    <cellStyle name="Normal 2 3 5 2 4 4" xfId="16191"/>
    <cellStyle name="Normal 2 3 5 2 5" xfId="9811"/>
    <cellStyle name="Normal 2 3 5 2 5 2" xfId="13405"/>
    <cellStyle name="Normal 2 3 5 2 5 3" xfId="16193"/>
    <cellStyle name="Normal 2 3 5 2 6" xfId="11047"/>
    <cellStyle name="Normal 2 3 5 2 6 2" xfId="14640"/>
    <cellStyle name="Normal 2 3 5 2 6 3" xfId="16194"/>
    <cellStyle name="Normal 2 3 5 2 7" xfId="12352"/>
    <cellStyle name="Normal 2 3 5 2 8" xfId="16175"/>
    <cellStyle name="Normal 2 3 5 3" xfId="8759"/>
    <cellStyle name="Normal 2 3 5 3 2" xfId="8887"/>
    <cellStyle name="Normal 2 3 5 3 2 2" xfId="9143"/>
    <cellStyle name="Normal 2 3 5 3 2 2 2" xfId="9711"/>
    <cellStyle name="Normal 2 3 5 3 2 2 2 2" xfId="10765"/>
    <cellStyle name="Normal 2 3 5 3 2 2 2 2 2" xfId="14359"/>
    <cellStyle name="Normal 2 3 5 3 2 2 2 2 3" xfId="16199"/>
    <cellStyle name="Normal 2 3 5 3 2 2 2 3" xfId="13306"/>
    <cellStyle name="Normal 2 3 5 3 2 2 2 4" xfId="16198"/>
    <cellStyle name="Normal 2 3 5 3 2 2 3" xfId="10227"/>
    <cellStyle name="Normal 2 3 5 3 2 2 3 2" xfId="13821"/>
    <cellStyle name="Normal 2 3 5 3 2 2 3 3" xfId="16200"/>
    <cellStyle name="Normal 2 3 5 3 2 2 4" xfId="11053"/>
    <cellStyle name="Normal 2 3 5 3 2 2 4 2" xfId="14646"/>
    <cellStyle name="Normal 2 3 5 3 2 2 4 3" xfId="16201"/>
    <cellStyle name="Normal 2 3 5 3 2 2 5" xfId="12768"/>
    <cellStyle name="Normal 2 3 5 3 2 2 6" xfId="16197"/>
    <cellStyle name="Normal 2 3 5 3 2 3" xfId="9455"/>
    <cellStyle name="Normal 2 3 5 3 2 3 2" xfId="10509"/>
    <cellStyle name="Normal 2 3 5 3 2 3 2 2" xfId="14103"/>
    <cellStyle name="Normal 2 3 5 3 2 3 2 3" xfId="16203"/>
    <cellStyle name="Normal 2 3 5 3 2 3 3" xfId="13050"/>
    <cellStyle name="Normal 2 3 5 3 2 3 4" xfId="16202"/>
    <cellStyle name="Normal 2 3 5 3 2 4" xfId="9971"/>
    <cellStyle name="Normal 2 3 5 3 2 4 2" xfId="13565"/>
    <cellStyle name="Normal 2 3 5 3 2 4 3" xfId="16204"/>
    <cellStyle name="Normal 2 3 5 3 2 5" xfId="11052"/>
    <cellStyle name="Normal 2 3 5 3 2 5 2" xfId="14645"/>
    <cellStyle name="Normal 2 3 5 3 2 5 3" xfId="16205"/>
    <cellStyle name="Normal 2 3 5 3 2 6" xfId="12512"/>
    <cellStyle name="Normal 2 3 5 3 2 7" xfId="16196"/>
    <cellStyle name="Normal 2 3 5 3 3" xfId="9015"/>
    <cellStyle name="Normal 2 3 5 3 3 2" xfId="9583"/>
    <cellStyle name="Normal 2 3 5 3 3 2 2" xfId="10637"/>
    <cellStyle name="Normal 2 3 5 3 3 2 2 2" xfId="14231"/>
    <cellStyle name="Normal 2 3 5 3 3 2 2 3" xfId="16208"/>
    <cellStyle name="Normal 2 3 5 3 3 2 3" xfId="13178"/>
    <cellStyle name="Normal 2 3 5 3 3 2 4" xfId="16207"/>
    <cellStyle name="Normal 2 3 5 3 3 3" xfId="10099"/>
    <cellStyle name="Normal 2 3 5 3 3 3 2" xfId="13693"/>
    <cellStyle name="Normal 2 3 5 3 3 3 3" xfId="16209"/>
    <cellStyle name="Normal 2 3 5 3 3 4" xfId="11054"/>
    <cellStyle name="Normal 2 3 5 3 3 4 2" xfId="14647"/>
    <cellStyle name="Normal 2 3 5 3 3 4 3" xfId="16210"/>
    <cellStyle name="Normal 2 3 5 3 3 5" xfId="12640"/>
    <cellStyle name="Normal 2 3 5 3 3 6" xfId="16206"/>
    <cellStyle name="Normal 2 3 5 3 4" xfId="9327"/>
    <cellStyle name="Normal 2 3 5 3 4 2" xfId="10381"/>
    <cellStyle name="Normal 2 3 5 3 4 2 2" xfId="13975"/>
    <cellStyle name="Normal 2 3 5 3 4 2 3" xfId="16212"/>
    <cellStyle name="Normal 2 3 5 3 4 3" xfId="12922"/>
    <cellStyle name="Normal 2 3 5 3 4 4" xfId="16211"/>
    <cellStyle name="Normal 2 3 5 3 5" xfId="9843"/>
    <cellStyle name="Normal 2 3 5 3 5 2" xfId="13437"/>
    <cellStyle name="Normal 2 3 5 3 5 3" xfId="16213"/>
    <cellStyle name="Normal 2 3 5 3 6" xfId="11051"/>
    <cellStyle name="Normal 2 3 5 3 6 2" xfId="14644"/>
    <cellStyle name="Normal 2 3 5 3 6 3" xfId="16214"/>
    <cellStyle name="Normal 2 3 5 3 7" xfId="12384"/>
    <cellStyle name="Normal 2 3 5 3 8" xfId="16195"/>
    <cellStyle name="Normal 2 3 5 4" xfId="8791"/>
    <cellStyle name="Normal 2 3 5 4 2" xfId="8919"/>
    <cellStyle name="Normal 2 3 5 4 2 2" xfId="9175"/>
    <cellStyle name="Normal 2 3 5 4 2 2 2" xfId="9743"/>
    <cellStyle name="Normal 2 3 5 4 2 2 2 2" xfId="10797"/>
    <cellStyle name="Normal 2 3 5 4 2 2 2 2 2" xfId="14391"/>
    <cellStyle name="Normal 2 3 5 4 2 2 2 2 3" xfId="16219"/>
    <cellStyle name="Normal 2 3 5 4 2 2 2 3" xfId="13338"/>
    <cellStyle name="Normal 2 3 5 4 2 2 2 4" xfId="16218"/>
    <cellStyle name="Normal 2 3 5 4 2 2 3" xfId="10259"/>
    <cellStyle name="Normal 2 3 5 4 2 2 3 2" xfId="13853"/>
    <cellStyle name="Normal 2 3 5 4 2 2 3 3" xfId="16220"/>
    <cellStyle name="Normal 2 3 5 4 2 2 4" xfId="11057"/>
    <cellStyle name="Normal 2 3 5 4 2 2 4 2" xfId="14650"/>
    <cellStyle name="Normal 2 3 5 4 2 2 4 3" xfId="16221"/>
    <cellStyle name="Normal 2 3 5 4 2 2 5" xfId="12800"/>
    <cellStyle name="Normal 2 3 5 4 2 2 6" xfId="16217"/>
    <cellStyle name="Normal 2 3 5 4 2 3" xfId="9487"/>
    <cellStyle name="Normal 2 3 5 4 2 3 2" xfId="10541"/>
    <cellStyle name="Normal 2 3 5 4 2 3 2 2" xfId="14135"/>
    <cellStyle name="Normal 2 3 5 4 2 3 2 3" xfId="16223"/>
    <cellStyle name="Normal 2 3 5 4 2 3 3" xfId="13082"/>
    <cellStyle name="Normal 2 3 5 4 2 3 4" xfId="16222"/>
    <cellStyle name="Normal 2 3 5 4 2 4" xfId="10003"/>
    <cellStyle name="Normal 2 3 5 4 2 4 2" xfId="13597"/>
    <cellStyle name="Normal 2 3 5 4 2 4 3" xfId="16224"/>
    <cellStyle name="Normal 2 3 5 4 2 5" xfId="11056"/>
    <cellStyle name="Normal 2 3 5 4 2 5 2" xfId="14649"/>
    <cellStyle name="Normal 2 3 5 4 2 5 3" xfId="16225"/>
    <cellStyle name="Normal 2 3 5 4 2 6" xfId="12544"/>
    <cellStyle name="Normal 2 3 5 4 2 7" xfId="16216"/>
    <cellStyle name="Normal 2 3 5 4 3" xfId="9047"/>
    <cellStyle name="Normal 2 3 5 4 3 2" xfId="9615"/>
    <cellStyle name="Normal 2 3 5 4 3 2 2" xfId="10669"/>
    <cellStyle name="Normal 2 3 5 4 3 2 2 2" xfId="14263"/>
    <cellStyle name="Normal 2 3 5 4 3 2 2 3" xfId="16228"/>
    <cellStyle name="Normal 2 3 5 4 3 2 3" xfId="13210"/>
    <cellStyle name="Normal 2 3 5 4 3 2 4" xfId="16227"/>
    <cellStyle name="Normal 2 3 5 4 3 3" xfId="10131"/>
    <cellStyle name="Normal 2 3 5 4 3 3 2" xfId="13725"/>
    <cellStyle name="Normal 2 3 5 4 3 3 3" xfId="16229"/>
    <cellStyle name="Normal 2 3 5 4 3 4" xfId="11058"/>
    <cellStyle name="Normal 2 3 5 4 3 4 2" xfId="14651"/>
    <cellStyle name="Normal 2 3 5 4 3 4 3" xfId="16230"/>
    <cellStyle name="Normal 2 3 5 4 3 5" xfId="12672"/>
    <cellStyle name="Normal 2 3 5 4 3 6" xfId="16226"/>
    <cellStyle name="Normal 2 3 5 4 4" xfId="9359"/>
    <cellStyle name="Normal 2 3 5 4 4 2" xfId="10413"/>
    <cellStyle name="Normal 2 3 5 4 4 2 2" xfId="14007"/>
    <cellStyle name="Normal 2 3 5 4 4 2 3" xfId="16232"/>
    <cellStyle name="Normal 2 3 5 4 4 3" xfId="12954"/>
    <cellStyle name="Normal 2 3 5 4 4 4" xfId="16231"/>
    <cellStyle name="Normal 2 3 5 4 5" xfId="9875"/>
    <cellStyle name="Normal 2 3 5 4 5 2" xfId="13469"/>
    <cellStyle name="Normal 2 3 5 4 5 3" xfId="16233"/>
    <cellStyle name="Normal 2 3 5 4 6" xfId="11055"/>
    <cellStyle name="Normal 2 3 5 4 6 2" xfId="14648"/>
    <cellStyle name="Normal 2 3 5 4 6 3" xfId="16234"/>
    <cellStyle name="Normal 2 3 5 4 7" xfId="12416"/>
    <cellStyle name="Normal 2 3 5 4 8" xfId="16215"/>
    <cellStyle name="Normal 2 3 5 5" xfId="8822"/>
    <cellStyle name="Normal 2 3 5 5 2" xfId="9078"/>
    <cellStyle name="Normal 2 3 5 5 2 2" xfId="9646"/>
    <cellStyle name="Normal 2 3 5 5 2 2 2" xfId="10700"/>
    <cellStyle name="Normal 2 3 5 5 2 2 2 2" xfId="14294"/>
    <cellStyle name="Normal 2 3 5 5 2 2 2 3" xfId="16238"/>
    <cellStyle name="Normal 2 3 5 5 2 2 3" xfId="13241"/>
    <cellStyle name="Normal 2 3 5 5 2 2 4" xfId="16237"/>
    <cellStyle name="Normal 2 3 5 5 2 3" xfId="10162"/>
    <cellStyle name="Normal 2 3 5 5 2 3 2" xfId="13756"/>
    <cellStyle name="Normal 2 3 5 5 2 3 3" xfId="16239"/>
    <cellStyle name="Normal 2 3 5 5 2 4" xfId="11060"/>
    <cellStyle name="Normal 2 3 5 5 2 4 2" xfId="14653"/>
    <cellStyle name="Normal 2 3 5 5 2 4 3" xfId="16240"/>
    <cellStyle name="Normal 2 3 5 5 2 5" xfId="12703"/>
    <cellStyle name="Normal 2 3 5 5 2 6" xfId="16236"/>
    <cellStyle name="Normal 2 3 5 5 3" xfId="9390"/>
    <cellStyle name="Normal 2 3 5 5 3 2" xfId="10444"/>
    <cellStyle name="Normal 2 3 5 5 3 2 2" xfId="14038"/>
    <cellStyle name="Normal 2 3 5 5 3 2 3" xfId="16242"/>
    <cellStyle name="Normal 2 3 5 5 3 3" xfId="12985"/>
    <cellStyle name="Normal 2 3 5 5 3 4" xfId="16241"/>
    <cellStyle name="Normal 2 3 5 5 4" xfId="9906"/>
    <cellStyle name="Normal 2 3 5 5 4 2" xfId="13500"/>
    <cellStyle name="Normal 2 3 5 5 4 3" xfId="16243"/>
    <cellStyle name="Normal 2 3 5 5 5" xfId="11059"/>
    <cellStyle name="Normal 2 3 5 5 5 2" xfId="14652"/>
    <cellStyle name="Normal 2 3 5 5 5 3" xfId="16244"/>
    <cellStyle name="Normal 2 3 5 5 6" xfId="12447"/>
    <cellStyle name="Normal 2 3 5 5 7" xfId="16235"/>
    <cellStyle name="Normal 2 3 5 6" xfId="8950"/>
    <cellStyle name="Normal 2 3 5 6 2" xfId="9518"/>
    <cellStyle name="Normal 2 3 5 6 2 2" xfId="10572"/>
    <cellStyle name="Normal 2 3 5 6 2 2 2" xfId="14166"/>
    <cellStyle name="Normal 2 3 5 6 2 2 3" xfId="16247"/>
    <cellStyle name="Normal 2 3 5 6 2 3" xfId="13113"/>
    <cellStyle name="Normal 2 3 5 6 2 4" xfId="16246"/>
    <cellStyle name="Normal 2 3 5 6 3" xfId="10034"/>
    <cellStyle name="Normal 2 3 5 6 3 2" xfId="13628"/>
    <cellStyle name="Normal 2 3 5 6 3 3" xfId="16248"/>
    <cellStyle name="Normal 2 3 5 6 4" xfId="11061"/>
    <cellStyle name="Normal 2 3 5 6 4 2" xfId="14654"/>
    <cellStyle name="Normal 2 3 5 6 4 3" xfId="16249"/>
    <cellStyle name="Normal 2 3 5 6 5" xfId="12575"/>
    <cellStyle name="Normal 2 3 5 6 6" xfId="16245"/>
    <cellStyle name="Normal 2 3 5 7" xfId="9262"/>
    <cellStyle name="Normal 2 3 5 7 2" xfId="10316"/>
    <cellStyle name="Normal 2 3 5 7 2 2" xfId="13910"/>
    <cellStyle name="Normal 2 3 5 7 2 3" xfId="16251"/>
    <cellStyle name="Normal 2 3 5 7 3" xfId="12857"/>
    <cellStyle name="Normal 2 3 5 7 4" xfId="16250"/>
    <cellStyle name="Normal 2 3 5 8" xfId="9778"/>
    <cellStyle name="Normal 2 3 5 8 2" xfId="13372"/>
    <cellStyle name="Normal 2 3 5 8 3" xfId="16252"/>
    <cellStyle name="Normal 2 3 5 9" xfId="11046"/>
    <cellStyle name="Normal 2 3 5 9 2" xfId="14639"/>
    <cellStyle name="Normal 2 3 5 9 3" xfId="16253"/>
    <cellStyle name="Normal 2 3 6" xfId="8711"/>
    <cellStyle name="Normal 2 3 6 2" xfId="8839"/>
    <cellStyle name="Normal 2 3 6 2 2" xfId="9095"/>
    <cellStyle name="Normal 2 3 6 2 2 2" xfId="9663"/>
    <cellStyle name="Normal 2 3 6 2 2 2 2" xfId="10717"/>
    <cellStyle name="Normal 2 3 6 2 2 2 2 2" xfId="14311"/>
    <cellStyle name="Normal 2 3 6 2 2 2 2 3" xfId="16258"/>
    <cellStyle name="Normal 2 3 6 2 2 2 3" xfId="13258"/>
    <cellStyle name="Normal 2 3 6 2 2 2 4" xfId="16257"/>
    <cellStyle name="Normal 2 3 6 2 2 3" xfId="10179"/>
    <cellStyle name="Normal 2 3 6 2 2 3 2" xfId="13773"/>
    <cellStyle name="Normal 2 3 6 2 2 3 3" xfId="16259"/>
    <cellStyle name="Normal 2 3 6 2 2 4" xfId="11064"/>
    <cellStyle name="Normal 2 3 6 2 2 4 2" xfId="14657"/>
    <cellStyle name="Normal 2 3 6 2 2 4 3" xfId="16260"/>
    <cellStyle name="Normal 2 3 6 2 2 5" xfId="12720"/>
    <cellStyle name="Normal 2 3 6 2 2 6" xfId="16256"/>
    <cellStyle name="Normal 2 3 6 2 3" xfId="9407"/>
    <cellStyle name="Normal 2 3 6 2 3 2" xfId="10461"/>
    <cellStyle name="Normal 2 3 6 2 3 2 2" xfId="14055"/>
    <cellStyle name="Normal 2 3 6 2 3 2 3" xfId="16262"/>
    <cellStyle name="Normal 2 3 6 2 3 3" xfId="13002"/>
    <cellStyle name="Normal 2 3 6 2 3 4" xfId="16261"/>
    <cellStyle name="Normal 2 3 6 2 4" xfId="9923"/>
    <cellStyle name="Normal 2 3 6 2 4 2" xfId="13517"/>
    <cellStyle name="Normal 2 3 6 2 4 3" xfId="16263"/>
    <cellStyle name="Normal 2 3 6 2 5" xfId="11063"/>
    <cellStyle name="Normal 2 3 6 2 5 2" xfId="14656"/>
    <cellStyle name="Normal 2 3 6 2 5 3" xfId="16264"/>
    <cellStyle name="Normal 2 3 6 2 6" xfId="12464"/>
    <cellStyle name="Normal 2 3 6 2 7" xfId="16255"/>
    <cellStyle name="Normal 2 3 6 3" xfId="8967"/>
    <cellStyle name="Normal 2 3 6 3 2" xfId="9535"/>
    <cellStyle name="Normal 2 3 6 3 2 2" xfId="10589"/>
    <cellStyle name="Normal 2 3 6 3 2 2 2" xfId="14183"/>
    <cellStyle name="Normal 2 3 6 3 2 2 3" xfId="16267"/>
    <cellStyle name="Normal 2 3 6 3 2 3" xfId="13130"/>
    <cellStyle name="Normal 2 3 6 3 2 4" xfId="16266"/>
    <cellStyle name="Normal 2 3 6 3 3" xfId="10051"/>
    <cellStyle name="Normal 2 3 6 3 3 2" xfId="13645"/>
    <cellStyle name="Normal 2 3 6 3 3 3" xfId="16268"/>
    <cellStyle name="Normal 2 3 6 3 4" xfId="11065"/>
    <cellStyle name="Normal 2 3 6 3 4 2" xfId="14658"/>
    <cellStyle name="Normal 2 3 6 3 4 3" xfId="16269"/>
    <cellStyle name="Normal 2 3 6 3 5" xfId="12592"/>
    <cellStyle name="Normal 2 3 6 3 6" xfId="16265"/>
    <cellStyle name="Normal 2 3 6 4" xfId="9279"/>
    <cellStyle name="Normal 2 3 6 4 2" xfId="10333"/>
    <cellStyle name="Normal 2 3 6 4 2 2" xfId="13927"/>
    <cellStyle name="Normal 2 3 6 4 2 3" xfId="16271"/>
    <cellStyle name="Normal 2 3 6 4 3" xfId="12874"/>
    <cellStyle name="Normal 2 3 6 4 4" xfId="16270"/>
    <cellStyle name="Normal 2 3 6 5" xfId="9795"/>
    <cellStyle name="Normal 2 3 6 5 2" xfId="13389"/>
    <cellStyle name="Normal 2 3 6 5 3" xfId="16272"/>
    <cellStyle name="Normal 2 3 6 6" xfId="11062"/>
    <cellStyle name="Normal 2 3 6 6 2" xfId="14655"/>
    <cellStyle name="Normal 2 3 6 6 3" xfId="16273"/>
    <cellStyle name="Normal 2 3 6 7" xfId="12336"/>
    <cellStyle name="Normal 2 3 6 8" xfId="16254"/>
    <cellStyle name="Normal 2 3 7" xfId="8743"/>
    <cellStyle name="Normal 2 3 7 2" xfId="8871"/>
    <cellStyle name="Normal 2 3 7 2 2" xfId="9127"/>
    <cellStyle name="Normal 2 3 7 2 2 2" xfId="9695"/>
    <cellStyle name="Normal 2 3 7 2 2 2 2" xfId="10749"/>
    <cellStyle name="Normal 2 3 7 2 2 2 2 2" xfId="14343"/>
    <cellStyle name="Normal 2 3 7 2 2 2 2 3" xfId="16278"/>
    <cellStyle name="Normal 2 3 7 2 2 2 3" xfId="13290"/>
    <cellStyle name="Normal 2 3 7 2 2 2 4" xfId="16277"/>
    <cellStyle name="Normal 2 3 7 2 2 3" xfId="10211"/>
    <cellStyle name="Normal 2 3 7 2 2 3 2" xfId="13805"/>
    <cellStyle name="Normal 2 3 7 2 2 3 3" xfId="16279"/>
    <cellStyle name="Normal 2 3 7 2 2 4" xfId="11068"/>
    <cellStyle name="Normal 2 3 7 2 2 4 2" xfId="14661"/>
    <cellStyle name="Normal 2 3 7 2 2 4 3" xfId="16280"/>
    <cellStyle name="Normal 2 3 7 2 2 5" xfId="12752"/>
    <cellStyle name="Normal 2 3 7 2 2 6" xfId="16276"/>
    <cellStyle name="Normal 2 3 7 2 3" xfId="9439"/>
    <cellStyle name="Normal 2 3 7 2 3 2" xfId="10493"/>
    <cellStyle name="Normal 2 3 7 2 3 2 2" xfId="14087"/>
    <cellStyle name="Normal 2 3 7 2 3 2 3" xfId="16282"/>
    <cellStyle name="Normal 2 3 7 2 3 3" xfId="13034"/>
    <cellStyle name="Normal 2 3 7 2 3 4" xfId="16281"/>
    <cellStyle name="Normal 2 3 7 2 4" xfId="9955"/>
    <cellStyle name="Normal 2 3 7 2 4 2" xfId="13549"/>
    <cellStyle name="Normal 2 3 7 2 4 3" xfId="16283"/>
    <cellStyle name="Normal 2 3 7 2 5" xfId="11067"/>
    <cellStyle name="Normal 2 3 7 2 5 2" xfId="14660"/>
    <cellStyle name="Normal 2 3 7 2 5 3" xfId="16284"/>
    <cellStyle name="Normal 2 3 7 2 6" xfId="12496"/>
    <cellStyle name="Normal 2 3 7 2 7" xfId="16275"/>
    <cellStyle name="Normal 2 3 7 3" xfId="8999"/>
    <cellStyle name="Normal 2 3 7 3 2" xfId="9567"/>
    <cellStyle name="Normal 2 3 7 3 2 2" xfId="10621"/>
    <cellStyle name="Normal 2 3 7 3 2 2 2" xfId="14215"/>
    <cellStyle name="Normal 2 3 7 3 2 2 3" xfId="16287"/>
    <cellStyle name="Normal 2 3 7 3 2 3" xfId="13162"/>
    <cellStyle name="Normal 2 3 7 3 2 4" xfId="16286"/>
    <cellStyle name="Normal 2 3 7 3 3" xfId="10083"/>
    <cellStyle name="Normal 2 3 7 3 3 2" xfId="13677"/>
    <cellStyle name="Normal 2 3 7 3 3 3" xfId="16288"/>
    <cellStyle name="Normal 2 3 7 3 4" xfId="11069"/>
    <cellStyle name="Normal 2 3 7 3 4 2" xfId="14662"/>
    <cellStyle name="Normal 2 3 7 3 4 3" xfId="16289"/>
    <cellStyle name="Normal 2 3 7 3 5" xfId="12624"/>
    <cellStyle name="Normal 2 3 7 3 6" xfId="16285"/>
    <cellStyle name="Normal 2 3 7 4" xfId="9311"/>
    <cellStyle name="Normal 2 3 7 4 2" xfId="10365"/>
    <cellStyle name="Normal 2 3 7 4 2 2" xfId="13959"/>
    <cellStyle name="Normal 2 3 7 4 2 3" xfId="16291"/>
    <cellStyle name="Normal 2 3 7 4 3" xfId="12906"/>
    <cellStyle name="Normal 2 3 7 4 4" xfId="16290"/>
    <cellStyle name="Normal 2 3 7 5" xfId="9827"/>
    <cellStyle name="Normal 2 3 7 5 2" xfId="13421"/>
    <cellStyle name="Normal 2 3 7 5 3" xfId="16292"/>
    <cellStyle name="Normal 2 3 7 6" xfId="11066"/>
    <cellStyle name="Normal 2 3 7 6 2" xfId="14659"/>
    <cellStyle name="Normal 2 3 7 6 3" xfId="16293"/>
    <cellStyle name="Normal 2 3 7 7" xfId="12368"/>
    <cellStyle name="Normal 2 3 7 8" xfId="16274"/>
    <cellStyle name="Normal 2 3 8" xfId="8775"/>
    <cellStyle name="Normal 2 3 8 2" xfId="8903"/>
    <cellStyle name="Normal 2 3 8 2 2" xfId="9159"/>
    <cellStyle name="Normal 2 3 8 2 2 2" xfId="9727"/>
    <cellStyle name="Normal 2 3 8 2 2 2 2" xfId="10781"/>
    <cellStyle name="Normal 2 3 8 2 2 2 2 2" xfId="14375"/>
    <cellStyle name="Normal 2 3 8 2 2 2 2 3" xfId="16298"/>
    <cellStyle name="Normal 2 3 8 2 2 2 3" xfId="13322"/>
    <cellStyle name="Normal 2 3 8 2 2 2 4" xfId="16297"/>
    <cellStyle name="Normal 2 3 8 2 2 3" xfId="10243"/>
    <cellStyle name="Normal 2 3 8 2 2 3 2" xfId="13837"/>
    <cellStyle name="Normal 2 3 8 2 2 3 3" xfId="16299"/>
    <cellStyle name="Normal 2 3 8 2 2 4" xfId="11072"/>
    <cellStyle name="Normal 2 3 8 2 2 4 2" xfId="14665"/>
    <cellStyle name="Normal 2 3 8 2 2 4 3" xfId="16300"/>
    <cellStyle name="Normal 2 3 8 2 2 5" xfId="12784"/>
    <cellStyle name="Normal 2 3 8 2 2 6" xfId="16296"/>
    <cellStyle name="Normal 2 3 8 2 3" xfId="9471"/>
    <cellStyle name="Normal 2 3 8 2 3 2" xfId="10525"/>
    <cellStyle name="Normal 2 3 8 2 3 2 2" xfId="14119"/>
    <cellStyle name="Normal 2 3 8 2 3 2 3" xfId="16302"/>
    <cellStyle name="Normal 2 3 8 2 3 3" xfId="13066"/>
    <cellStyle name="Normal 2 3 8 2 3 4" xfId="16301"/>
    <cellStyle name="Normal 2 3 8 2 4" xfId="9987"/>
    <cellStyle name="Normal 2 3 8 2 4 2" xfId="13581"/>
    <cellStyle name="Normal 2 3 8 2 4 3" xfId="16303"/>
    <cellStyle name="Normal 2 3 8 2 5" xfId="11071"/>
    <cellStyle name="Normal 2 3 8 2 5 2" xfId="14664"/>
    <cellStyle name="Normal 2 3 8 2 5 3" xfId="16304"/>
    <cellStyle name="Normal 2 3 8 2 6" xfId="12528"/>
    <cellStyle name="Normal 2 3 8 2 7" xfId="16295"/>
    <cellStyle name="Normal 2 3 8 3" xfId="9031"/>
    <cellStyle name="Normal 2 3 8 3 2" xfId="9599"/>
    <cellStyle name="Normal 2 3 8 3 2 2" xfId="10653"/>
    <cellStyle name="Normal 2 3 8 3 2 2 2" xfId="14247"/>
    <cellStyle name="Normal 2 3 8 3 2 2 3" xfId="16307"/>
    <cellStyle name="Normal 2 3 8 3 2 3" xfId="13194"/>
    <cellStyle name="Normal 2 3 8 3 2 4" xfId="16306"/>
    <cellStyle name="Normal 2 3 8 3 3" xfId="10115"/>
    <cellStyle name="Normal 2 3 8 3 3 2" xfId="13709"/>
    <cellStyle name="Normal 2 3 8 3 3 3" xfId="16308"/>
    <cellStyle name="Normal 2 3 8 3 4" xfId="11073"/>
    <cellStyle name="Normal 2 3 8 3 4 2" xfId="14666"/>
    <cellStyle name="Normal 2 3 8 3 4 3" xfId="16309"/>
    <cellStyle name="Normal 2 3 8 3 5" xfId="12656"/>
    <cellStyle name="Normal 2 3 8 3 6" xfId="16305"/>
    <cellStyle name="Normal 2 3 8 4" xfId="9343"/>
    <cellStyle name="Normal 2 3 8 4 2" xfId="10397"/>
    <cellStyle name="Normal 2 3 8 4 2 2" xfId="13991"/>
    <cellStyle name="Normal 2 3 8 4 2 3" xfId="16311"/>
    <cellStyle name="Normal 2 3 8 4 3" xfId="12938"/>
    <cellStyle name="Normal 2 3 8 4 4" xfId="16310"/>
    <cellStyle name="Normal 2 3 8 5" xfId="9859"/>
    <cellStyle name="Normal 2 3 8 5 2" xfId="13453"/>
    <cellStyle name="Normal 2 3 8 5 3" xfId="16312"/>
    <cellStyle name="Normal 2 3 8 6" xfId="11070"/>
    <cellStyle name="Normal 2 3 8 6 2" xfId="14663"/>
    <cellStyle name="Normal 2 3 8 6 3" xfId="16313"/>
    <cellStyle name="Normal 2 3 8 7" xfId="12400"/>
    <cellStyle name="Normal 2 3 8 8" xfId="16294"/>
    <cellStyle name="Normal 2 3 9" xfId="8807"/>
    <cellStyle name="Normal 2 3 9 2" xfId="9063"/>
    <cellStyle name="Normal 2 3 9 2 2" xfId="9631"/>
    <cellStyle name="Normal 2 3 9 2 2 2" xfId="10685"/>
    <cellStyle name="Normal 2 3 9 2 2 2 2" xfId="14279"/>
    <cellStyle name="Normal 2 3 9 2 2 2 3" xfId="16317"/>
    <cellStyle name="Normal 2 3 9 2 2 3" xfId="13226"/>
    <cellStyle name="Normal 2 3 9 2 2 4" xfId="16316"/>
    <cellStyle name="Normal 2 3 9 2 3" xfId="10147"/>
    <cellStyle name="Normal 2 3 9 2 3 2" xfId="13741"/>
    <cellStyle name="Normal 2 3 9 2 3 3" xfId="16318"/>
    <cellStyle name="Normal 2 3 9 2 4" xfId="11075"/>
    <cellStyle name="Normal 2 3 9 2 4 2" xfId="14668"/>
    <cellStyle name="Normal 2 3 9 2 4 3" xfId="16319"/>
    <cellStyle name="Normal 2 3 9 2 5" xfId="12688"/>
    <cellStyle name="Normal 2 3 9 2 6" xfId="16315"/>
    <cellStyle name="Normal 2 3 9 3" xfId="9375"/>
    <cellStyle name="Normal 2 3 9 3 2" xfId="10429"/>
    <cellStyle name="Normal 2 3 9 3 2 2" xfId="14023"/>
    <cellStyle name="Normal 2 3 9 3 2 3" xfId="16321"/>
    <cellStyle name="Normal 2 3 9 3 3" xfId="12970"/>
    <cellStyle name="Normal 2 3 9 3 4" xfId="16320"/>
    <cellStyle name="Normal 2 3 9 4" xfId="9891"/>
    <cellStyle name="Normal 2 3 9 4 2" xfId="13485"/>
    <cellStyle name="Normal 2 3 9 4 3" xfId="16322"/>
    <cellStyle name="Normal 2 3 9 5" xfId="11074"/>
    <cellStyle name="Normal 2 3 9 5 2" xfId="14667"/>
    <cellStyle name="Normal 2 3 9 5 3" xfId="16323"/>
    <cellStyle name="Normal 2 3 9 6" xfId="12432"/>
    <cellStyle name="Normal 2 3 9 7" xfId="16314"/>
    <cellStyle name="Normal 2 4" xfId="1455"/>
    <cellStyle name="Normal 2 4 2" xfId="11877"/>
    <cellStyle name="Normal 2 4 2 2" xfId="11878"/>
    <cellStyle name="Normal 2 4 2 2 2" xfId="11879"/>
    <cellStyle name="Normal 2 4 2 2 2 2" xfId="11880"/>
    <cellStyle name="Normal 2 4 2 2 3" xfId="11881"/>
    <cellStyle name="Normal 2 4 2 2 4" xfId="11882"/>
    <cellStyle name="Normal 2 4 2 3" xfId="11883"/>
    <cellStyle name="Normal 2 4 2 3 2" xfId="11884"/>
    <cellStyle name="Normal 2 4 2 4" xfId="11885"/>
    <cellStyle name="Normal 2 4 2 5" xfId="11886"/>
    <cellStyle name="Normal 2 4 3" xfId="11887"/>
    <cellStyle name="Normal 2 4 3 2" xfId="11888"/>
    <cellStyle name="Normal 2 4 3 2 2" xfId="11889"/>
    <cellStyle name="Normal 2 4 3 3" xfId="11890"/>
    <cellStyle name="Normal 2 4 3 4" xfId="11891"/>
    <cellStyle name="Normal 2 4 4" xfId="11892"/>
    <cellStyle name="Normal 2 4 4 2" xfId="11893"/>
    <cellStyle name="Normal 2 4 4 2 2" xfId="11894"/>
    <cellStyle name="Normal 2 4 4 3" xfId="11895"/>
    <cellStyle name="Normal 2 4 4 4" xfId="11896"/>
    <cellStyle name="Normal 2 4 5" xfId="11897"/>
    <cellStyle name="Normal 2 4 5 2" xfId="11898"/>
    <cellStyle name="Normal 2 4 5 2 2" xfId="11899"/>
    <cellStyle name="Normal 2 4 5 3" xfId="11900"/>
    <cellStyle name="Normal 2 4 5 4" xfId="11901"/>
    <cellStyle name="Normal 2 4 6" xfId="11902"/>
    <cellStyle name="Normal 2 4 6 2" xfId="11903"/>
    <cellStyle name="Normal 2 4 7" xfId="11904"/>
    <cellStyle name="Normal 2 4 8" xfId="11905"/>
    <cellStyle name="Normal 2 4 9" xfId="17627"/>
    <cellStyle name="Normal 2 5" xfId="1456"/>
    <cellStyle name="Normal 2 5 10" xfId="1457"/>
    <cellStyle name="Normal 2 5 10 2" xfId="1458"/>
    <cellStyle name="Normal 2 5 10 2 2" xfId="1459"/>
    <cellStyle name="Normal 2 5 10 3" xfId="1460"/>
    <cellStyle name="Normal 2 5 10 3 2" xfId="1461"/>
    <cellStyle name="Normal 2 5 10 4" xfId="1462"/>
    <cellStyle name="Normal 2 5 11" xfId="1463"/>
    <cellStyle name="Normal 2 5 11 2" xfId="1464"/>
    <cellStyle name="Normal 2 5 11 3" xfId="1465"/>
    <cellStyle name="Normal 2 5 12" xfId="1466"/>
    <cellStyle name="Normal 2 5 12 2" xfId="1467"/>
    <cellStyle name="Normal 2 5 13" xfId="1468"/>
    <cellStyle name="Normal 2 5 13 2" xfId="1469"/>
    <cellStyle name="Normal 2 5 14" xfId="1470"/>
    <cellStyle name="Normal 2 5 15" xfId="26919"/>
    <cellStyle name="Normal 2 5 2" xfId="1471"/>
    <cellStyle name="Normal 2 5 2 10" xfId="1472"/>
    <cellStyle name="Normal 2 5 2 10 2" xfId="1473"/>
    <cellStyle name="Normal 2 5 2 11" xfId="1474"/>
    <cellStyle name="Normal 2 5 2 11 2" xfId="1475"/>
    <cellStyle name="Normal 2 5 2 12" xfId="1476"/>
    <cellStyle name="Normal 2 5 2 2" xfId="1477"/>
    <cellStyle name="Normal 2 5 2 2 10" xfId="1478"/>
    <cellStyle name="Normal 2 5 2 2 2" xfId="1479"/>
    <cellStyle name="Normal 2 5 2 2 2 2" xfId="1480"/>
    <cellStyle name="Normal 2 5 2 2 2 2 2" xfId="1481"/>
    <cellStyle name="Normal 2 5 2 2 2 2 2 2" xfId="1482"/>
    <cellStyle name="Normal 2 5 2 2 2 2 2 3" xfId="1483"/>
    <cellStyle name="Normal 2 5 2 2 2 2 3" xfId="1484"/>
    <cellStyle name="Normal 2 5 2 2 2 2 3 2" xfId="1485"/>
    <cellStyle name="Normal 2 5 2 2 2 2 4" xfId="1486"/>
    <cellStyle name="Normal 2 5 2 2 2 2 4 2" xfId="1487"/>
    <cellStyle name="Normal 2 5 2 2 2 2 5" xfId="1488"/>
    <cellStyle name="Normal 2 5 2 2 2 3" xfId="1489"/>
    <cellStyle name="Normal 2 5 2 2 2 3 2" xfId="1490"/>
    <cellStyle name="Normal 2 5 2 2 2 3 2 2" xfId="1491"/>
    <cellStyle name="Normal 2 5 2 2 2 3 3" xfId="1492"/>
    <cellStyle name="Normal 2 5 2 2 2 3 3 2" xfId="1493"/>
    <cellStyle name="Normal 2 5 2 2 2 3 4" xfId="1494"/>
    <cellStyle name="Normal 2 5 2 2 2 4" xfId="1495"/>
    <cellStyle name="Normal 2 5 2 2 2 4 2" xfId="1496"/>
    <cellStyle name="Normal 2 5 2 2 2 4 3" xfId="1497"/>
    <cellStyle name="Normal 2 5 2 2 2 5" xfId="1498"/>
    <cellStyle name="Normal 2 5 2 2 2 5 2" xfId="1499"/>
    <cellStyle name="Normal 2 5 2 2 2 6" xfId="1500"/>
    <cellStyle name="Normal 2 5 2 2 2 6 2" xfId="1501"/>
    <cellStyle name="Normal 2 5 2 2 2 7" xfId="1502"/>
    <cellStyle name="Normal 2 5 2 2 3" xfId="1503"/>
    <cellStyle name="Normal 2 5 2 2 3 2" xfId="1504"/>
    <cellStyle name="Normal 2 5 2 2 3 2 2" xfId="1505"/>
    <cellStyle name="Normal 2 5 2 2 3 2 2 2" xfId="1506"/>
    <cellStyle name="Normal 2 5 2 2 3 2 2 3" xfId="1507"/>
    <cellStyle name="Normal 2 5 2 2 3 2 3" xfId="1508"/>
    <cellStyle name="Normal 2 5 2 2 3 2 3 2" xfId="1509"/>
    <cellStyle name="Normal 2 5 2 2 3 2 4" xfId="1510"/>
    <cellStyle name="Normal 2 5 2 2 3 2 4 2" xfId="1511"/>
    <cellStyle name="Normal 2 5 2 2 3 2 5" xfId="1512"/>
    <cellStyle name="Normal 2 5 2 2 3 3" xfId="1513"/>
    <cellStyle name="Normal 2 5 2 2 3 3 2" xfId="1514"/>
    <cellStyle name="Normal 2 5 2 2 3 3 2 2" xfId="1515"/>
    <cellStyle name="Normal 2 5 2 2 3 3 3" xfId="1516"/>
    <cellStyle name="Normal 2 5 2 2 3 3 3 2" xfId="1517"/>
    <cellStyle name="Normal 2 5 2 2 3 3 4" xfId="1518"/>
    <cellStyle name="Normal 2 5 2 2 3 4" xfId="1519"/>
    <cellStyle name="Normal 2 5 2 2 3 4 2" xfId="1520"/>
    <cellStyle name="Normal 2 5 2 2 3 4 3" xfId="1521"/>
    <cellStyle name="Normal 2 5 2 2 3 5" xfId="1522"/>
    <cellStyle name="Normal 2 5 2 2 3 5 2" xfId="1523"/>
    <cellStyle name="Normal 2 5 2 2 3 6" xfId="1524"/>
    <cellStyle name="Normal 2 5 2 2 3 6 2" xfId="1525"/>
    <cellStyle name="Normal 2 5 2 2 3 7" xfId="1526"/>
    <cellStyle name="Normal 2 5 2 2 4" xfId="1527"/>
    <cellStyle name="Normal 2 5 2 2 4 2" xfId="1528"/>
    <cellStyle name="Normal 2 5 2 2 4 2 2" xfId="1529"/>
    <cellStyle name="Normal 2 5 2 2 4 2 2 2" xfId="1530"/>
    <cellStyle name="Normal 2 5 2 2 4 2 3" xfId="1531"/>
    <cellStyle name="Normal 2 5 2 2 4 2 3 2" xfId="1532"/>
    <cellStyle name="Normal 2 5 2 2 4 2 4" xfId="1533"/>
    <cellStyle name="Normal 2 5 2 2 4 3" xfId="1534"/>
    <cellStyle name="Normal 2 5 2 2 4 3 2" xfId="1535"/>
    <cellStyle name="Normal 2 5 2 2 4 3 3" xfId="1536"/>
    <cellStyle name="Normal 2 5 2 2 4 4" xfId="1537"/>
    <cellStyle name="Normal 2 5 2 2 4 4 2" xfId="1538"/>
    <cellStyle name="Normal 2 5 2 2 4 5" xfId="1539"/>
    <cellStyle name="Normal 2 5 2 2 4 5 2" xfId="1540"/>
    <cellStyle name="Normal 2 5 2 2 4 6" xfId="1541"/>
    <cellStyle name="Normal 2 5 2 2 5" xfId="1542"/>
    <cellStyle name="Normal 2 5 2 2 5 2" xfId="1543"/>
    <cellStyle name="Normal 2 5 2 2 5 2 2" xfId="1544"/>
    <cellStyle name="Normal 2 5 2 2 5 3" xfId="1545"/>
    <cellStyle name="Normal 2 5 2 2 5 3 2" xfId="1546"/>
    <cellStyle name="Normal 2 5 2 2 5 4" xfId="1547"/>
    <cellStyle name="Normal 2 5 2 2 6" xfId="1548"/>
    <cellStyle name="Normal 2 5 2 2 6 2" xfId="1549"/>
    <cellStyle name="Normal 2 5 2 2 6 2 2" xfId="1550"/>
    <cellStyle name="Normal 2 5 2 2 6 3" xfId="1551"/>
    <cellStyle name="Normal 2 5 2 2 6 3 2" xfId="1552"/>
    <cellStyle name="Normal 2 5 2 2 6 4" xfId="1553"/>
    <cellStyle name="Normal 2 5 2 2 7" xfId="1554"/>
    <cellStyle name="Normal 2 5 2 2 7 2" xfId="1555"/>
    <cellStyle name="Normal 2 5 2 2 7 3" xfId="1556"/>
    <cellStyle name="Normal 2 5 2 2 8" xfId="1557"/>
    <cellStyle name="Normal 2 5 2 2 8 2" xfId="1558"/>
    <cellStyle name="Normal 2 5 2 2 9" xfId="1559"/>
    <cellStyle name="Normal 2 5 2 2 9 2" xfId="1560"/>
    <cellStyle name="Normal 2 5 2 3" xfId="1561"/>
    <cellStyle name="Normal 2 5 2 3 2" xfId="1562"/>
    <cellStyle name="Normal 2 5 2 3 2 2" xfId="1563"/>
    <cellStyle name="Normal 2 5 2 3 2 2 2" xfId="1564"/>
    <cellStyle name="Normal 2 5 2 3 2 2 2 2" xfId="1565"/>
    <cellStyle name="Normal 2 5 2 3 2 2 2 3" xfId="1566"/>
    <cellStyle name="Normal 2 5 2 3 2 2 3" xfId="1567"/>
    <cellStyle name="Normal 2 5 2 3 2 2 3 2" xfId="1568"/>
    <cellStyle name="Normal 2 5 2 3 2 2 4" xfId="1569"/>
    <cellStyle name="Normal 2 5 2 3 2 2 4 2" xfId="1570"/>
    <cellStyle name="Normal 2 5 2 3 2 2 5" xfId="1571"/>
    <cellStyle name="Normal 2 5 2 3 2 3" xfId="1572"/>
    <cellStyle name="Normal 2 5 2 3 2 3 2" xfId="1573"/>
    <cellStyle name="Normal 2 5 2 3 2 3 2 2" xfId="1574"/>
    <cellStyle name="Normal 2 5 2 3 2 3 3" xfId="1575"/>
    <cellStyle name="Normal 2 5 2 3 2 3 3 2" xfId="1576"/>
    <cellStyle name="Normal 2 5 2 3 2 3 4" xfId="1577"/>
    <cellStyle name="Normal 2 5 2 3 2 4" xfId="1578"/>
    <cellStyle name="Normal 2 5 2 3 2 4 2" xfId="1579"/>
    <cellStyle name="Normal 2 5 2 3 2 4 3" xfId="1580"/>
    <cellStyle name="Normal 2 5 2 3 2 5" xfId="1581"/>
    <cellStyle name="Normal 2 5 2 3 2 5 2" xfId="1582"/>
    <cellStyle name="Normal 2 5 2 3 2 6" xfId="1583"/>
    <cellStyle name="Normal 2 5 2 3 2 6 2" xfId="1584"/>
    <cellStyle name="Normal 2 5 2 3 2 7" xfId="1585"/>
    <cellStyle name="Normal 2 5 2 3 3" xfId="1586"/>
    <cellStyle name="Normal 2 5 2 3 3 2" xfId="1587"/>
    <cellStyle name="Normal 2 5 2 3 3 2 2" xfId="1588"/>
    <cellStyle name="Normal 2 5 2 3 3 2 3" xfId="1589"/>
    <cellStyle name="Normal 2 5 2 3 3 3" xfId="1590"/>
    <cellStyle name="Normal 2 5 2 3 3 3 2" xfId="1591"/>
    <cellStyle name="Normal 2 5 2 3 3 4" xfId="1592"/>
    <cellStyle name="Normal 2 5 2 3 3 4 2" xfId="1593"/>
    <cellStyle name="Normal 2 5 2 3 3 5" xfId="1594"/>
    <cellStyle name="Normal 2 5 2 3 4" xfId="1595"/>
    <cellStyle name="Normal 2 5 2 3 4 2" xfId="1596"/>
    <cellStyle name="Normal 2 5 2 3 4 2 2" xfId="1597"/>
    <cellStyle name="Normal 2 5 2 3 4 3" xfId="1598"/>
    <cellStyle name="Normal 2 5 2 3 4 3 2" xfId="1599"/>
    <cellStyle name="Normal 2 5 2 3 4 4" xfId="1600"/>
    <cellStyle name="Normal 2 5 2 3 5" xfId="1601"/>
    <cellStyle name="Normal 2 5 2 3 5 2" xfId="1602"/>
    <cellStyle name="Normal 2 5 2 3 5 3" xfId="1603"/>
    <cellStyle name="Normal 2 5 2 3 6" xfId="1604"/>
    <cellStyle name="Normal 2 5 2 3 6 2" xfId="1605"/>
    <cellStyle name="Normal 2 5 2 3 7" xfId="1606"/>
    <cellStyle name="Normal 2 5 2 3 7 2" xfId="1607"/>
    <cellStyle name="Normal 2 5 2 3 8" xfId="1608"/>
    <cellStyle name="Normal 2 5 2 4" xfId="1609"/>
    <cellStyle name="Normal 2 5 2 4 2" xfId="1610"/>
    <cellStyle name="Normal 2 5 2 4 2 2" xfId="1611"/>
    <cellStyle name="Normal 2 5 2 4 2 2 2" xfId="1612"/>
    <cellStyle name="Normal 2 5 2 4 2 2 3" xfId="1613"/>
    <cellStyle name="Normal 2 5 2 4 2 3" xfId="1614"/>
    <cellStyle name="Normal 2 5 2 4 2 3 2" xfId="1615"/>
    <cellStyle name="Normal 2 5 2 4 2 4" xfId="1616"/>
    <cellStyle name="Normal 2 5 2 4 2 4 2" xfId="1617"/>
    <cellStyle name="Normal 2 5 2 4 2 5" xfId="1618"/>
    <cellStyle name="Normal 2 5 2 4 3" xfId="1619"/>
    <cellStyle name="Normal 2 5 2 4 3 2" xfId="1620"/>
    <cellStyle name="Normal 2 5 2 4 3 2 2" xfId="1621"/>
    <cellStyle name="Normal 2 5 2 4 3 3" xfId="1622"/>
    <cellStyle name="Normal 2 5 2 4 3 3 2" xfId="1623"/>
    <cellStyle name="Normal 2 5 2 4 3 4" xfId="1624"/>
    <cellStyle name="Normal 2 5 2 4 4" xfId="1625"/>
    <cellStyle name="Normal 2 5 2 4 4 2" xfId="1626"/>
    <cellStyle name="Normal 2 5 2 4 4 3" xfId="1627"/>
    <cellStyle name="Normal 2 5 2 4 5" xfId="1628"/>
    <cellStyle name="Normal 2 5 2 4 5 2" xfId="1629"/>
    <cellStyle name="Normal 2 5 2 4 6" xfId="1630"/>
    <cellStyle name="Normal 2 5 2 4 6 2" xfId="1631"/>
    <cellStyle name="Normal 2 5 2 4 7" xfId="1632"/>
    <cellStyle name="Normal 2 5 2 5" xfId="1633"/>
    <cellStyle name="Normal 2 5 2 5 2" xfId="1634"/>
    <cellStyle name="Normal 2 5 2 5 2 2" xfId="1635"/>
    <cellStyle name="Normal 2 5 2 5 2 2 2" xfId="1636"/>
    <cellStyle name="Normal 2 5 2 5 2 2 3" xfId="1637"/>
    <cellStyle name="Normal 2 5 2 5 2 3" xfId="1638"/>
    <cellStyle name="Normal 2 5 2 5 2 3 2" xfId="1639"/>
    <cellStyle name="Normal 2 5 2 5 2 4" xfId="1640"/>
    <cellStyle name="Normal 2 5 2 5 2 4 2" xfId="1641"/>
    <cellStyle name="Normal 2 5 2 5 2 5" xfId="1642"/>
    <cellStyle name="Normal 2 5 2 5 3" xfId="1643"/>
    <cellStyle name="Normal 2 5 2 5 3 2" xfId="1644"/>
    <cellStyle name="Normal 2 5 2 5 3 2 2" xfId="1645"/>
    <cellStyle name="Normal 2 5 2 5 3 3" xfId="1646"/>
    <cellStyle name="Normal 2 5 2 5 3 3 2" xfId="1647"/>
    <cellStyle name="Normal 2 5 2 5 3 4" xfId="1648"/>
    <cellStyle name="Normal 2 5 2 5 4" xfId="1649"/>
    <cellStyle name="Normal 2 5 2 5 4 2" xfId="1650"/>
    <cellStyle name="Normal 2 5 2 5 4 3" xfId="1651"/>
    <cellStyle name="Normal 2 5 2 5 5" xfId="1652"/>
    <cellStyle name="Normal 2 5 2 5 5 2" xfId="1653"/>
    <cellStyle name="Normal 2 5 2 5 6" xfId="1654"/>
    <cellStyle name="Normal 2 5 2 5 6 2" xfId="1655"/>
    <cellStyle name="Normal 2 5 2 5 7" xfId="1656"/>
    <cellStyle name="Normal 2 5 2 6" xfId="1657"/>
    <cellStyle name="Normal 2 5 2 6 2" xfId="1658"/>
    <cellStyle name="Normal 2 5 2 6 2 2" xfId="1659"/>
    <cellStyle name="Normal 2 5 2 6 2 2 2" xfId="1660"/>
    <cellStyle name="Normal 2 5 2 6 2 3" xfId="1661"/>
    <cellStyle name="Normal 2 5 2 6 2 3 2" xfId="1662"/>
    <cellStyle name="Normal 2 5 2 6 2 4" xfId="1663"/>
    <cellStyle name="Normal 2 5 2 6 3" xfId="1664"/>
    <cellStyle name="Normal 2 5 2 6 3 2" xfId="1665"/>
    <cellStyle name="Normal 2 5 2 6 3 3" xfId="1666"/>
    <cellStyle name="Normal 2 5 2 6 4" xfId="1667"/>
    <cellStyle name="Normal 2 5 2 6 4 2" xfId="1668"/>
    <cellStyle name="Normal 2 5 2 6 5" xfId="1669"/>
    <cellStyle name="Normal 2 5 2 6 5 2" xfId="1670"/>
    <cellStyle name="Normal 2 5 2 6 6" xfId="1671"/>
    <cellStyle name="Normal 2 5 2 7" xfId="1672"/>
    <cellStyle name="Normal 2 5 2 7 2" xfId="1673"/>
    <cellStyle name="Normal 2 5 2 7 2 2" xfId="1674"/>
    <cellStyle name="Normal 2 5 2 7 3" xfId="1675"/>
    <cellStyle name="Normal 2 5 2 7 3 2" xfId="1676"/>
    <cellStyle name="Normal 2 5 2 7 4" xfId="1677"/>
    <cellStyle name="Normal 2 5 2 8" xfId="1678"/>
    <cellStyle name="Normal 2 5 2 8 2" xfId="1679"/>
    <cellStyle name="Normal 2 5 2 8 2 2" xfId="1680"/>
    <cellStyle name="Normal 2 5 2 8 3" xfId="1681"/>
    <cellStyle name="Normal 2 5 2 8 3 2" xfId="1682"/>
    <cellStyle name="Normal 2 5 2 8 4" xfId="1683"/>
    <cellStyle name="Normal 2 5 2 9" xfId="1684"/>
    <cellStyle name="Normal 2 5 2 9 2" xfId="1685"/>
    <cellStyle name="Normal 2 5 2 9 3" xfId="1686"/>
    <cellStyle name="Normal 2 5 3" xfId="1687"/>
    <cellStyle name="Normal 2 5 3 10" xfId="1688"/>
    <cellStyle name="Normal 2 5 3 10 2" xfId="1689"/>
    <cellStyle name="Normal 2 5 3 11" xfId="1690"/>
    <cellStyle name="Normal 2 5 3 2" xfId="1691"/>
    <cellStyle name="Normal 2 5 3 2 2" xfId="1692"/>
    <cellStyle name="Normal 2 5 3 2 2 2" xfId="1693"/>
    <cellStyle name="Normal 2 5 3 2 2 2 2" xfId="1694"/>
    <cellStyle name="Normal 2 5 3 2 2 2 2 2" xfId="1695"/>
    <cellStyle name="Normal 2 5 3 2 2 2 2 3" xfId="1696"/>
    <cellStyle name="Normal 2 5 3 2 2 2 3" xfId="1697"/>
    <cellStyle name="Normal 2 5 3 2 2 2 3 2" xfId="1698"/>
    <cellStyle name="Normal 2 5 3 2 2 2 4" xfId="1699"/>
    <cellStyle name="Normal 2 5 3 2 2 2 4 2" xfId="1700"/>
    <cellStyle name="Normal 2 5 3 2 2 2 5" xfId="1701"/>
    <cellStyle name="Normal 2 5 3 2 2 3" xfId="1702"/>
    <cellStyle name="Normal 2 5 3 2 2 3 2" xfId="1703"/>
    <cellStyle name="Normal 2 5 3 2 2 3 2 2" xfId="1704"/>
    <cellStyle name="Normal 2 5 3 2 2 3 3" xfId="1705"/>
    <cellStyle name="Normal 2 5 3 2 2 3 3 2" xfId="1706"/>
    <cellStyle name="Normal 2 5 3 2 2 3 4" xfId="1707"/>
    <cellStyle name="Normal 2 5 3 2 2 4" xfId="1708"/>
    <cellStyle name="Normal 2 5 3 2 2 4 2" xfId="1709"/>
    <cellStyle name="Normal 2 5 3 2 2 4 3" xfId="1710"/>
    <cellStyle name="Normal 2 5 3 2 2 5" xfId="1711"/>
    <cellStyle name="Normal 2 5 3 2 2 5 2" xfId="1712"/>
    <cellStyle name="Normal 2 5 3 2 2 6" xfId="1713"/>
    <cellStyle name="Normal 2 5 3 2 2 6 2" xfId="1714"/>
    <cellStyle name="Normal 2 5 3 2 2 7" xfId="1715"/>
    <cellStyle name="Normal 2 5 3 2 3" xfId="1716"/>
    <cellStyle name="Normal 2 5 3 2 3 2" xfId="1717"/>
    <cellStyle name="Normal 2 5 3 2 3 2 2" xfId="1718"/>
    <cellStyle name="Normal 2 5 3 2 3 2 3" xfId="1719"/>
    <cellStyle name="Normal 2 5 3 2 3 3" xfId="1720"/>
    <cellStyle name="Normal 2 5 3 2 3 3 2" xfId="1721"/>
    <cellStyle name="Normal 2 5 3 2 3 4" xfId="1722"/>
    <cellStyle name="Normal 2 5 3 2 3 4 2" xfId="1723"/>
    <cellStyle name="Normal 2 5 3 2 3 5" xfId="1724"/>
    <cellStyle name="Normal 2 5 3 2 4" xfId="1725"/>
    <cellStyle name="Normal 2 5 3 2 4 2" xfId="1726"/>
    <cellStyle name="Normal 2 5 3 2 4 2 2" xfId="1727"/>
    <cellStyle name="Normal 2 5 3 2 4 3" xfId="1728"/>
    <cellStyle name="Normal 2 5 3 2 4 3 2" xfId="1729"/>
    <cellStyle name="Normal 2 5 3 2 4 4" xfId="1730"/>
    <cellStyle name="Normal 2 5 3 2 5" xfId="1731"/>
    <cellStyle name="Normal 2 5 3 2 5 2" xfId="1732"/>
    <cellStyle name="Normal 2 5 3 2 5 3" xfId="1733"/>
    <cellStyle name="Normal 2 5 3 2 6" xfId="1734"/>
    <cellStyle name="Normal 2 5 3 2 6 2" xfId="1735"/>
    <cellStyle name="Normal 2 5 3 2 7" xfId="1736"/>
    <cellStyle name="Normal 2 5 3 2 7 2" xfId="1737"/>
    <cellStyle name="Normal 2 5 3 2 8" xfId="1738"/>
    <cellStyle name="Normal 2 5 3 3" xfId="1739"/>
    <cellStyle name="Normal 2 5 3 3 2" xfId="1740"/>
    <cellStyle name="Normal 2 5 3 3 2 2" xfId="1741"/>
    <cellStyle name="Normal 2 5 3 3 2 2 2" xfId="1742"/>
    <cellStyle name="Normal 2 5 3 3 2 2 3" xfId="1743"/>
    <cellStyle name="Normal 2 5 3 3 2 3" xfId="1744"/>
    <cellStyle name="Normal 2 5 3 3 2 3 2" xfId="1745"/>
    <cellStyle name="Normal 2 5 3 3 2 4" xfId="1746"/>
    <cellStyle name="Normal 2 5 3 3 2 4 2" xfId="1747"/>
    <cellStyle name="Normal 2 5 3 3 2 5" xfId="1748"/>
    <cellStyle name="Normal 2 5 3 3 3" xfId="1749"/>
    <cellStyle name="Normal 2 5 3 3 3 2" xfId="1750"/>
    <cellStyle name="Normal 2 5 3 3 3 2 2" xfId="1751"/>
    <cellStyle name="Normal 2 5 3 3 3 3" xfId="1752"/>
    <cellStyle name="Normal 2 5 3 3 3 3 2" xfId="1753"/>
    <cellStyle name="Normal 2 5 3 3 3 4" xfId="1754"/>
    <cellStyle name="Normal 2 5 3 3 4" xfId="1755"/>
    <cellStyle name="Normal 2 5 3 3 4 2" xfId="1756"/>
    <cellStyle name="Normal 2 5 3 3 4 3" xfId="1757"/>
    <cellStyle name="Normal 2 5 3 3 5" xfId="1758"/>
    <cellStyle name="Normal 2 5 3 3 5 2" xfId="1759"/>
    <cellStyle name="Normal 2 5 3 3 6" xfId="1760"/>
    <cellStyle name="Normal 2 5 3 3 6 2" xfId="1761"/>
    <cellStyle name="Normal 2 5 3 3 7" xfId="1762"/>
    <cellStyle name="Normal 2 5 3 4" xfId="1763"/>
    <cellStyle name="Normal 2 5 3 4 2" xfId="1764"/>
    <cellStyle name="Normal 2 5 3 4 2 2" xfId="1765"/>
    <cellStyle name="Normal 2 5 3 4 2 2 2" xfId="1766"/>
    <cellStyle name="Normal 2 5 3 4 2 2 3" xfId="1767"/>
    <cellStyle name="Normal 2 5 3 4 2 3" xfId="1768"/>
    <cellStyle name="Normal 2 5 3 4 2 3 2" xfId="1769"/>
    <cellStyle name="Normal 2 5 3 4 2 4" xfId="1770"/>
    <cellStyle name="Normal 2 5 3 4 2 4 2" xfId="1771"/>
    <cellStyle name="Normal 2 5 3 4 2 5" xfId="1772"/>
    <cellStyle name="Normal 2 5 3 4 3" xfId="1773"/>
    <cellStyle name="Normal 2 5 3 4 3 2" xfId="1774"/>
    <cellStyle name="Normal 2 5 3 4 3 2 2" xfId="1775"/>
    <cellStyle name="Normal 2 5 3 4 3 3" xfId="1776"/>
    <cellStyle name="Normal 2 5 3 4 3 3 2" xfId="1777"/>
    <cellStyle name="Normal 2 5 3 4 3 4" xfId="1778"/>
    <cellStyle name="Normal 2 5 3 4 4" xfId="1779"/>
    <cellStyle name="Normal 2 5 3 4 4 2" xfId="1780"/>
    <cellStyle name="Normal 2 5 3 4 4 3" xfId="1781"/>
    <cellStyle name="Normal 2 5 3 4 5" xfId="1782"/>
    <cellStyle name="Normal 2 5 3 4 5 2" xfId="1783"/>
    <cellStyle name="Normal 2 5 3 4 6" xfId="1784"/>
    <cellStyle name="Normal 2 5 3 4 6 2" xfId="1785"/>
    <cellStyle name="Normal 2 5 3 4 7" xfId="1786"/>
    <cellStyle name="Normal 2 5 3 5" xfId="1787"/>
    <cellStyle name="Normal 2 5 3 5 2" xfId="1788"/>
    <cellStyle name="Normal 2 5 3 5 2 2" xfId="1789"/>
    <cellStyle name="Normal 2 5 3 5 2 2 2" xfId="1790"/>
    <cellStyle name="Normal 2 5 3 5 2 3" xfId="1791"/>
    <cellStyle name="Normal 2 5 3 5 2 3 2" xfId="1792"/>
    <cellStyle name="Normal 2 5 3 5 2 4" xfId="1793"/>
    <cellStyle name="Normal 2 5 3 5 3" xfId="1794"/>
    <cellStyle name="Normal 2 5 3 5 3 2" xfId="1795"/>
    <cellStyle name="Normal 2 5 3 5 3 3" xfId="1796"/>
    <cellStyle name="Normal 2 5 3 5 4" xfId="1797"/>
    <cellStyle name="Normal 2 5 3 5 4 2" xfId="1798"/>
    <cellStyle name="Normal 2 5 3 5 5" xfId="1799"/>
    <cellStyle name="Normal 2 5 3 5 5 2" xfId="1800"/>
    <cellStyle name="Normal 2 5 3 5 6" xfId="1801"/>
    <cellStyle name="Normal 2 5 3 6" xfId="1802"/>
    <cellStyle name="Normal 2 5 3 6 2" xfId="1803"/>
    <cellStyle name="Normal 2 5 3 6 2 2" xfId="1804"/>
    <cellStyle name="Normal 2 5 3 6 3" xfId="1805"/>
    <cellStyle name="Normal 2 5 3 6 3 2" xfId="1806"/>
    <cellStyle name="Normal 2 5 3 6 4" xfId="1807"/>
    <cellStyle name="Normal 2 5 3 7" xfId="1808"/>
    <cellStyle name="Normal 2 5 3 7 2" xfId="1809"/>
    <cellStyle name="Normal 2 5 3 7 2 2" xfId="1810"/>
    <cellStyle name="Normal 2 5 3 7 3" xfId="1811"/>
    <cellStyle name="Normal 2 5 3 7 3 2" xfId="1812"/>
    <cellStyle name="Normal 2 5 3 7 4" xfId="1813"/>
    <cellStyle name="Normal 2 5 3 8" xfId="1814"/>
    <cellStyle name="Normal 2 5 3 8 2" xfId="1815"/>
    <cellStyle name="Normal 2 5 3 8 3" xfId="1816"/>
    <cellStyle name="Normal 2 5 3 9" xfId="1817"/>
    <cellStyle name="Normal 2 5 3 9 2" xfId="1818"/>
    <cellStyle name="Normal 2 5 4" xfId="1819"/>
    <cellStyle name="Normal 2 5 4 10" xfId="1820"/>
    <cellStyle name="Normal 2 5 4 2" xfId="1821"/>
    <cellStyle name="Normal 2 5 4 2 2" xfId="1822"/>
    <cellStyle name="Normal 2 5 4 2 2 2" xfId="1823"/>
    <cellStyle name="Normal 2 5 4 2 2 2 2" xfId="1824"/>
    <cellStyle name="Normal 2 5 4 2 2 2 3" xfId="1825"/>
    <cellStyle name="Normal 2 5 4 2 2 3" xfId="1826"/>
    <cellStyle name="Normal 2 5 4 2 2 3 2" xfId="1827"/>
    <cellStyle name="Normal 2 5 4 2 2 4" xfId="1828"/>
    <cellStyle name="Normal 2 5 4 2 2 4 2" xfId="1829"/>
    <cellStyle name="Normal 2 5 4 2 2 5" xfId="1830"/>
    <cellStyle name="Normal 2 5 4 2 3" xfId="1831"/>
    <cellStyle name="Normal 2 5 4 2 3 2" xfId="1832"/>
    <cellStyle name="Normal 2 5 4 2 3 2 2" xfId="1833"/>
    <cellStyle name="Normal 2 5 4 2 3 3" xfId="1834"/>
    <cellStyle name="Normal 2 5 4 2 3 3 2" xfId="1835"/>
    <cellStyle name="Normal 2 5 4 2 3 4" xfId="1836"/>
    <cellStyle name="Normal 2 5 4 2 4" xfId="1837"/>
    <cellStyle name="Normal 2 5 4 2 4 2" xfId="1838"/>
    <cellStyle name="Normal 2 5 4 2 4 3" xfId="1839"/>
    <cellStyle name="Normal 2 5 4 2 5" xfId="1840"/>
    <cellStyle name="Normal 2 5 4 2 5 2" xfId="1841"/>
    <cellStyle name="Normal 2 5 4 2 6" xfId="1842"/>
    <cellStyle name="Normal 2 5 4 2 6 2" xfId="1843"/>
    <cellStyle name="Normal 2 5 4 2 7" xfId="1844"/>
    <cellStyle name="Normal 2 5 4 3" xfId="1845"/>
    <cellStyle name="Normal 2 5 4 3 2" xfId="1846"/>
    <cellStyle name="Normal 2 5 4 3 2 2" xfId="1847"/>
    <cellStyle name="Normal 2 5 4 3 2 2 2" xfId="1848"/>
    <cellStyle name="Normal 2 5 4 3 2 2 3" xfId="1849"/>
    <cellStyle name="Normal 2 5 4 3 2 3" xfId="1850"/>
    <cellStyle name="Normal 2 5 4 3 2 3 2" xfId="1851"/>
    <cellStyle name="Normal 2 5 4 3 2 4" xfId="1852"/>
    <cellStyle name="Normal 2 5 4 3 2 4 2" xfId="1853"/>
    <cellStyle name="Normal 2 5 4 3 2 5" xfId="1854"/>
    <cellStyle name="Normal 2 5 4 3 3" xfId="1855"/>
    <cellStyle name="Normal 2 5 4 3 3 2" xfId="1856"/>
    <cellStyle name="Normal 2 5 4 3 3 2 2" xfId="1857"/>
    <cellStyle name="Normal 2 5 4 3 3 3" xfId="1858"/>
    <cellStyle name="Normal 2 5 4 3 3 3 2" xfId="1859"/>
    <cellStyle name="Normal 2 5 4 3 3 4" xfId="1860"/>
    <cellStyle name="Normal 2 5 4 3 4" xfId="1861"/>
    <cellStyle name="Normal 2 5 4 3 4 2" xfId="1862"/>
    <cellStyle name="Normal 2 5 4 3 4 3" xfId="1863"/>
    <cellStyle name="Normal 2 5 4 3 5" xfId="1864"/>
    <cellStyle name="Normal 2 5 4 3 5 2" xfId="1865"/>
    <cellStyle name="Normal 2 5 4 3 6" xfId="1866"/>
    <cellStyle name="Normal 2 5 4 3 6 2" xfId="1867"/>
    <cellStyle name="Normal 2 5 4 3 7" xfId="1868"/>
    <cellStyle name="Normal 2 5 4 4" xfId="1869"/>
    <cellStyle name="Normal 2 5 4 4 2" xfId="1870"/>
    <cellStyle name="Normal 2 5 4 4 2 2" xfId="1871"/>
    <cellStyle name="Normal 2 5 4 4 2 2 2" xfId="1872"/>
    <cellStyle name="Normal 2 5 4 4 2 3" xfId="1873"/>
    <cellStyle name="Normal 2 5 4 4 2 3 2" xfId="1874"/>
    <cellStyle name="Normal 2 5 4 4 2 4" xfId="1875"/>
    <cellStyle name="Normal 2 5 4 4 3" xfId="1876"/>
    <cellStyle name="Normal 2 5 4 4 3 2" xfId="1877"/>
    <cellStyle name="Normal 2 5 4 4 3 3" xfId="1878"/>
    <cellStyle name="Normal 2 5 4 4 4" xfId="1879"/>
    <cellStyle name="Normal 2 5 4 4 4 2" xfId="1880"/>
    <cellStyle name="Normal 2 5 4 4 5" xfId="1881"/>
    <cellStyle name="Normal 2 5 4 4 5 2" xfId="1882"/>
    <cellStyle name="Normal 2 5 4 4 6" xfId="1883"/>
    <cellStyle name="Normal 2 5 4 5" xfId="1884"/>
    <cellStyle name="Normal 2 5 4 5 2" xfId="1885"/>
    <cellStyle name="Normal 2 5 4 5 2 2" xfId="1886"/>
    <cellStyle name="Normal 2 5 4 5 3" xfId="1887"/>
    <cellStyle name="Normal 2 5 4 5 3 2" xfId="1888"/>
    <cellStyle name="Normal 2 5 4 5 4" xfId="1889"/>
    <cellStyle name="Normal 2 5 4 6" xfId="1890"/>
    <cellStyle name="Normal 2 5 4 6 2" xfId="1891"/>
    <cellStyle name="Normal 2 5 4 6 2 2" xfId="1892"/>
    <cellStyle name="Normal 2 5 4 6 3" xfId="1893"/>
    <cellStyle name="Normal 2 5 4 6 3 2" xfId="1894"/>
    <cellStyle name="Normal 2 5 4 6 4" xfId="1895"/>
    <cellStyle name="Normal 2 5 4 7" xfId="1896"/>
    <cellStyle name="Normal 2 5 4 7 2" xfId="1897"/>
    <cellStyle name="Normal 2 5 4 7 3" xfId="1898"/>
    <cellStyle name="Normal 2 5 4 8" xfId="1899"/>
    <cellStyle name="Normal 2 5 4 8 2" xfId="1900"/>
    <cellStyle name="Normal 2 5 4 9" xfId="1901"/>
    <cellStyle name="Normal 2 5 4 9 2" xfId="1902"/>
    <cellStyle name="Normal 2 5 5" xfId="1903"/>
    <cellStyle name="Normal 2 5 5 2" xfId="1904"/>
    <cellStyle name="Normal 2 5 5 2 2" xfId="1905"/>
    <cellStyle name="Normal 2 5 5 2 2 2" xfId="1906"/>
    <cellStyle name="Normal 2 5 5 2 2 2 2" xfId="1907"/>
    <cellStyle name="Normal 2 5 5 2 2 2 3" xfId="1908"/>
    <cellStyle name="Normal 2 5 5 2 2 3" xfId="1909"/>
    <cellStyle name="Normal 2 5 5 2 2 3 2" xfId="1910"/>
    <cellStyle name="Normal 2 5 5 2 2 4" xfId="1911"/>
    <cellStyle name="Normal 2 5 5 2 2 4 2" xfId="1912"/>
    <cellStyle name="Normal 2 5 5 2 2 5" xfId="1913"/>
    <cellStyle name="Normal 2 5 5 2 3" xfId="1914"/>
    <cellStyle name="Normal 2 5 5 2 3 2" xfId="1915"/>
    <cellStyle name="Normal 2 5 5 2 3 2 2" xfId="1916"/>
    <cellStyle name="Normal 2 5 5 2 3 3" xfId="1917"/>
    <cellStyle name="Normal 2 5 5 2 3 3 2" xfId="1918"/>
    <cellStyle name="Normal 2 5 5 2 3 4" xfId="1919"/>
    <cellStyle name="Normal 2 5 5 2 4" xfId="1920"/>
    <cellStyle name="Normal 2 5 5 2 4 2" xfId="1921"/>
    <cellStyle name="Normal 2 5 5 2 4 3" xfId="1922"/>
    <cellStyle name="Normal 2 5 5 2 5" xfId="1923"/>
    <cellStyle name="Normal 2 5 5 2 5 2" xfId="1924"/>
    <cellStyle name="Normal 2 5 5 2 6" xfId="1925"/>
    <cellStyle name="Normal 2 5 5 2 6 2" xfId="1926"/>
    <cellStyle name="Normal 2 5 5 2 7" xfId="1927"/>
    <cellStyle name="Normal 2 5 5 3" xfId="1928"/>
    <cellStyle name="Normal 2 5 5 3 2" xfId="1929"/>
    <cellStyle name="Normal 2 5 5 3 2 2" xfId="1930"/>
    <cellStyle name="Normal 2 5 5 3 2 3" xfId="1931"/>
    <cellStyle name="Normal 2 5 5 3 3" xfId="1932"/>
    <cellStyle name="Normal 2 5 5 3 3 2" xfId="1933"/>
    <cellStyle name="Normal 2 5 5 3 4" xfId="1934"/>
    <cellStyle name="Normal 2 5 5 3 4 2" xfId="1935"/>
    <cellStyle name="Normal 2 5 5 3 5" xfId="1936"/>
    <cellStyle name="Normal 2 5 5 4" xfId="1937"/>
    <cellStyle name="Normal 2 5 5 4 2" xfId="1938"/>
    <cellStyle name="Normal 2 5 5 4 2 2" xfId="1939"/>
    <cellStyle name="Normal 2 5 5 4 3" xfId="1940"/>
    <cellStyle name="Normal 2 5 5 4 3 2" xfId="1941"/>
    <cellStyle name="Normal 2 5 5 4 4" xfId="1942"/>
    <cellStyle name="Normal 2 5 5 5" xfId="1943"/>
    <cellStyle name="Normal 2 5 5 5 2" xfId="1944"/>
    <cellStyle name="Normal 2 5 5 5 3" xfId="1945"/>
    <cellStyle name="Normal 2 5 5 6" xfId="1946"/>
    <cellStyle name="Normal 2 5 5 6 2" xfId="1947"/>
    <cellStyle name="Normal 2 5 5 7" xfId="1948"/>
    <cellStyle name="Normal 2 5 5 7 2" xfId="1949"/>
    <cellStyle name="Normal 2 5 5 8" xfId="1950"/>
    <cellStyle name="Normal 2 5 6" xfId="1951"/>
    <cellStyle name="Normal 2 5 6 2" xfId="1952"/>
    <cellStyle name="Normal 2 5 6 2 2" xfId="1953"/>
    <cellStyle name="Normal 2 5 6 2 2 2" xfId="1954"/>
    <cellStyle name="Normal 2 5 6 2 2 3" xfId="1955"/>
    <cellStyle name="Normal 2 5 6 2 3" xfId="1956"/>
    <cellStyle name="Normal 2 5 6 2 3 2" xfId="1957"/>
    <cellStyle name="Normal 2 5 6 2 4" xfId="1958"/>
    <cellStyle name="Normal 2 5 6 2 4 2" xfId="1959"/>
    <cellStyle name="Normal 2 5 6 2 5" xfId="1960"/>
    <cellStyle name="Normal 2 5 6 3" xfId="1961"/>
    <cellStyle name="Normal 2 5 6 3 2" xfId="1962"/>
    <cellStyle name="Normal 2 5 6 3 2 2" xfId="1963"/>
    <cellStyle name="Normal 2 5 6 3 3" xfId="1964"/>
    <cellStyle name="Normal 2 5 6 3 3 2" xfId="1965"/>
    <cellStyle name="Normal 2 5 6 3 4" xfId="1966"/>
    <cellStyle name="Normal 2 5 6 4" xfId="1967"/>
    <cellStyle name="Normal 2 5 6 4 2" xfId="1968"/>
    <cellStyle name="Normal 2 5 6 4 3" xfId="1969"/>
    <cellStyle name="Normal 2 5 6 5" xfId="1970"/>
    <cellStyle name="Normal 2 5 6 5 2" xfId="1971"/>
    <cellStyle name="Normal 2 5 6 6" xfId="1972"/>
    <cellStyle name="Normal 2 5 6 6 2" xfId="1973"/>
    <cellStyle name="Normal 2 5 6 7" xfId="1974"/>
    <cellStyle name="Normal 2 5 7" xfId="1975"/>
    <cellStyle name="Normal 2 5 7 2" xfId="1976"/>
    <cellStyle name="Normal 2 5 7 2 2" xfId="1977"/>
    <cellStyle name="Normal 2 5 7 2 2 2" xfId="1978"/>
    <cellStyle name="Normal 2 5 7 2 2 3" xfId="1979"/>
    <cellStyle name="Normal 2 5 7 2 3" xfId="1980"/>
    <cellStyle name="Normal 2 5 7 2 3 2" xfId="1981"/>
    <cellStyle name="Normal 2 5 7 2 4" xfId="1982"/>
    <cellStyle name="Normal 2 5 7 2 4 2" xfId="1983"/>
    <cellStyle name="Normal 2 5 7 2 5" xfId="1984"/>
    <cellStyle name="Normal 2 5 7 3" xfId="1985"/>
    <cellStyle name="Normal 2 5 7 3 2" xfId="1986"/>
    <cellStyle name="Normal 2 5 7 3 2 2" xfId="1987"/>
    <cellStyle name="Normal 2 5 7 3 3" xfId="1988"/>
    <cellStyle name="Normal 2 5 7 3 3 2" xfId="1989"/>
    <cellStyle name="Normal 2 5 7 3 4" xfId="1990"/>
    <cellStyle name="Normal 2 5 7 4" xfId="1991"/>
    <cellStyle name="Normal 2 5 7 4 2" xfId="1992"/>
    <cellStyle name="Normal 2 5 7 4 3" xfId="1993"/>
    <cellStyle name="Normal 2 5 7 5" xfId="1994"/>
    <cellStyle name="Normal 2 5 7 5 2" xfId="1995"/>
    <cellStyle name="Normal 2 5 7 6" xfId="1996"/>
    <cellStyle name="Normal 2 5 7 6 2" xfId="1997"/>
    <cellStyle name="Normal 2 5 7 7" xfId="1998"/>
    <cellStyle name="Normal 2 5 8" xfId="1999"/>
    <cellStyle name="Normal 2 5 8 2" xfId="2000"/>
    <cellStyle name="Normal 2 5 8 2 2" xfId="2001"/>
    <cellStyle name="Normal 2 5 8 2 2 2" xfId="2002"/>
    <cellStyle name="Normal 2 5 8 2 3" xfId="2003"/>
    <cellStyle name="Normal 2 5 8 2 3 2" xfId="2004"/>
    <cellStyle name="Normal 2 5 8 2 4" xfId="2005"/>
    <cellStyle name="Normal 2 5 8 3" xfId="2006"/>
    <cellStyle name="Normal 2 5 8 3 2" xfId="2007"/>
    <cellStyle name="Normal 2 5 8 3 3" xfId="2008"/>
    <cellStyle name="Normal 2 5 8 4" xfId="2009"/>
    <cellStyle name="Normal 2 5 8 4 2" xfId="2010"/>
    <cellStyle name="Normal 2 5 8 5" xfId="2011"/>
    <cellStyle name="Normal 2 5 8 5 2" xfId="2012"/>
    <cellStyle name="Normal 2 5 8 6" xfId="2013"/>
    <cellStyle name="Normal 2 5 9" xfId="2014"/>
    <cellStyle name="Normal 2 5 9 2" xfId="2015"/>
    <cellStyle name="Normal 2 5 9 2 2" xfId="2016"/>
    <cellStyle name="Normal 2 5 9 3" xfId="2017"/>
    <cellStyle name="Normal 2 5 9 3 2" xfId="2018"/>
    <cellStyle name="Normal 2 5 9 4" xfId="2019"/>
    <cellStyle name="Normal 2 6" xfId="2020"/>
    <cellStyle name="Normal 2 6 10" xfId="2021"/>
    <cellStyle name="Normal 2 6 10 2" xfId="2022"/>
    <cellStyle name="Normal 2 6 11" xfId="2023"/>
    <cellStyle name="Normal 2 6 12" xfId="26920"/>
    <cellStyle name="Normal 2 6 2" xfId="2024"/>
    <cellStyle name="Normal 2 6 2 2" xfId="2025"/>
    <cellStyle name="Normal 2 6 2 2 2" xfId="2026"/>
    <cellStyle name="Normal 2 6 2 2 2 2" xfId="2027"/>
    <cellStyle name="Normal 2 6 2 2 2 2 2" xfId="2028"/>
    <cellStyle name="Normal 2 6 2 2 2 2 3" xfId="2029"/>
    <cellStyle name="Normal 2 6 2 2 2 3" xfId="2030"/>
    <cellStyle name="Normal 2 6 2 2 2 3 2" xfId="2031"/>
    <cellStyle name="Normal 2 6 2 2 2 4" xfId="2032"/>
    <cellStyle name="Normal 2 6 2 2 2 4 2" xfId="2033"/>
    <cellStyle name="Normal 2 6 2 2 2 5" xfId="2034"/>
    <cellStyle name="Normal 2 6 2 2 3" xfId="2035"/>
    <cellStyle name="Normal 2 6 2 2 3 2" xfId="2036"/>
    <cellStyle name="Normal 2 6 2 2 3 2 2" xfId="2037"/>
    <cellStyle name="Normal 2 6 2 2 3 3" xfId="2038"/>
    <cellStyle name="Normal 2 6 2 2 3 3 2" xfId="2039"/>
    <cellStyle name="Normal 2 6 2 2 3 4" xfId="2040"/>
    <cellStyle name="Normal 2 6 2 2 4" xfId="2041"/>
    <cellStyle name="Normal 2 6 2 2 4 2" xfId="2042"/>
    <cellStyle name="Normal 2 6 2 2 4 3" xfId="2043"/>
    <cellStyle name="Normal 2 6 2 2 5" xfId="2044"/>
    <cellStyle name="Normal 2 6 2 2 5 2" xfId="2045"/>
    <cellStyle name="Normal 2 6 2 2 6" xfId="2046"/>
    <cellStyle name="Normal 2 6 2 2 6 2" xfId="2047"/>
    <cellStyle name="Normal 2 6 2 2 7" xfId="2048"/>
    <cellStyle name="Normal 2 6 2 3" xfId="2049"/>
    <cellStyle name="Normal 2 6 2 3 2" xfId="2050"/>
    <cellStyle name="Normal 2 6 2 3 2 2" xfId="2051"/>
    <cellStyle name="Normal 2 6 2 3 2 3" xfId="2052"/>
    <cellStyle name="Normal 2 6 2 3 3" xfId="2053"/>
    <cellStyle name="Normal 2 6 2 3 3 2" xfId="2054"/>
    <cellStyle name="Normal 2 6 2 3 4" xfId="2055"/>
    <cellStyle name="Normal 2 6 2 3 4 2" xfId="2056"/>
    <cellStyle name="Normal 2 6 2 3 5" xfId="2057"/>
    <cellStyle name="Normal 2 6 2 4" xfId="2058"/>
    <cellStyle name="Normal 2 6 2 4 2" xfId="2059"/>
    <cellStyle name="Normal 2 6 2 4 2 2" xfId="2060"/>
    <cellStyle name="Normal 2 6 2 4 3" xfId="2061"/>
    <cellStyle name="Normal 2 6 2 4 3 2" xfId="2062"/>
    <cellStyle name="Normal 2 6 2 4 4" xfId="2063"/>
    <cellStyle name="Normal 2 6 2 5" xfId="2064"/>
    <cellStyle name="Normal 2 6 2 5 2" xfId="2065"/>
    <cellStyle name="Normal 2 6 2 5 3" xfId="2066"/>
    <cellStyle name="Normal 2 6 2 6" xfId="2067"/>
    <cellStyle name="Normal 2 6 2 6 2" xfId="2068"/>
    <cellStyle name="Normal 2 6 2 7" xfId="2069"/>
    <cellStyle name="Normal 2 6 2 7 2" xfId="2070"/>
    <cellStyle name="Normal 2 6 2 8" xfId="2071"/>
    <cellStyle name="Normal 2 6 3" xfId="2072"/>
    <cellStyle name="Normal 2 6 3 2" xfId="2073"/>
    <cellStyle name="Normal 2 6 3 2 2" xfId="2074"/>
    <cellStyle name="Normal 2 6 3 2 2 2" xfId="2075"/>
    <cellStyle name="Normal 2 6 3 2 2 3" xfId="2076"/>
    <cellStyle name="Normal 2 6 3 2 3" xfId="2077"/>
    <cellStyle name="Normal 2 6 3 2 3 2" xfId="2078"/>
    <cellStyle name="Normal 2 6 3 2 4" xfId="2079"/>
    <cellStyle name="Normal 2 6 3 2 4 2" xfId="2080"/>
    <cellStyle name="Normal 2 6 3 2 5" xfId="2081"/>
    <cellStyle name="Normal 2 6 3 3" xfId="2082"/>
    <cellStyle name="Normal 2 6 3 3 2" xfId="2083"/>
    <cellStyle name="Normal 2 6 3 3 2 2" xfId="2084"/>
    <cellStyle name="Normal 2 6 3 3 3" xfId="2085"/>
    <cellStyle name="Normal 2 6 3 3 3 2" xfId="2086"/>
    <cellStyle name="Normal 2 6 3 3 4" xfId="2087"/>
    <cellStyle name="Normal 2 6 3 4" xfId="2088"/>
    <cellStyle name="Normal 2 6 3 4 2" xfId="2089"/>
    <cellStyle name="Normal 2 6 3 4 3" xfId="2090"/>
    <cellStyle name="Normal 2 6 3 5" xfId="2091"/>
    <cellStyle name="Normal 2 6 3 5 2" xfId="2092"/>
    <cellStyle name="Normal 2 6 3 6" xfId="2093"/>
    <cellStyle name="Normal 2 6 3 6 2" xfId="2094"/>
    <cellStyle name="Normal 2 6 3 7" xfId="2095"/>
    <cellStyle name="Normal 2 6 4" xfId="2096"/>
    <cellStyle name="Normal 2 6 4 2" xfId="2097"/>
    <cellStyle name="Normal 2 6 4 2 2" xfId="2098"/>
    <cellStyle name="Normal 2 6 4 2 2 2" xfId="2099"/>
    <cellStyle name="Normal 2 6 4 2 2 3" xfId="2100"/>
    <cellStyle name="Normal 2 6 4 2 3" xfId="2101"/>
    <cellStyle name="Normal 2 6 4 2 3 2" xfId="2102"/>
    <cellStyle name="Normal 2 6 4 2 4" xfId="2103"/>
    <cellStyle name="Normal 2 6 4 2 4 2" xfId="2104"/>
    <cellStyle name="Normal 2 6 4 2 5" xfId="2105"/>
    <cellStyle name="Normal 2 6 4 3" xfId="2106"/>
    <cellStyle name="Normal 2 6 4 3 2" xfId="2107"/>
    <cellStyle name="Normal 2 6 4 3 2 2" xfId="2108"/>
    <cellStyle name="Normal 2 6 4 3 3" xfId="2109"/>
    <cellStyle name="Normal 2 6 4 3 3 2" xfId="2110"/>
    <cellStyle name="Normal 2 6 4 3 4" xfId="2111"/>
    <cellStyle name="Normal 2 6 4 4" xfId="2112"/>
    <cellStyle name="Normal 2 6 4 4 2" xfId="2113"/>
    <cellStyle name="Normal 2 6 4 4 3" xfId="2114"/>
    <cellStyle name="Normal 2 6 4 5" xfId="2115"/>
    <cellStyle name="Normal 2 6 4 5 2" xfId="2116"/>
    <cellStyle name="Normal 2 6 4 6" xfId="2117"/>
    <cellStyle name="Normal 2 6 4 6 2" xfId="2118"/>
    <cellStyle name="Normal 2 6 4 7" xfId="2119"/>
    <cellStyle name="Normal 2 6 5" xfId="2120"/>
    <cellStyle name="Normal 2 6 5 2" xfId="2121"/>
    <cellStyle name="Normal 2 6 5 2 2" xfId="2122"/>
    <cellStyle name="Normal 2 6 5 2 2 2" xfId="2123"/>
    <cellStyle name="Normal 2 6 5 2 3" xfId="2124"/>
    <cellStyle name="Normal 2 6 5 2 3 2" xfId="2125"/>
    <cellStyle name="Normal 2 6 5 2 4" xfId="2126"/>
    <cellStyle name="Normal 2 6 5 3" xfId="2127"/>
    <cellStyle name="Normal 2 6 5 3 2" xfId="2128"/>
    <cellStyle name="Normal 2 6 5 3 3" xfId="2129"/>
    <cellStyle name="Normal 2 6 5 4" xfId="2130"/>
    <cellStyle name="Normal 2 6 5 4 2" xfId="2131"/>
    <cellStyle name="Normal 2 6 5 5" xfId="2132"/>
    <cellStyle name="Normal 2 6 5 5 2" xfId="2133"/>
    <cellStyle name="Normal 2 6 5 6" xfId="2134"/>
    <cellStyle name="Normal 2 6 6" xfId="2135"/>
    <cellStyle name="Normal 2 6 6 2" xfId="2136"/>
    <cellStyle name="Normal 2 6 6 2 2" xfId="2137"/>
    <cellStyle name="Normal 2 6 6 3" xfId="2138"/>
    <cellStyle name="Normal 2 6 6 3 2" xfId="2139"/>
    <cellStyle name="Normal 2 6 6 4" xfId="2140"/>
    <cellStyle name="Normal 2 6 7" xfId="2141"/>
    <cellStyle name="Normal 2 6 7 2" xfId="2142"/>
    <cellStyle name="Normal 2 6 7 2 2" xfId="2143"/>
    <cellStyle name="Normal 2 6 7 3" xfId="2144"/>
    <cellStyle name="Normal 2 6 7 3 2" xfId="2145"/>
    <cellStyle name="Normal 2 6 7 4" xfId="2146"/>
    <cellStyle name="Normal 2 6 8" xfId="2147"/>
    <cellStyle name="Normal 2 6 8 2" xfId="2148"/>
    <cellStyle name="Normal 2 6 8 3" xfId="2149"/>
    <cellStyle name="Normal 2 6 9" xfId="2150"/>
    <cellStyle name="Normal 2 6 9 2" xfId="2151"/>
    <cellStyle name="Normal 2 7" xfId="2152"/>
    <cellStyle name="Normal 2 7 10" xfId="2153"/>
    <cellStyle name="Normal 2 7 2" xfId="2154"/>
    <cellStyle name="Normal 2 7 2 2" xfId="2155"/>
    <cellStyle name="Normal 2 7 2 2 2" xfId="2156"/>
    <cellStyle name="Normal 2 7 2 2 2 2" xfId="2157"/>
    <cellStyle name="Normal 2 7 2 2 2 3" xfId="2158"/>
    <cellStyle name="Normal 2 7 2 2 3" xfId="2159"/>
    <cellStyle name="Normal 2 7 2 2 3 2" xfId="2160"/>
    <cellStyle name="Normal 2 7 2 2 4" xfId="2161"/>
    <cellStyle name="Normal 2 7 2 2 4 2" xfId="2162"/>
    <cellStyle name="Normal 2 7 2 2 5" xfId="2163"/>
    <cellStyle name="Normal 2 7 2 3" xfId="2164"/>
    <cellStyle name="Normal 2 7 2 3 2" xfId="2165"/>
    <cellStyle name="Normal 2 7 2 3 2 2" xfId="2166"/>
    <cellStyle name="Normal 2 7 2 3 3" xfId="2167"/>
    <cellStyle name="Normal 2 7 2 3 3 2" xfId="2168"/>
    <cellStyle name="Normal 2 7 2 3 4" xfId="2169"/>
    <cellStyle name="Normal 2 7 2 4" xfId="2170"/>
    <cellStyle name="Normal 2 7 2 4 2" xfId="2171"/>
    <cellStyle name="Normal 2 7 2 4 3" xfId="2172"/>
    <cellStyle name="Normal 2 7 2 5" xfId="2173"/>
    <cellStyle name="Normal 2 7 2 5 2" xfId="2174"/>
    <cellStyle name="Normal 2 7 2 6" xfId="2175"/>
    <cellStyle name="Normal 2 7 2 6 2" xfId="2176"/>
    <cellStyle name="Normal 2 7 2 7" xfId="2177"/>
    <cellStyle name="Normal 2 7 3" xfId="2178"/>
    <cellStyle name="Normal 2 7 3 2" xfId="2179"/>
    <cellStyle name="Normal 2 7 3 2 2" xfId="2180"/>
    <cellStyle name="Normal 2 7 3 2 2 2" xfId="2181"/>
    <cellStyle name="Normal 2 7 3 2 2 3" xfId="2182"/>
    <cellStyle name="Normal 2 7 3 2 3" xfId="2183"/>
    <cellStyle name="Normal 2 7 3 2 3 2" xfId="2184"/>
    <cellStyle name="Normal 2 7 3 2 4" xfId="2185"/>
    <cellStyle name="Normal 2 7 3 2 4 2" xfId="2186"/>
    <cellStyle name="Normal 2 7 3 2 5" xfId="2187"/>
    <cellStyle name="Normal 2 7 3 3" xfId="2188"/>
    <cellStyle name="Normal 2 7 3 3 2" xfId="2189"/>
    <cellStyle name="Normal 2 7 3 3 2 2" xfId="2190"/>
    <cellStyle name="Normal 2 7 3 3 3" xfId="2191"/>
    <cellStyle name="Normal 2 7 3 3 3 2" xfId="2192"/>
    <cellStyle name="Normal 2 7 3 3 4" xfId="2193"/>
    <cellStyle name="Normal 2 7 3 4" xfId="2194"/>
    <cellStyle name="Normal 2 7 3 4 2" xfId="2195"/>
    <cellStyle name="Normal 2 7 3 4 3" xfId="2196"/>
    <cellStyle name="Normal 2 7 3 5" xfId="2197"/>
    <cellStyle name="Normal 2 7 3 5 2" xfId="2198"/>
    <cellStyle name="Normal 2 7 3 6" xfId="2199"/>
    <cellStyle name="Normal 2 7 3 6 2" xfId="2200"/>
    <cellStyle name="Normal 2 7 3 7" xfId="2201"/>
    <cellStyle name="Normal 2 7 4" xfId="2202"/>
    <cellStyle name="Normal 2 7 4 2" xfId="2203"/>
    <cellStyle name="Normal 2 7 4 2 2" xfId="2204"/>
    <cellStyle name="Normal 2 7 4 2 2 2" xfId="2205"/>
    <cellStyle name="Normal 2 7 4 2 3" xfId="2206"/>
    <cellStyle name="Normal 2 7 4 2 3 2" xfId="2207"/>
    <cellStyle name="Normal 2 7 4 2 4" xfId="2208"/>
    <cellStyle name="Normal 2 7 4 3" xfId="2209"/>
    <cellStyle name="Normal 2 7 4 3 2" xfId="2210"/>
    <cellStyle name="Normal 2 7 4 3 3" xfId="2211"/>
    <cellStyle name="Normal 2 7 4 4" xfId="2212"/>
    <cellStyle name="Normal 2 7 4 4 2" xfId="2213"/>
    <cellStyle name="Normal 2 7 4 5" xfId="2214"/>
    <cellStyle name="Normal 2 7 4 5 2" xfId="2215"/>
    <cellStyle name="Normal 2 7 4 6" xfId="2216"/>
    <cellStyle name="Normal 2 7 5" xfId="2217"/>
    <cellStyle name="Normal 2 7 5 2" xfId="2218"/>
    <cellStyle name="Normal 2 7 5 2 2" xfId="2219"/>
    <cellStyle name="Normal 2 7 5 3" xfId="2220"/>
    <cellStyle name="Normal 2 7 5 3 2" xfId="2221"/>
    <cellStyle name="Normal 2 7 5 4" xfId="2222"/>
    <cellStyle name="Normal 2 7 6" xfId="2223"/>
    <cellStyle name="Normal 2 7 6 2" xfId="2224"/>
    <cellStyle name="Normal 2 7 6 2 2" xfId="2225"/>
    <cellStyle name="Normal 2 7 6 3" xfId="2226"/>
    <cellStyle name="Normal 2 7 6 3 2" xfId="2227"/>
    <cellStyle name="Normal 2 7 6 4" xfId="2228"/>
    <cellStyle name="Normal 2 7 7" xfId="2229"/>
    <cellStyle name="Normal 2 7 7 2" xfId="2230"/>
    <cellStyle name="Normal 2 7 7 3" xfId="2231"/>
    <cellStyle name="Normal 2 7 8" xfId="2232"/>
    <cellStyle name="Normal 2 7 8 2" xfId="2233"/>
    <cellStyle name="Normal 2 7 9" xfId="2234"/>
    <cellStyle name="Normal 2 7 9 2" xfId="2235"/>
    <cellStyle name="Normal 2 8" xfId="2236"/>
    <cellStyle name="Normal 2 8 2" xfId="2237"/>
    <cellStyle name="Normal 2 8 2 2" xfId="2238"/>
    <cellStyle name="Normal 2 8 2 2 2" xfId="2239"/>
    <cellStyle name="Normal 2 8 2 3" xfId="2240"/>
    <cellStyle name="Normal 2 8 2 3 2" xfId="2241"/>
    <cellStyle name="Normal 2 8 2 4" xfId="2242"/>
    <cellStyle name="Normal 2 8 3" xfId="2243"/>
    <cellStyle name="Normal 2 8 3 2" xfId="2244"/>
    <cellStyle name="Normal 2 8 3 3" xfId="2245"/>
    <cellStyle name="Normal 2 8 4" xfId="2246"/>
    <cellStyle name="Normal 2 8 4 2" xfId="2247"/>
    <cellStyle name="Normal 2 8 5" xfId="2248"/>
    <cellStyle name="Normal 2 8 5 2" xfId="2249"/>
    <cellStyle name="Normal 2 8 6" xfId="2250"/>
    <cellStyle name="Normal 2 9" xfId="2251"/>
    <cellStyle name="Normal 2 9 2" xfId="2252"/>
    <cellStyle name="Normal 2 9 2 2" xfId="2253"/>
    <cellStyle name="Normal 2 9 3" xfId="2254"/>
    <cellStyle name="Normal 2 9 3 2" xfId="2255"/>
    <cellStyle name="Normal 2 9 4" xfId="2256"/>
    <cellStyle name="Normal 20" xfId="11906"/>
    <cellStyle name="Normal 20 2" xfId="11907"/>
    <cellStyle name="Normal 20 3" xfId="26921"/>
    <cellStyle name="Normal 21" xfId="11908"/>
    <cellStyle name="Normal 21 2" xfId="11909"/>
    <cellStyle name="Normal 21 3" xfId="26922"/>
    <cellStyle name="Normal 22" xfId="11910"/>
    <cellStyle name="Normal 22 2" xfId="11911"/>
    <cellStyle name="Normal 22 3" xfId="26923"/>
    <cellStyle name="Normal 23" xfId="11912"/>
    <cellStyle name="Normal 23 2" xfId="11913"/>
    <cellStyle name="Normal 23 3" xfId="11914"/>
    <cellStyle name="Normal 23 4" xfId="11915"/>
    <cellStyle name="Normal 23 5" xfId="11916"/>
    <cellStyle name="Normal 23 6" xfId="26924"/>
    <cellStyle name="Normal 24" xfId="11917"/>
    <cellStyle name="Normal 24 2" xfId="11918"/>
    <cellStyle name="Normal 24 3" xfId="26925"/>
    <cellStyle name="Normal 25" xfId="11919"/>
    <cellStyle name="Normal 25 2" xfId="11920"/>
    <cellStyle name="Normal 25 2 2" xfId="11921"/>
    <cellStyle name="Normal 25 2 2 2" xfId="11922"/>
    <cellStyle name="Normal 25 2 2 3" xfId="11923"/>
    <cellStyle name="Normal 25 2 3" xfId="11924"/>
    <cellStyle name="Normal 25 3" xfId="11925"/>
    <cellStyle name="Normal 25 3 2" xfId="11926"/>
    <cellStyle name="Normal 25 4" xfId="11927"/>
    <cellStyle name="Normal 25 5" xfId="26926"/>
    <cellStyle name="Normal 26" xfId="11928"/>
    <cellStyle name="Normal 26 2" xfId="11929"/>
    <cellStyle name="Normal 26 2 2" xfId="11930"/>
    <cellStyle name="Normal 26 2 2 2" xfId="11931"/>
    <cellStyle name="Normal 26 2 2 3" xfId="11932"/>
    <cellStyle name="Normal 26 2 3" xfId="11933"/>
    <cellStyle name="Normal 26 3" xfId="11934"/>
    <cellStyle name="Normal 26 3 2" xfId="11935"/>
    <cellStyle name="Normal 26 4" xfId="11936"/>
    <cellStyle name="Normal 26 5" xfId="26927"/>
    <cellStyle name="Normal 27" xfId="11937"/>
    <cellStyle name="Normal 27 2" xfId="11938"/>
    <cellStyle name="Normal 27 2 2" xfId="11939"/>
    <cellStyle name="Normal 27 2 2 2" xfId="11940"/>
    <cellStyle name="Normal 27 2 2 3" xfId="11941"/>
    <cellStyle name="Normal 27 2 3" xfId="11942"/>
    <cellStyle name="Normal 27 3" xfId="11943"/>
    <cellStyle name="Normal 27 3 2" xfId="11944"/>
    <cellStyle name="Normal 27 4" xfId="11945"/>
    <cellStyle name="Normal 27 5" xfId="26928"/>
    <cellStyle name="Normal 28" xfId="11946"/>
    <cellStyle name="Normal 28 2" xfId="11947"/>
    <cellStyle name="Normal 28 3" xfId="26929"/>
    <cellStyle name="Normal 29" xfId="11948"/>
    <cellStyle name="Normal 29 2" xfId="11949"/>
    <cellStyle name="Normal 29 3" xfId="26930"/>
    <cellStyle name="Normal 3" xfId="2257"/>
    <cellStyle name="Normal 3 10" xfId="2258"/>
    <cellStyle name="Normal 3 10 2" xfId="2259"/>
    <cellStyle name="Normal 3 10 2 2" xfId="2260"/>
    <cellStyle name="Normal 3 10 2 2 2" xfId="2261"/>
    <cellStyle name="Normal 3 10 2 2 3" xfId="2262"/>
    <cellStyle name="Normal 3 10 2 3" xfId="2263"/>
    <cellStyle name="Normal 3 10 2 3 2" xfId="2264"/>
    <cellStyle name="Normal 3 10 2 4" xfId="2265"/>
    <cellStyle name="Normal 3 10 2 4 2" xfId="2266"/>
    <cellStyle name="Normal 3 10 2 5" xfId="2267"/>
    <cellStyle name="Normal 3 10 3" xfId="2268"/>
    <cellStyle name="Normal 3 10 3 2" xfId="2269"/>
    <cellStyle name="Normal 3 10 3 2 2" xfId="2270"/>
    <cellStyle name="Normal 3 10 3 3" xfId="2271"/>
    <cellStyle name="Normal 3 10 3 3 2" xfId="2272"/>
    <cellStyle name="Normal 3 10 3 4" xfId="2273"/>
    <cellStyle name="Normal 3 10 4" xfId="2274"/>
    <cellStyle name="Normal 3 10 4 2" xfId="2275"/>
    <cellStyle name="Normal 3 10 4 3" xfId="2276"/>
    <cellStyle name="Normal 3 10 5" xfId="2277"/>
    <cellStyle name="Normal 3 10 5 2" xfId="2278"/>
    <cellStyle name="Normal 3 10 6" xfId="2279"/>
    <cellStyle name="Normal 3 10 6 2" xfId="2280"/>
    <cellStyle name="Normal 3 10 7" xfId="2281"/>
    <cellStyle name="Normal 3 11" xfId="2282"/>
    <cellStyle name="Normal 3 11 2" xfId="2283"/>
    <cellStyle name="Normal 3 11 2 2" xfId="2284"/>
    <cellStyle name="Normal 3 11 2 2 2" xfId="2285"/>
    <cellStyle name="Normal 3 11 2 2 3" xfId="2286"/>
    <cellStyle name="Normal 3 11 2 3" xfId="2287"/>
    <cellStyle name="Normal 3 11 2 3 2" xfId="2288"/>
    <cellStyle name="Normal 3 11 2 4" xfId="2289"/>
    <cellStyle name="Normal 3 11 2 4 2" xfId="2290"/>
    <cellStyle name="Normal 3 11 2 5" xfId="2291"/>
    <cellStyle name="Normal 3 11 3" xfId="2292"/>
    <cellStyle name="Normal 3 11 3 2" xfId="2293"/>
    <cellStyle name="Normal 3 11 3 2 2" xfId="2294"/>
    <cellStyle name="Normal 3 11 3 3" xfId="2295"/>
    <cellStyle name="Normal 3 11 3 3 2" xfId="2296"/>
    <cellStyle name="Normal 3 11 3 4" xfId="2297"/>
    <cellStyle name="Normal 3 11 4" xfId="2298"/>
    <cellStyle name="Normal 3 11 4 2" xfId="2299"/>
    <cellStyle name="Normal 3 11 4 3" xfId="2300"/>
    <cellStyle name="Normal 3 11 5" xfId="2301"/>
    <cellStyle name="Normal 3 11 5 2" xfId="2302"/>
    <cellStyle name="Normal 3 11 6" xfId="2303"/>
    <cellStyle name="Normal 3 11 6 2" xfId="2304"/>
    <cellStyle name="Normal 3 11 7" xfId="2305"/>
    <cellStyle name="Normal 3 12" xfId="2306"/>
    <cellStyle name="Normal 3 12 2" xfId="2307"/>
    <cellStyle name="Normal 3 12 2 2" xfId="2308"/>
    <cellStyle name="Normal 3 12 2 2 2" xfId="2309"/>
    <cellStyle name="Normal 3 12 2 3" xfId="2310"/>
    <cellStyle name="Normal 3 12 2 3 2" xfId="2311"/>
    <cellStyle name="Normal 3 12 2 4" xfId="2312"/>
    <cellStyle name="Normal 3 12 3" xfId="2313"/>
    <cellStyle name="Normal 3 12 3 2" xfId="2314"/>
    <cellStyle name="Normal 3 12 3 3" xfId="2315"/>
    <cellStyle name="Normal 3 12 4" xfId="2316"/>
    <cellStyle name="Normal 3 12 4 2" xfId="2317"/>
    <cellStyle name="Normal 3 12 5" xfId="2318"/>
    <cellStyle name="Normal 3 12 5 2" xfId="2319"/>
    <cellStyle name="Normal 3 12 6" xfId="2320"/>
    <cellStyle name="Normal 3 13" xfId="2321"/>
    <cellStyle name="Normal 3 13 2" xfId="2322"/>
    <cellStyle name="Normal 3 13 2 2" xfId="2323"/>
    <cellStyle name="Normal 3 13 3" xfId="2324"/>
    <cellStyle name="Normal 3 13 3 2" xfId="2325"/>
    <cellStyle name="Normal 3 13 4" xfId="2326"/>
    <cellStyle name="Normal 3 14" xfId="2327"/>
    <cellStyle name="Normal 3 14 2" xfId="2328"/>
    <cellStyle name="Normal 3 14 2 2" xfId="2329"/>
    <cellStyle name="Normal 3 14 3" xfId="2330"/>
    <cellStyle name="Normal 3 14 3 2" xfId="2331"/>
    <cellStyle name="Normal 3 14 4" xfId="2332"/>
    <cellStyle name="Normal 3 15" xfId="2333"/>
    <cellStyle name="Normal 3 15 2" xfId="2334"/>
    <cellStyle name="Normal 3 15 3" xfId="2335"/>
    <cellStyle name="Normal 3 16" xfId="2336"/>
    <cellStyle name="Normal 3 16 2" xfId="2337"/>
    <cellStyle name="Normal 3 17" xfId="2338"/>
    <cellStyle name="Normal 3 17 2" xfId="2339"/>
    <cellStyle name="Normal 3 18" xfId="2340"/>
    <cellStyle name="Normal 3 19" xfId="17610"/>
    <cellStyle name="Normal 3 2" xfId="2341"/>
    <cellStyle name="Normal 3 2 10" xfId="2342"/>
    <cellStyle name="Normal 3 2 10 2" xfId="2343"/>
    <cellStyle name="Normal 3 2 10 2 2" xfId="2344"/>
    <cellStyle name="Normal 3 2 10 2 2 2" xfId="2345"/>
    <cellStyle name="Normal 3 2 10 2 2 3" xfId="2346"/>
    <cellStyle name="Normal 3 2 10 2 2 4" xfId="26933"/>
    <cellStyle name="Normal 3 2 10 2 3" xfId="2347"/>
    <cellStyle name="Normal 3 2 10 2 3 2" xfId="2348"/>
    <cellStyle name="Normal 3 2 10 2 4" xfId="2349"/>
    <cellStyle name="Normal 3 2 10 2 4 2" xfId="2350"/>
    <cellStyle name="Normal 3 2 10 2 5" xfId="2351"/>
    <cellStyle name="Normal 3 2 10 2 6" xfId="26932"/>
    <cellStyle name="Normal 3 2 10 3" xfId="2352"/>
    <cellStyle name="Normal 3 2 10 3 2" xfId="2353"/>
    <cellStyle name="Normal 3 2 10 3 2 2" xfId="2354"/>
    <cellStyle name="Normal 3 2 10 3 2 3" xfId="26935"/>
    <cellStyle name="Normal 3 2 10 3 3" xfId="2355"/>
    <cellStyle name="Normal 3 2 10 3 3 2" xfId="2356"/>
    <cellStyle name="Normal 3 2 10 3 4" xfId="2357"/>
    <cellStyle name="Normal 3 2 10 3 5" xfId="26934"/>
    <cellStyle name="Normal 3 2 10 4" xfId="2358"/>
    <cellStyle name="Normal 3 2 10 4 2" xfId="2359"/>
    <cellStyle name="Normal 3 2 10 4 2 2" xfId="26937"/>
    <cellStyle name="Normal 3 2 10 4 3" xfId="2360"/>
    <cellStyle name="Normal 3 2 10 4 4" xfId="26936"/>
    <cellStyle name="Normal 3 2 10 5" xfId="2361"/>
    <cellStyle name="Normal 3 2 10 5 2" xfId="2362"/>
    <cellStyle name="Normal 3 2 10 5 3" xfId="26938"/>
    <cellStyle name="Normal 3 2 10 6" xfId="2363"/>
    <cellStyle name="Normal 3 2 10 6 2" xfId="2364"/>
    <cellStyle name="Normal 3 2 10 6 3" xfId="26939"/>
    <cellStyle name="Normal 3 2 10 7" xfId="2365"/>
    <cellStyle name="Normal 3 2 10 8" xfId="26931"/>
    <cellStyle name="Normal 3 2 11" xfId="2366"/>
    <cellStyle name="Normal 3 2 11 2" xfId="2367"/>
    <cellStyle name="Normal 3 2 11 2 2" xfId="2368"/>
    <cellStyle name="Normal 3 2 11 2 2 2" xfId="2369"/>
    <cellStyle name="Normal 3 2 11 2 2 3" xfId="26942"/>
    <cellStyle name="Normal 3 2 11 2 3" xfId="2370"/>
    <cellStyle name="Normal 3 2 11 2 3 2" xfId="2371"/>
    <cellStyle name="Normal 3 2 11 2 4" xfId="2372"/>
    <cellStyle name="Normal 3 2 11 2 5" xfId="26941"/>
    <cellStyle name="Normal 3 2 11 3" xfId="2373"/>
    <cellStyle name="Normal 3 2 11 3 2" xfId="2374"/>
    <cellStyle name="Normal 3 2 11 3 2 2" xfId="26944"/>
    <cellStyle name="Normal 3 2 11 3 3" xfId="2375"/>
    <cellStyle name="Normal 3 2 11 3 4" xfId="26943"/>
    <cellStyle name="Normal 3 2 11 4" xfId="2376"/>
    <cellStyle name="Normal 3 2 11 4 2" xfId="2377"/>
    <cellStyle name="Normal 3 2 11 4 2 2" xfId="26946"/>
    <cellStyle name="Normal 3 2 11 4 3" xfId="26945"/>
    <cellStyle name="Normal 3 2 11 5" xfId="2378"/>
    <cellStyle name="Normal 3 2 11 5 2" xfId="2379"/>
    <cellStyle name="Normal 3 2 11 5 3" xfId="26947"/>
    <cellStyle name="Normal 3 2 11 6" xfId="2380"/>
    <cellStyle name="Normal 3 2 11 6 2" xfId="26948"/>
    <cellStyle name="Normal 3 2 11 7" xfId="26940"/>
    <cellStyle name="Normal 3 2 12" xfId="2381"/>
    <cellStyle name="Normal 3 2 12 2" xfId="2382"/>
    <cellStyle name="Normal 3 2 12 2 2" xfId="2383"/>
    <cellStyle name="Normal 3 2 12 2 2 2" xfId="26951"/>
    <cellStyle name="Normal 3 2 12 2 3" xfId="26950"/>
    <cellStyle name="Normal 3 2 12 3" xfId="2384"/>
    <cellStyle name="Normal 3 2 12 3 2" xfId="2385"/>
    <cellStyle name="Normal 3 2 12 3 2 2" xfId="26953"/>
    <cellStyle name="Normal 3 2 12 3 3" xfId="26952"/>
    <cellStyle name="Normal 3 2 12 4" xfId="2386"/>
    <cellStyle name="Normal 3 2 12 4 2" xfId="26955"/>
    <cellStyle name="Normal 3 2 12 4 3" xfId="26954"/>
    <cellStyle name="Normal 3 2 12 5" xfId="26956"/>
    <cellStyle name="Normal 3 2 12 6" xfId="26957"/>
    <cellStyle name="Normal 3 2 12 7" xfId="26949"/>
    <cellStyle name="Normal 3 2 13" xfId="2387"/>
    <cellStyle name="Normal 3 2 13 2" xfId="2388"/>
    <cellStyle name="Normal 3 2 13 2 2" xfId="2389"/>
    <cellStyle name="Normal 3 2 13 2 2 2" xfId="26960"/>
    <cellStyle name="Normal 3 2 13 2 3" xfId="26959"/>
    <cellStyle name="Normal 3 2 13 3" xfId="2390"/>
    <cellStyle name="Normal 3 2 13 3 2" xfId="2391"/>
    <cellStyle name="Normal 3 2 13 3 2 2" xfId="26962"/>
    <cellStyle name="Normal 3 2 13 3 3" xfId="26961"/>
    <cellStyle name="Normal 3 2 13 4" xfId="2392"/>
    <cellStyle name="Normal 3 2 13 4 2" xfId="26963"/>
    <cellStyle name="Normal 3 2 13 5" xfId="26964"/>
    <cellStyle name="Normal 3 2 13 6" xfId="26958"/>
    <cellStyle name="Normal 3 2 14" xfId="2393"/>
    <cellStyle name="Normal 3 2 14 2" xfId="2394"/>
    <cellStyle name="Normal 3 2 14 2 2" xfId="26966"/>
    <cellStyle name="Normal 3 2 14 3" xfId="2395"/>
    <cellStyle name="Normal 3 2 14 4" xfId="26965"/>
    <cellStyle name="Normal 3 2 15" xfId="2396"/>
    <cellStyle name="Normal 3 2 15 2" xfId="2397"/>
    <cellStyle name="Normal 3 2 15 2 2" xfId="26968"/>
    <cellStyle name="Normal 3 2 15 3" xfId="26967"/>
    <cellStyle name="Normal 3 2 16" xfId="2398"/>
    <cellStyle name="Normal 3 2 16 2" xfId="2399"/>
    <cellStyle name="Normal 3 2 16 2 2" xfId="26970"/>
    <cellStyle name="Normal 3 2 16 3" xfId="26969"/>
    <cellStyle name="Normal 3 2 17" xfId="2400"/>
    <cellStyle name="Normal 3 2 17 2" xfId="26971"/>
    <cellStyle name="Normal 3 2 18" xfId="26972"/>
    <cellStyle name="Normal 3 2 19" xfId="26973"/>
    <cellStyle name="Normal 3 2 2" xfId="2401"/>
    <cellStyle name="Normal 3 2 2 10" xfId="2402"/>
    <cellStyle name="Normal 3 2 2 10 2" xfId="2403"/>
    <cellStyle name="Normal 3 2 2 10 2 2" xfId="2404"/>
    <cellStyle name="Normal 3 2 2 10 2 2 2" xfId="26976"/>
    <cellStyle name="Normal 3 2 2 10 2 3" xfId="26975"/>
    <cellStyle name="Normal 3 2 2 10 3" xfId="2405"/>
    <cellStyle name="Normal 3 2 2 10 3 2" xfId="2406"/>
    <cellStyle name="Normal 3 2 2 10 3 2 2" xfId="26978"/>
    <cellStyle name="Normal 3 2 2 10 3 3" xfId="26977"/>
    <cellStyle name="Normal 3 2 2 10 4" xfId="2407"/>
    <cellStyle name="Normal 3 2 2 10 4 2" xfId="26980"/>
    <cellStyle name="Normal 3 2 2 10 4 3" xfId="26979"/>
    <cellStyle name="Normal 3 2 2 10 5" xfId="26981"/>
    <cellStyle name="Normal 3 2 2 10 6" xfId="26982"/>
    <cellStyle name="Normal 3 2 2 10 7" xfId="26974"/>
    <cellStyle name="Normal 3 2 2 11" xfId="2408"/>
    <cellStyle name="Normal 3 2 2 11 2" xfId="2409"/>
    <cellStyle name="Normal 3 2 2 11 2 2" xfId="2410"/>
    <cellStyle name="Normal 3 2 2 11 2 2 2" xfId="26985"/>
    <cellStyle name="Normal 3 2 2 11 2 3" xfId="26984"/>
    <cellStyle name="Normal 3 2 2 11 3" xfId="2411"/>
    <cellStyle name="Normal 3 2 2 11 3 2" xfId="2412"/>
    <cellStyle name="Normal 3 2 2 11 3 2 2" xfId="26987"/>
    <cellStyle name="Normal 3 2 2 11 3 3" xfId="26986"/>
    <cellStyle name="Normal 3 2 2 11 4" xfId="2413"/>
    <cellStyle name="Normal 3 2 2 11 4 2" xfId="26989"/>
    <cellStyle name="Normal 3 2 2 11 4 3" xfId="26988"/>
    <cellStyle name="Normal 3 2 2 11 5" xfId="26990"/>
    <cellStyle name="Normal 3 2 2 11 6" xfId="26991"/>
    <cellStyle name="Normal 3 2 2 11 7" xfId="26983"/>
    <cellStyle name="Normal 3 2 2 12" xfId="2414"/>
    <cellStyle name="Normal 3 2 2 12 2" xfId="2415"/>
    <cellStyle name="Normal 3 2 2 12 2 2" xfId="26994"/>
    <cellStyle name="Normal 3 2 2 12 2 3" xfId="26993"/>
    <cellStyle name="Normal 3 2 2 12 3" xfId="2416"/>
    <cellStyle name="Normal 3 2 2 12 3 2" xfId="26996"/>
    <cellStyle name="Normal 3 2 2 12 3 3" xfId="26995"/>
    <cellStyle name="Normal 3 2 2 12 4" xfId="26997"/>
    <cellStyle name="Normal 3 2 2 12 5" xfId="26998"/>
    <cellStyle name="Normal 3 2 2 12 6" xfId="26992"/>
    <cellStyle name="Normal 3 2 2 13" xfId="2417"/>
    <cellStyle name="Normal 3 2 2 13 2" xfId="2418"/>
    <cellStyle name="Normal 3 2 2 13 2 2" xfId="27000"/>
    <cellStyle name="Normal 3 2 2 13 3" xfId="26999"/>
    <cellStyle name="Normal 3 2 2 14" xfId="2419"/>
    <cellStyle name="Normal 3 2 2 14 2" xfId="2420"/>
    <cellStyle name="Normal 3 2 2 14 2 2" xfId="27002"/>
    <cellStyle name="Normal 3 2 2 14 3" xfId="27001"/>
    <cellStyle name="Normal 3 2 2 15" xfId="2421"/>
    <cellStyle name="Normal 3 2 2 15 2" xfId="27004"/>
    <cellStyle name="Normal 3 2 2 15 3" xfId="27003"/>
    <cellStyle name="Normal 3 2 2 16" xfId="27005"/>
    <cellStyle name="Normal 3 2 2 17" xfId="27006"/>
    <cellStyle name="Normal 3 2 2 18" xfId="27007"/>
    <cellStyle name="Normal 3 2 2 19" xfId="17624"/>
    <cellStyle name="Normal 3 2 2 2" xfId="2422"/>
    <cellStyle name="Normal 3 2 2 2 10" xfId="2423"/>
    <cellStyle name="Normal 3 2 2 2 10 2" xfId="2424"/>
    <cellStyle name="Normal 3 2 2 2 10 2 2" xfId="27011"/>
    <cellStyle name="Normal 3 2 2 2 10 2 3" xfId="27010"/>
    <cellStyle name="Normal 3 2 2 2 10 3" xfId="2425"/>
    <cellStyle name="Normal 3 2 2 2 10 3 2" xfId="27013"/>
    <cellStyle name="Normal 3 2 2 2 10 3 3" xfId="27012"/>
    <cellStyle name="Normal 3 2 2 2 10 4" xfId="27014"/>
    <cellStyle name="Normal 3 2 2 2 10 4 2" xfId="27015"/>
    <cellStyle name="Normal 3 2 2 2 10 5" xfId="27016"/>
    <cellStyle name="Normal 3 2 2 2 10 6" xfId="27017"/>
    <cellStyle name="Normal 3 2 2 2 10 7" xfId="27009"/>
    <cellStyle name="Normal 3 2 2 2 11" xfId="2426"/>
    <cellStyle name="Normal 3 2 2 2 11 2" xfId="2427"/>
    <cellStyle name="Normal 3 2 2 2 11 2 2" xfId="27020"/>
    <cellStyle name="Normal 3 2 2 2 11 2 3" xfId="27019"/>
    <cellStyle name="Normal 3 2 2 2 11 3" xfId="27021"/>
    <cellStyle name="Normal 3 2 2 2 11 3 2" xfId="27022"/>
    <cellStyle name="Normal 3 2 2 2 11 4" xfId="27023"/>
    <cellStyle name="Normal 3 2 2 2 11 4 2" xfId="27024"/>
    <cellStyle name="Normal 3 2 2 2 11 5" xfId="27025"/>
    <cellStyle name="Normal 3 2 2 2 11 6" xfId="27026"/>
    <cellStyle name="Normal 3 2 2 2 11 7" xfId="27018"/>
    <cellStyle name="Normal 3 2 2 2 12" xfId="2428"/>
    <cellStyle name="Normal 3 2 2 2 12 2" xfId="2429"/>
    <cellStyle name="Normal 3 2 2 2 12 2 2" xfId="27029"/>
    <cellStyle name="Normal 3 2 2 2 12 2 3" xfId="27028"/>
    <cellStyle name="Normal 3 2 2 2 12 3" xfId="27030"/>
    <cellStyle name="Normal 3 2 2 2 12 3 2" xfId="27031"/>
    <cellStyle name="Normal 3 2 2 2 12 4" xfId="27032"/>
    <cellStyle name="Normal 3 2 2 2 12 5" xfId="27033"/>
    <cellStyle name="Normal 3 2 2 2 12 6" xfId="27027"/>
    <cellStyle name="Normal 3 2 2 2 13" xfId="2430"/>
    <cellStyle name="Normal 3 2 2 2 13 2" xfId="27035"/>
    <cellStyle name="Normal 3 2 2 2 13 3" xfId="27034"/>
    <cellStyle name="Normal 3 2 2 2 14" xfId="27036"/>
    <cellStyle name="Normal 3 2 2 2 14 2" xfId="27037"/>
    <cellStyle name="Normal 3 2 2 2 15" xfId="27038"/>
    <cellStyle name="Normal 3 2 2 2 15 2" xfId="27039"/>
    <cellStyle name="Normal 3 2 2 2 16" xfId="27040"/>
    <cellStyle name="Normal 3 2 2 2 17" xfId="27041"/>
    <cellStyle name="Normal 3 2 2 2 18" xfId="27008"/>
    <cellStyle name="Normal 3 2 2 2 2" xfId="2431"/>
    <cellStyle name="Normal 3 2 2 2 2 10" xfId="2432"/>
    <cellStyle name="Normal 3 2 2 2 2 10 10" xfId="27044"/>
    <cellStyle name="Normal 3 2 2 2 2 10 11" xfId="27043"/>
    <cellStyle name="Normal 3 2 2 2 2 10 2" xfId="2433"/>
    <cellStyle name="Normal 3 2 2 2 2 10 2 2" xfId="27046"/>
    <cellStyle name="Normal 3 2 2 2 2 10 2 2 2" xfId="27047"/>
    <cellStyle name="Normal 3 2 2 2 2 10 2 3" xfId="27048"/>
    <cellStyle name="Normal 3 2 2 2 2 10 2 3 2" xfId="27049"/>
    <cellStyle name="Normal 3 2 2 2 2 10 2 4" xfId="27050"/>
    <cellStyle name="Normal 3 2 2 2 2 10 2 4 2" xfId="27051"/>
    <cellStyle name="Normal 3 2 2 2 2 10 2 5" xfId="27052"/>
    <cellStyle name="Normal 3 2 2 2 2 10 2 6" xfId="27053"/>
    <cellStyle name="Normal 3 2 2 2 2 10 2 7" xfId="27045"/>
    <cellStyle name="Normal 3 2 2 2 2 10 3" xfId="27054"/>
    <cellStyle name="Normal 3 2 2 2 2 10 3 2" xfId="27055"/>
    <cellStyle name="Normal 3 2 2 2 2 10 3 2 2" xfId="27056"/>
    <cellStyle name="Normal 3 2 2 2 2 10 3 3" xfId="27057"/>
    <cellStyle name="Normal 3 2 2 2 2 10 3 3 2" xfId="27058"/>
    <cellStyle name="Normal 3 2 2 2 2 10 3 4" xfId="27059"/>
    <cellStyle name="Normal 3 2 2 2 2 10 3 4 2" xfId="27060"/>
    <cellStyle name="Normal 3 2 2 2 2 10 3 5" xfId="27061"/>
    <cellStyle name="Normal 3 2 2 2 2 10 3 6" xfId="27062"/>
    <cellStyle name="Normal 3 2 2 2 2 10 4" xfId="27063"/>
    <cellStyle name="Normal 3 2 2 2 2 10 4 2" xfId="27064"/>
    <cellStyle name="Normal 3 2 2 2 2 10 4 2 2" xfId="27065"/>
    <cellStyle name="Normal 3 2 2 2 2 10 4 3" xfId="27066"/>
    <cellStyle name="Normal 3 2 2 2 2 10 4 3 2" xfId="27067"/>
    <cellStyle name="Normal 3 2 2 2 2 10 4 4" xfId="27068"/>
    <cellStyle name="Normal 3 2 2 2 2 10 4 4 2" xfId="27069"/>
    <cellStyle name="Normal 3 2 2 2 2 10 4 5" xfId="27070"/>
    <cellStyle name="Normal 3 2 2 2 2 10 4 6" xfId="27071"/>
    <cellStyle name="Normal 3 2 2 2 2 10 5" xfId="27072"/>
    <cellStyle name="Normal 3 2 2 2 2 10 5 2" xfId="27073"/>
    <cellStyle name="Normal 3 2 2 2 2 10 5 2 2" xfId="27074"/>
    <cellStyle name="Normal 3 2 2 2 2 10 5 3" xfId="27075"/>
    <cellStyle name="Normal 3 2 2 2 2 10 5 3 2" xfId="27076"/>
    <cellStyle name="Normal 3 2 2 2 2 10 5 4" xfId="27077"/>
    <cellStyle name="Normal 3 2 2 2 2 10 5 5" xfId="27078"/>
    <cellStyle name="Normal 3 2 2 2 2 10 6" xfId="27079"/>
    <cellStyle name="Normal 3 2 2 2 2 10 6 2" xfId="27080"/>
    <cellStyle name="Normal 3 2 2 2 2 10 7" xfId="27081"/>
    <cellStyle name="Normal 3 2 2 2 2 10 7 2" xfId="27082"/>
    <cellStyle name="Normal 3 2 2 2 2 10 8" xfId="27083"/>
    <cellStyle name="Normal 3 2 2 2 2 10 8 2" xfId="27084"/>
    <cellStyle name="Normal 3 2 2 2 2 10 9" xfId="27085"/>
    <cellStyle name="Normal 3 2 2 2 2 11" xfId="2434"/>
    <cellStyle name="Normal 3 2 2 2 2 11 2" xfId="27087"/>
    <cellStyle name="Normal 3 2 2 2 2 11 2 2" xfId="27088"/>
    <cellStyle name="Normal 3 2 2 2 2 11 3" xfId="27089"/>
    <cellStyle name="Normal 3 2 2 2 2 11 3 2" xfId="27090"/>
    <cellStyle name="Normal 3 2 2 2 2 11 4" xfId="27091"/>
    <cellStyle name="Normal 3 2 2 2 2 11 4 2" xfId="27092"/>
    <cellStyle name="Normal 3 2 2 2 2 11 5" xfId="27093"/>
    <cellStyle name="Normal 3 2 2 2 2 11 6" xfId="27094"/>
    <cellStyle name="Normal 3 2 2 2 2 11 7" xfId="27086"/>
    <cellStyle name="Normal 3 2 2 2 2 12" xfId="27095"/>
    <cellStyle name="Normal 3 2 2 2 2 12 2" xfId="27096"/>
    <cellStyle name="Normal 3 2 2 2 2 12 2 2" xfId="27097"/>
    <cellStyle name="Normal 3 2 2 2 2 12 3" xfId="27098"/>
    <cellStyle name="Normal 3 2 2 2 2 12 3 2" xfId="27099"/>
    <cellStyle name="Normal 3 2 2 2 2 12 4" xfId="27100"/>
    <cellStyle name="Normal 3 2 2 2 2 12 4 2" xfId="27101"/>
    <cellStyle name="Normal 3 2 2 2 2 12 5" xfId="27102"/>
    <cellStyle name="Normal 3 2 2 2 2 12 6" xfId="27103"/>
    <cellStyle name="Normal 3 2 2 2 2 13" xfId="27104"/>
    <cellStyle name="Normal 3 2 2 2 2 13 2" xfId="27105"/>
    <cellStyle name="Normal 3 2 2 2 2 13 2 2" xfId="27106"/>
    <cellStyle name="Normal 3 2 2 2 2 13 3" xfId="27107"/>
    <cellStyle name="Normal 3 2 2 2 2 13 3 2" xfId="27108"/>
    <cellStyle name="Normal 3 2 2 2 2 13 4" xfId="27109"/>
    <cellStyle name="Normal 3 2 2 2 2 13 4 2" xfId="27110"/>
    <cellStyle name="Normal 3 2 2 2 2 13 5" xfId="27111"/>
    <cellStyle name="Normal 3 2 2 2 2 13 6" xfId="27112"/>
    <cellStyle name="Normal 3 2 2 2 2 14" xfId="27113"/>
    <cellStyle name="Normal 3 2 2 2 2 14 2" xfId="27114"/>
    <cellStyle name="Normal 3 2 2 2 2 14 2 2" xfId="27115"/>
    <cellStyle name="Normal 3 2 2 2 2 14 3" xfId="27116"/>
    <cellStyle name="Normal 3 2 2 2 2 14 3 2" xfId="27117"/>
    <cellStyle name="Normal 3 2 2 2 2 14 4" xfId="27118"/>
    <cellStyle name="Normal 3 2 2 2 2 14 5" xfId="27119"/>
    <cellStyle name="Normal 3 2 2 2 2 15" xfId="27120"/>
    <cellStyle name="Normal 3 2 2 2 2 15 2" xfId="27121"/>
    <cellStyle name="Normal 3 2 2 2 2 16" xfId="27122"/>
    <cellStyle name="Normal 3 2 2 2 2 16 2" xfId="27123"/>
    <cellStyle name="Normal 3 2 2 2 2 17" xfId="27124"/>
    <cellStyle name="Normal 3 2 2 2 2 17 2" xfId="27125"/>
    <cellStyle name="Normal 3 2 2 2 2 18" xfId="27126"/>
    <cellStyle name="Normal 3 2 2 2 2 19" xfId="27127"/>
    <cellStyle name="Normal 3 2 2 2 2 2" xfId="2435"/>
    <cellStyle name="Normal 3 2 2 2 2 2 10" xfId="27129"/>
    <cellStyle name="Normal 3 2 2 2 2 2 10 2" xfId="27130"/>
    <cellStyle name="Normal 3 2 2 2 2 2 10 2 2" xfId="27131"/>
    <cellStyle name="Normal 3 2 2 2 2 2 10 3" xfId="27132"/>
    <cellStyle name="Normal 3 2 2 2 2 2 10 3 2" xfId="27133"/>
    <cellStyle name="Normal 3 2 2 2 2 2 10 4" xfId="27134"/>
    <cellStyle name="Normal 3 2 2 2 2 2 10 4 2" xfId="27135"/>
    <cellStyle name="Normal 3 2 2 2 2 2 10 5" xfId="27136"/>
    <cellStyle name="Normal 3 2 2 2 2 2 10 6" xfId="27137"/>
    <cellStyle name="Normal 3 2 2 2 2 2 11" xfId="27138"/>
    <cellStyle name="Normal 3 2 2 2 2 2 11 2" xfId="27139"/>
    <cellStyle name="Normal 3 2 2 2 2 2 11 2 2" xfId="27140"/>
    <cellStyle name="Normal 3 2 2 2 2 2 11 3" xfId="27141"/>
    <cellStyle name="Normal 3 2 2 2 2 2 11 3 2" xfId="27142"/>
    <cellStyle name="Normal 3 2 2 2 2 2 11 4" xfId="27143"/>
    <cellStyle name="Normal 3 2 2 2 2 2 11 5" xfId="27144"/>
    <cellStyle name="Normal 3 2 2 2 2 2 12" xfId="27145"/>
    <cellStyle name="Normal 3 2 2 2 2 2 12 2" xfId="27146"/>
    <cellStyle name="Normal 3 2 2 2 2 2 13" xfId="27147"/>
    <cellStyle name="Normal 3 2 2 2 2 2 13 2" xfId="27148"/>
    <cellStyle name="Normal 3 2 2 2 2 2 14" xfId="27149"/>
    <cellStyle name="Normal 3 2 2 2 2 2 14 2" xfId="27150"/>
    <cellStyle name="Normal 3 2 2 2 2 2 15" xfId="27151"/>
    <cellStyle name="Normal 3 2 2 2 2 2 16" xfId="27152"/>
    <cellStyle name="Normal 3 2 2 2 2 2 17" xfId="27128"/>
    <cellStyle name="Normal 3 2 2 2 2 2 2" xfId="2436"/>
    <cellStyle name="Normal 3 2 2 2 2 2 2 10" xfId="27154"/>
    <cellStyle name="Normal 3 2 2 2 2 2 2 10 2" xfId="27155"/>
    <cellStyle name="Normal 3 2 2 2 2 2 2 11" xfId="27156"/>
    <cellStyle name="Normal 3 2 2 2 2 2 2 11 2" xfId="27157"/>
    <cellStyle name="Normal 3 2 2 2 2 2 2 12" xfId="27158"/>
    <cellStyle name="Normal 3 2 2 2 2 2 2 13" xfId="27159"/>
    <cellStyle name="Normal 3 2 2 2 2 2 2 14" xfId="27153"/>
    <cellStyle name="Normal 3 2 2 2 2 2 2 2" xfId="2437"/>
    <cellStyle name="Normal 3 2 2 2 2 2 2 2 10" xfId="27161"/>
    <cellStyle name="Normal 3 2 2 2 2 2 2 2 11" xfId="27162"/>
    <cellStyle name="Normal 3 2 2 2 2 2 2 2 12" xfId="27160"/>
    <cellStyle name="Normal 3 2 2 2 2 2 2 2 2" xfId="2438"/>
    <cellStyle name="Normal 3 2 2 2 2 2 2 2 2 2" xfId="2439"/>
    <cellStyle name="Normal 3 2 2 2 2 2 2 2 2 2 2" xfId="27165"/>
    <cellStyle name="Normal 3 2 2 2 2 2 2 2 2 2 3" xfId="27164"/>
    <cellStyle name="Normal 3 2 2 2 2 2 2 2 2 3" xfId="2440"/>
    <cellStyle name="Normal 3 2 2 2 2 2 2 2 2 3 2" xfId="27167"/>
    <cellStyle name="Normal 3 2 2 2 2 2 2 2 2 3 3" xfId="27166"/>
    <cellStyle name="Normal 3 2 2 2 2 2 2 2 2 4" xfId="27168"/>
    <cellStyle name="Normal 3 2 2 2 2 2 2 2 2 4 2" xfId="27169"/>
    <cellStyle name="Normal 3 2 2 2 2 2 2 2 2 5" xfId="27170"/>
    <cellStyle name="Normal 3 2 2 2 2 2 2 2 2 6" xfId="27171"/>
    <cellStyle name="Normal 3 2 2 2 2 2 2 2 2 7" xfId="27163"/>
    <cellStyle name="Normal 3 2 2 2 2 2 2 2 3" xfId="2441"/>
    <cellStyle name="Normal 3 2 2 2 2 2 2 2 3 2" xfId="2442"/>
    <cellStyle name="Normal 3 2 2 2 2 2 2 2 3 2 2" xfId="27174"/>
    <cellStyle name="Normal 3 2 2 2 2 2 2 2 3 2 3" xfId="27173"/>
    <cellStyle name="Normal 3 2 2 2 2 2 2 2 3 3" xfId="27175"/>
    <cellStyle name="Normal 3 2 2 2 2 2 2 2 3 3 2" xfId="27176"/>
    <cellStyle name="Normal 3 2 2 2 2 2 2 2 3 4" xfId="27177"/>
    <cellStyle name="Normal 3 2 2 2 2 2 2 2 3 4 2" xfId="27178"/>
    <cellStyle name="Normal 3 2 2 2 2 2 2 2 3 5" xfId="27179"/>
    <cellStyle name="Normal 3 2 2 2 2 2 2 2 3 6" xfId="27180"/>
    <cellStyle name="Normal 3 2 2 2 2 2 2 2 3 7" xfId="27172"/>
    <cellStyle name="Normal 3 2 2 2 2 2 2 2 4" xfId="2443"/>
    <cellStyle name="Normal 3 2 2 2 2 2 2 2 4 2" xfId="2444"/>
    <cellStyle name="Normal 3 2 2 2 2 2 2 2 4 2 2" xfId="27183"/>
    <cellStyle name="Normal 3 2 2 2 2 2 2 2 4 2 3" xfId="27182"/>
    <cellStyle name="Normal 3 2 2 2 2 2 2 2 4 3" xfId="27184"/>
    <cellStyle name="Normal 3 2 2 2 2 2 2 2 4 3 2" xfId="27185"/>
    <cellStyle name="Normal 3 2 2 2 2 2 2 2 4 4" xfId="27186"/>
    <cellStyle name="Normal 3 2 2 2 2 2 2 2 4 4 2" xfId="27187"/>
    <cellStyle name="Normal 3 2 2 2 2 2 2 2 4 5" xfId="27188"/>
    <cellStyle name="Normal 3 2 2 2 2 2 2 2 4 6" xfId="27189"/>
    <cellStyle name="Normal 3 2 2 2 2 2 2 2 4 7" xfId="27181"/>
    <cellStyle name="Normal 3 2 2 2 2 2 2 2 5" xfId="2445"/>
    <cellStyle name="Normal 3 2 2 2 2 2 2 2 5 2" xfId="27191"/>
    <cellStyle name="Normal 3 2 2 2 2 2 2 2 5 2 2" xfId="27192"/>
    <cellStyle name="Normal 3 2 2 2 2 2 2 2 5 3" xfId="27193"/>
    <cellStyle name="Normal 3 2 2 2 2 2 2 2 5 3 2" xfId="27194"/>
    <cellStyle name="Normal 3 2 2 2 2 2 2 2 5 4" xfId="27195"/>
    <cellStyle name="Normal 3 2 2 2 2 2 2 2 5 4 2" xfId="27196"/>
    <cellStyle name="Normal 3 2 2 2 2 2 2 2 5 5" xfId="27197"/>
    <cellStyle name="Normal 3 2 2 2 2 2 2 2 5 6" xfId="27198"/>
    <cellStyle name="Normal 3 2 2 2 2 2 2 2 5 7" xfId="27190"/>
    <cellStyle name="Normal 3 2 2 2 2 2 2 2 6" xfId="27199"/>
    <cellStyle name="Normal 3 2 2 2 2 2 2 2 6 2" xfId="27200"/>
    <cellStyle name="Normal 3 2 2 2 2 2 2 2 6 2 2" xfId="27201"/>
    <cellStyle name="Normal 3 2 2 2 2 2 2 2 6 3" xfId="27202"/>
    <cellStyle name="Normal 3 2 2 2 2 2 2 2 6 3 2" xfId="27203"/>
    <cellStyle name="Normal 3 2 2 2 2 2 2 2 6 4" xfId="27204"/>
    <cellStyle name="Normal 3 2 2 2 2 2 2 2 6 5" xfId="27205"/>
    <cellStyle name="Normal 3 2 2 2 2 2 2 2 7" xfId="27206"/>
    <cellStyle name="Normal 3 2 2 2 2 2 2 2 7 2" xfId="27207"/>
    <cellStyle name="Normal 3 2 2 2 2 2 2 2 8" xfId="27208"/>
    <cellStyle name="Normal 3 2 2 2 2 2 2 2 8 2" xfId="27209"/>
    <cellStyle name="Normal 3 2 2 2 2 2 2 2 9" xfId="27210"/>
    <cellStyle name="Normal 3 2 2 2 2 2 2 2 9 2" xfId="27211"/>
    <cellStyle name="Normal 3 2 2 2 2 2 2 3" xfId="2446"/>
    <cellStyle name="Normal 3 2 2 2 2 2 2 3 10" xfId="27213"/>
    <cellStyle name="Normal 3 2 2 2 2 2 2 3 11" xfId="27212"/>
    <cellStyle name="Normal 3 2 2 2 2 2 2 3 2" xfId="2447"/>
    <cellStyle name="Normal 3 2 2 2 2 2 2 3 2 2" xfId="2448"/>
    <cellStyle name="Normal 3 2 2 2 2 2 2 3 2 2 2" xfId="27216"/>
    <cellStyle name="Normal 3 2 2 2 2 2 2 3 2 2 3" xfId="27215"/>
    <cellStyle name="Normal 3 2 2 2 2 2 2 3 2 3" xfId="27217"/>
    <cellStyle name="Normal 3 2 2 2 2 2 2 3 2 3 2" xfId="27218"/>
    <cellStyle name="Normal 3 2 2 2 2 2 2 3 2 4" xfId="27219"/>
    <cellStyle name="Normal 3 2 2 2 2 2 2 3 2 4 2" xfId="27220"/>
    <cellStyle name="Normal 3 2 2 2 2 2 2 3 2 5" xfId="27221"/>
    <cellStyle name="Normal 3 2 2 2 2 2 2 3 2 6" xfId="27222"/>
    <cellStyle name="Normal 3 2 2 2 2 2 2 3 2 7" xfId="27214"/>
    <cellStyle name="Normal 3 2 2 2 2 2 2 3 3" xfId="2449"/>
    <cellStyle name="Normal 3 2 2 2 2 2 2 3 3 2" xfId="2450"/>
    <cellStyle name="Normal 3 2 2 2 2 2 2 3 3 2 2" xfId="27225"/>
    <cellStyle name="Normal 3 2 2 2 2 2 2 3 3 2 3" xfId="27224"/>
    <cellStyle name="Normal 3 2 2 2 2 2 2 3 3 3" xfId="27226"/>
    <cellStyle name="Normal 3 2 2 2 2 2 2 3 3 3 2" xfId="27227"/>
    <cellStyle name="Normal 3 2 2 2 2 2 2 3 3 4" xfId="27228"/>
    <cellStyle name="Normal 3 2 2 2 2 2 2 3 3 4 2" xfId="27229"/>
    <cellStyle name="Normal 3 2 2 2 2 2 2 3 3 5" xfId="27230"/>
    <cellStyle name="Normal 3 2 2 2 2 2 2 3 3 6" xfId="27231"/>
    <cellStyle name="Normal 3 2 2 2 2 2 2 3 3 7" xfId="27223"/>
    <cellStyle name="Normal 3 2 2 2 2 2 2 3 4" xfId="2451"/>
    <cellStyle name="Normal 3 2 2 2 2 2 2 3 4 2" xfId="27233"/>
    <cellStyle name="Normal 3 2 2 2 2 2 2 3 4 2 2" xfId="27234"/>
    <cellStyle name="Normal 3 2 2 2 2 2 2 3 4 3" xfId="27235"/>
    <cellStyle name="Normal 3 2 2 2 2 2 2 3 4 3 2" xfId="27236"/>
    <cellStyle name="Normal 3 2 2 2 2 2 2 3 4 4" xfId="27237"/>
    <cellStyle name="Normal 3 2 2 2 2 2 2 3 4 4 2" xfId="27238"/>
    <cellStyle name="Normal 3 2 2 2 2 2 2 3 4 5" xfId="27239"/>
    <cellStyle name="Normal 3 2 2 2 2 2 2 3 4 6" xfId="27240"/>
    <cellStyle name="Normal 3 2 2 2 2 2 2 3 4 7" xfId="27232"/>
    <cellStyle name="Normal 3 2 2 2 2 2 2 3 5" xfId="27241"/>
    <cellStyle name="Normal 3 2 2 2 2 2 2 3 5 2" xfId="27242"/>
    <cellStyle name="Normal 3 2 2 2 2 2 2 3 5 2 2" xfId="27243"/>
    <cellStyle name="Normal 3 2 2 2 2 2 2 3 5 3" xfId="27244"/>
    <cellStyle name="Normal 3 2 2 2 2 2 2 3 5 3 2" xfId="27245"/>
    <cellStyle name="Normal 3 2 2 2 2 2 2 3 5 4" xfId="27246"/>
    <cellStyle name="Normal 3 2 2 2 2 2 2 3 5 5" xfId="27247"/>
    <cellStyle name="Normal 3 2 2 2 2 2 2 3 6" xfId="27248"/>
    <cellStyle name="Normal 3 2 2 2 2 2 2 3 6 2" xfId="27249"/>
    <cellStyle name="Normal 3 2 2 2 2 2 2 3 7" xfId="27250"/>
    <cellStyle name="Normal 3 2 2 2 2 2 2 3 7 2" xfId="27251"/>
    <cellStyle name="Normal 3 2 2 2 2 2 2 3 8" xfId="27252"/>
    <cellStyle name="Normal 3 2 2 2 2 2 2 3 8 2" xfId="27253"/>
    <cellStyle name="Normal 3 2 2 2 2 2 2 3 9" xfId="27254"/>
    <cellStyle name="Normal 3 2 2 2 2 2 2 4" xfId="2452"/>
    <cellStyle name="Normal 3 2 2 2 2 2 2 4 10" xfId="27256"/>
    <cellStyle name="Normal 3 2 2 2 2 2 2 4 11" xfId="27255"/>
    <cellStyle name="Normal 3 2 2 2 2 2 2 4 2" xfId="2453"/>
    <cellStyle name="Normal 3 2 2 2 2 2 2 4 2 2" xfId="27258"/>
    <cellStyle name="Normal 3 2 2 2 2 2 2 4 2 2 2" xfId="27259"/>
    <cellStyle name="Normal 3 2 2 2 2 2 2 4 2 3" xfId="27260"/>
    <cellStyle name="Normal 3 2 2 2 2 2 2 4 2 3 2" xfId="27261"/>
    <cellStyle name="Normal 3 2 2 2 2 2 2 4 2 4" xfId="27262"/>
    <cellStyle name="Normal 3 2 2 2 2 2 2 4 2 4 2" xfId="27263"/>
    <cellStyle name="Normal 3 2 2 2 2 2 2 4 2 5" xfId="27264"/>
    <cellStyle name="Normal 3 2 2 2 2 2 2 4 2 6" xfId="27265"/>
    <cellStyle name="Normal 3 2 2 2 2 2 2 4 2 7" xfId="27257"/>
    <cellStyle name="Normal 3 2 2 2 2 2 2 4 3" xfId="2454"/>
    <cellStyle name="Normal 3 2 2 2 2 2 2 4 3 2" xfId="27267"/>
    <cellStyle name="Normal 3 2 2 2 2 2 2 4 3 2 2" xfId="27268"/>
    <cellStyle name="Normal 3 2 2 2 2 2 2 4 3 3" xfId="27269"/>
    <cellStyle name="Normal 3 2 2 2 2 2 2 4 3 3 2" xfId="27270"/>
    <cellStyle name="Normal 3 2 2 2 2 2 2 4 3 4" xfId="27271"/>
    <cellStyle name="Normal 3 2 2 2 2 2 2 4 3 4 2" xfId="27272"/>
    <cellStyle name="Normal 3 2 2 2 2 2 2 4 3 5" xfId="27273"/>
    <cellStyle name="Normal 3 2 2 2 2 2 2 4 3 6" xfId="27274"/>
    <cellStyle name="Normal 3 2 2 2 2 2 2 4 3 7" xfId="27266"/>
    <cellStyle name="Normal 3 2 2 2 2 2 2 4 4" xfId="27275"/>
    <cellStyle name="Normal 3 2 2 2 2 2 2 4 4 2" xfId="27276"/>
    <cellStyle name="Normal 3 2 2 2 2 2 2 4 4 2 2" xfId="27277"/>
    <cellStyle name="Normal 3 2 2 2 2 2 2 4 4 3" xfId="27278"/>
    <cellStyle name="Normal 3 2 2 2 2 2 2 4 4 3 2" xfId="27279"/>
    <cellStyle name="Normal 3 2 2 2 2 2 2 4 4 4" xfId="27280"/>
    <cellStyle name="Normal 3 2 2 2 2 2 2 4 4 4 2" xfId="27281"/>
    <cellStyle name="Normal 3 2 2 2 2 2 2 4 4 5" xfId="27282"/>
    <cellStyle name="Normal 3 2 2 2 2 2 2 4 4 6" xfId="27283"/>
    <cellStyle name="Normal 3 2 2 2 2 2 2 4 5" xfId="27284"/>
    <cellStyle name="Normal 3 2 2 2 2 2 2 4 5 2" xfId="27285"/>
    <cellStyle name="Normal 3 2 2 2 2 2 2 4 5 2 2" xfId="27286"/>
    <cellStyle name="Normal 3 2 2 2 2 2 2 4 5 3" xfId="27287"/>
    <cellStyle name="Normal 3 2 2 2 2 2 2 4 5 3 2" xfId="27288"/>
    <cellStyle name="Normal 3 2 2 2 2 2 2 4 5 4" xfId="27289"/>
    <cellStyle name="Normal 3 2 2 2 2 2 2 4 5 5" xfId="27290"/>
    <cellStyle name="Normal 3 2 2 2 2 2 2 4 6" xfId="27291"/>
    <cellStyle name="Normal 3 2 2 2 2 2 2 4 6 2" xfId="27292"/>
    <cellStyle name="Normal 3 2 2 2 2 2 2 4 7" xfId="27293"/>
    <cellStyle name="Normal 3 2 2 2 2 2 2 4 7 2" xfId="27294"/>
    <cellStyle name="Normal 3 2 2 2 2 2 2 4 8" xfId="27295"/>
    <cellStyle name="Normal 3 2 2 2 2 2 2 4 8 2" xfId="27296"/>
    <cellStyle name="Normal 3 2 2 2 2 2 2 4 9" xfId="27297"/>
    <cellStyle name="Normal 3 2 2 2 2 2 2 5" xfId="2455"/>
    <cellStyle name="Normal 3 2 2 2 2 2 2 5 2" xfId="2456"/>
    <cellStyle name="Normal 3 2 2 2 2 2 2 5 2 2" xfId="27300"/>
    <cellStyle name="Normal 3 2 2 2 2 2 2 5 2 3" xfId="27299"/>
    <cellStyle name="Normal 3 2 2 2 2 2 2 5 3" xfId="27301"/>
    <cellStyle name="Normal 3 2 2 2 2 2 2 5 3 2" xfId="27302"/>
    <cellStyle name="Normal 3 2 2 2 2 2 2 5 4" xfId="27303"/>
    <cellStyle name="Normal 3 2 2 2 2 2 2 5 4 2" xfId="27304"/>
    <cellStyle name="Normal 3 2 2 2 2 2 2 5 5" xfId="27305"/>
    <cellStyle name="Normal 3 2 2 2 2 2 2 5 6" xfId="27306"/>
    <cellStyle name="Normal 3 2 2 2 2 2 2 5 7" xfId="27298"/>
    <cellStyle name="Normal 3 2 2 2 2 2 2 6" xfId="2457"/>
    <cellStyle name="Normal 3 2 2 2 2 2 2 6 2" xfId="2458"/>
    <cellStyle name="Normal 3 2 2 2 2 2 2 6 2 2" xfId="27309"/>
    <cellStyle name="Normal 3 2 2 2 2 2 2 6 2 3" xfId="27308"/>
    <cellStyle name="Normal 3 2 2 2 2 2 2 6 3" xfId="27310"/>
    <cellStyle name="Normal 3 2 2 2 2 2 2 6 3 2" xfId="27311"/>
    <cellStyle name="Normal 3 2 2 2 2 2 2 6 4" xfId="27312"/>
    <cellStyle name="Normal 3 2 2 2 2 2 2 6 4 2" xfId="27313"/>
    <cellStyle name="Normal 3 2 2 2 2 2 2 6 5" xfId="27314"/>
    <cellStyle name="Normal 3 2 2 2 2 2 2 6 6" xfId="27315"/>
    <cellStyle name="Normal 3 2 2 2 2 2 2 6 7" xfId="27307"/>
    <cellStyle name="Normal 3 2 2 2 2 2 2 7" xfId="2459"/>
    <cellStyle name="Normal 3 2 2 2 2 2 2 7 2" xfId="27317"/>
    <cellStyle name="Normal 3 2 2 2 2 2 2 7 2 2" xfId="27318"/>
    <cellStyle name="Normal 3 2 2 2 2 2 2 7 3" xfId="27319"/>
    <cellStyle name="Normal 3 2 2 2 2 2 2 7 3 2" xfId="27320"/>
    <cellStyle name="Normal 3 2 2 2 2 2 2 7 4" xfId="27321"/>
    <cellStyle name="Normal 3 2 2 2 2 2 2 7 4 2" xfId="27322"/>
    <cellStyle name="Normal 3 2 2 2 2 2 2 7 5" xfId="27323"/>
    <cellStyle name="Normal 3 2 2 2 2 2 2 7 6" xfId="27324"/>
    <cellStyle name="Normal 3 2 2 2 2 2 2 7 7" xfId="27316"/>
    <cellStyle name="Normal 3 2 2 2 2 2 2 8" xfId="27325"/>
    <cellStyle name="Normal 3 2 2 2 2 2 2 8 2" xfId="27326"/>
    <cellStyle name="Normal 3 2 2 2 2 2 2 8 2 2" xfId="27327"/>
    <cellStyle name="Normal 3 2 2 2 2 2 2 8 3" xfId="27328"/>
    <cellStyle name="Normal 3 2 2 2 2 2 2 8 3 2" xfId="27329"/>
    <cellStyle name="Normal 3 2 2 2 2 2 2 8 4" xfId="27330"/>
    <cellStyle name="Normal 3 2 2 2 2 2 2 8 5" xfId="27331"/>
    <cellStyle name="Normal 3 2 2 2 2 2 2 9" xfId="27332"/>
    <cellStyle name="Normal 3 2 2 2 2 2 2 9 2" xfId="27333"/>
    <cellStyle name="Normal 3 2 2 2 2 2 3" xfId="2460"/>
    <cellStyle name="Normal 3 2 2 2 2 2 3 10" xfId="27335"/>
    <cellStyle name="Normal 3 2 2 2 2 2 3 10 2" xfId="27336"/>
    <cellStyle name="Normal 3 2 2 2 2 2 3 11" xfId="27337"/>
    <cellStyle name="Normal 3 2 2 2 2 2 3 11 2" xfId="27338"/>
    <cellStyle name="Normal 3 2 2 2 2 2 3 12" xfId="27339"/>
    <cellStyle name="Normal 3 2 2 2 2 2 3 13" xfId="27340"/>
    <cellStyle name="Normal 3 2 2 2 2 2 3 14" xfId="27334"/>
    <cellStyle name="Normal 3 2 2 2 2 2 3 2" xfId="2461"/>
    <cellStyle name="Normal 3 2 2 2 2 2 3 2 10" xfId="27342"/>
    <cellStyle name="Normal 3 2 2 2 2 2 3 2 11" xfId="27343"/>
    <cellStyle name="Normal 3 2 2 2 2 2 3 2 12" xfId="27341"/>
    <cellStyle name="Normal 3 2 2 2 2 2 3 2 2" xfId="2462"/>
    <cellStyle name="Normal 3 2 2 2 2 2 3 2 2 2" xfId="27345"/>
    <cellStyle name="Normal 3 2 2 2 2 2 3 2 2 2 2" xfId="27346"/>
    <cellStyle name="Normal 3 2 2 2 2 2 3 2 2 3" xfId="27347"/>
    <cellStyle name="Normal 3 2 2 2 2 2 3 2 2 3 2" xfId="27348"/>
    <cellStyle name="Normal 3 2 2 2 2 2 3 2 2 4" xfId="27349"/>
    <cellStyle name="Normal 3 2 2 2 2 2 3 2 2 4 2" xfId="27350"/>
    <cellStyle name="Normal 3 2 2 2 2 2 3 2 2 5" xfId="27351"/>
    <cellStyle name="Normal 3 2 2 2 2 2 3 2 2 6" xfId="27352"/>
    <cellStyle name="Normal 3 2 2 2 2 2 3 2 2 7" xfId="27344"/>
    <cellStyle name="Normal 3 2 2 2 2 2 3 2 3" xfId="2463"/>
    <cellStyle name="Normal 3 2 2 2 2 2 3 2 3 2" xfId="27354"/>
    <cellStyle name="Normal 3 2 2 2 2 2 3 2 3 2 2" xfId="27355"/>
    <cellStyle name="Normal 3 2 2 2 2 2 3 2 3 3" xfId="27356"/>
    <cellStyle name="Normal 3 2 2 2 2 2 3 2 3 3 2" xfId="27357"/>
    <cellStyle name="Normal 3 2 2 2 2 2 3 2 3 4" xfId="27358"/>
    <cellStyle name="Normal 3 2 2 2 2 2 3 2 3 4 2" xfId="27359"/>
    <cellStyle name="Normal 3 2 2 2 2 2 3 2 3 5" xfId="27360"/>
    <cellStyle name="Normal 3 2 2 2 2 2 3 2 3 6" xfId="27361"/>
    <cellStyle name="Normal 3 2 2 2 2 2 3 2 3 7" xfId="27353"/>
    <cellStyle name="Normal 3 2 2 2 2 2 3 2 4" xfId="27362"/>
    <cellStyle name="Normal 3 2 2 2 2 2 3 2 4 2" xfId="27363"/>
    <cellStyle name="Normal 3 2 2 2 2 2 3 2 4 2 2" xfId="27364"/>
    <cellStyle name="Normal 3 2 2 2 2 2 3 2 4 3" xfId="27365"/>
    <cellStyle name="Normal 3 2 2 2 2 2 3 2 4 3 2" xfId="27366"/>
    <cellStyle name="Normal 3 2 2 2 2 2 3 2 4 4" xfId="27367"/>
    <cellStyle name="Normal 3 2 2 2 2 2 3 2 4 4 2" xfId="27368"/>
    <cellStyle name="Normal 3 2 2 2 2 2 3 2 4 5" xfId="27369"/>
    <cellStyle name="Normal 3 2 2 2 2 2 3 2 4 6" xfId="27370"/>
    <cellStyle name="Normal 3 2 2 2 2 2 3 2 5" xfId="27371"/>
    <cellStyle name="Normal 3 2 2 2 2 2 3 2 5 2" xfId="27372"/>
    <cellStyle name="Normal 3 2 2 2 2 2 3 2 5 2 2" xfId="27373"/>
    <cellStyle name="Normal 3 2 2 2 2 2 3 2 5 3" xfId="27374"/>
    <cellStyle name="Normal 3 2 2 2 2 2 3 2 5 3 2" xfId="27375"/>
    <cellStyle name="Normal 3 2 2 2 2 2 3 2 5 4" xfId="27376"/>
    <cellStyle name="Normal 3 2 2 2 2 2 3 2 5 4 2" xfId="27377"/>
    <cellStyle name="Normal 3 2 2 2 2 2 3 2 5 5" xfId="27378"/>
    <cellStyle name="Normal 3 2 2 2 2 2 3 2 5 6" xfId="27379"/>
    <cellStyle name="Normal 3 2 2 2 2 2 3 2 6" xfId="27380"/>
    <cellStyle name="Normal 3 2 2 2 2 2 3 2 6 2" xfId="27381"/>
    <cellStyle name="Normal 3 2 2 2 2 2 3 2 6 2 2" xfId="27382"/>
    <cellStyle name="Normal 3 2 2 2 2 2 3 2 6 3" xfId="27383"/>
    <cellStyle name="Normal 3 2 2 2 2 2 3 2 6 3 2" xfId="27384"/>
    <cellStyle name="Normal 3 2 2 2 2 2 3 2 6 4" xfId="27385"/>
    <cellStyle name="Normal 3 2 2 2 2 2 3 2 6 5" xfId="27386"/>
    <cellStyle name="Normal 3 2 2 2 2 2 3 2 7" xfId="27387"/>
    <cellStyle name="Normal 3 2 2 2 2 2 3 2 7 2" xfId="27388"/>
    <cellStyle name="Normal 3 2 2 2 2 2 3 2 8" xfId="27389"/>
    <cellStyle name="Normal 3 2 2 2 2 2 3 2 8 2" xfId="27390"/>
    <cellStyle name="Normal 3 2 2 2 2 2 3 2 9" xfId="27391"/>
    <cellStyle name="Normal 3 2 2 2 2 2 3 2 9 2" xfId="27392"/>
    <cellStyle name="Normal 3 2 2 2 2 2 3 3" xfId="2464"/>
    <cellStyle name="Normal 3 2 2 2 2 2 3 3 10" xfId="27394"/>
    <cellStyle name="Normal 3 2 2 2 2 2 3 3 11" xfId="27393"/>
    <cellStyle name="Normal 3 2 2 2 2 2 3 3 2" xfId="2465"/>
    <cellStyle name="Normal 3 2 2 2 2 2 3 3 2 2" xfId="27396"/>
    <cellStyle name="Normal 3 2 2 2 2 2 3 3 2 2 2" xfId="27397"/>
    <cellStyle name="Normal 3 2 2 2 2 2 3 3 2 3" xfId="27398"/>
    <cellStyle name="Normal 3 2 2 2 2 2 3 3 2 3 2" xfId="27399"/>
    <cellStyle name="Normal 3 2 2 2 2 2 3 3 2 4" xfId="27400"/>
    <cellStyle name="Normal 3 2 2 2 2 2 3 3 2 4 2" xfId="27401"/>
    <cellStyle name="Normal 3 2 2 2 2 2 3 3 2 5" xfId="27402"/>
    <cellStyle name="Normal 3 2 2 2 2 2 3 3 2 6" xfId="27403"/>
    <cellStyle name="Normal 3 2 2 2 2 2 3 3 2 7" xfId="27395"/>
    <cellStyle name="Normal 3 2 2 2 2 2 3 3 3" xfId="27404"/>
    <cellStyle name="Normal 3 2 2 2 2 2 3 3 3 2" xfId="27405"/>
    <cellStyle name="Normal 3 2 2 2 2 2 3 3 3 2 2" xfId="27406"/>
    <cellStyle name="Normal 3 2 2 2 2 2 3 3 3 3" xfId="27407"/>
    <cellStyle name="Normal 3 2 2 2 2 2 3 3 3 3 2" xfId="27408"/>
    <cellStyle name="Normal 3 2 2 2 2 2 3 3 3 4" xfId="27409"/>
    <cellStyle name="Normal 3 2 2 2 2 2 3 3 3 4 2" xfId="27410"/>
    <cellStyle name="Normal 3 2 2 2 2 2 3 3 3 5" xfId="27411"/>
    <cellStyle name="Normal 3 2 2 2 2 2 3 3 3 6" xfId="27412"/>
    <cellStyle name="Normal 3 2 2 2 2 2 3 3 4" xfId="27413"/>
    <cellStyle name="Normal 3 2 2 2 2 2 3 3 4 2" xfId="27414"/>
    <cellStyle name="Normal 3 2 2 2 2 2 3 3 4 2 2" xfId="27415"/>
    <cellStyle name="Normal 3 2 2 2 2 2 3 3 4 3" xfId="27416"/>
    <cellStyle name="Normal 3 2 2 2 2 2 3 3 4 3 2" xfId="27417"/>
    <cellStyle name="Normal 3 2 2 2 2 2 3 3 4 4" xfId="27418"/>
    <cellStyle name="Normal 3 2 2 2 2 2 3 3 4 4 2" xfId="27419"/>
    <cellStyle name="Normal 3 2 2 2 2 2 3 3 4 5" xfId="27420"/>
    <cellStyle name="Normal 3 2 2 2 2 2 3 3 4 6" xfId="27421"/>
    <cellStyle name="Normal 3 2 2 2 2 2 3 3 5" xfId="27422"/>
    <cellStyle name="Normal 3 2 2 2 2 2 3 3 5 2" xfId="27423"/>
    <cellStyle name="Normal 3 2 2 2 2 2 3 3 5 2 2" xfId="27424"/>
    <cellStyle name="Normal 3 2 2 2 2 2 3 3 5 3" xfId="27425"/>
    <cellStyle name="Normal 3 2 2 2 2 2 3 3 5 3 2" xfId="27426"/>
    <cellStyle name="Normal 3 2 2 2 2 2 3 3 5 4" xfId="27427"/>
    <cellStyle name="Normal 3 2 2 2 2 2 3 3 5 5" xfId="27428"/>
    <cellStyle name="Normal 3 2 2 2 2 2 3 3 6" xfId="27429"/>
    <cellStyle name="Normal 3 2 2 2 2 2 3 3 6 2" xfId="27430"/>
    <cellStyle name="Normal 3 2 2 2 2 2 3 3 7" xfId="27431"/>
    <cellStyle name="Normal 3 2 2 2 2 2 3 3 7 2" xfId="27432"/>
    <cellStyle name="Normal 3 2 2 2 2 2 3 3 8" xfId="27433"/>
    <cellStyle name="Normal 3 2 2 2 2 2 3 3 8 2" xfId="27434"/>
    <cellStyle name="Normal 3 2 2 2 2 2 3 3 9" xfId="27435"/>
    <cellStyle name="Normal 3 2 2 2 2 2 3 4" xfId="2466"/>
    <cellStyle name="Normal 3 2 2 2 2 2 3 4 10" xfId="27437"/>
    <cellStyle name="Normal 3 2 2 2 2 2 3 4 11" xfId="27436"/>
    <cellStyle name="Normal 3 2 2 2 2 2 3 4 2" xfId="2467"/>
    <cellStyle name="Normal 3 2 2 2 2 2 3 4 2 2" xfId="27439"/>
    <cellStyle name="Normal 3 2 2 2 2 2 3 4 2 2 2" xfId="27440"/>
    <cellStyle name="Normal 3 2 2 2 2 2 3 4 2 3" xfId="27441"/>
    <cellStyle name="Normal 3 2 2 2 2 2 3 4 2 3 2" xfId="27442"/>
    <cellStyle name="Normal 3 2 2 2 2 2 3 4 2 4" xfId="27443"/>
    <cellStyle name="Normal 3 2 2 2 2 2 3 4 2 4 2" xfId="27444"/>
    <cellStyle name="Normal 3 2 2 2 2 2 3 4 2 5" xfId="27445"/>
    <cellStyle name="Normal 3 2 2 2 2 2 3 4 2 6" xfId="27446"/>
    <cellStyle name="Normal 3 2 2 2 2 2 3 4 2 7" xfId="27438"/>
    <cellStyle name="Normal 3 2 2 2 2 2 3 4 3" xfId="27447"/>
    <cellStyle name="Normal 3 2 2 2 2 2 3 4 3 2" xfId="27448"/>
    <cellStyle name="Normal 3 2 2 2 2 2 3 4 3 2 2" xfId="27449"/>
    <cellStyle name="Normal 3 2 2 2 2 2 3 4 3 3" xfId="27450"/>
    <cellStyle name="Normal 3 2 2 2 2 2 3 4 3 3 2" xfId="27451"/>
    <cellStyle name="Normal 3 2 2 2 2 2 3 4 3 4" xfId="27452"/>
    <cellStyle name="Normal 3 2 2 2 2 2 3 4 3 4 2" xfId="27453"/>
    <cellStyle name="Normal 3 2 2 2 2 2 3 4 3 5" xfId="27454"/>
    <cellStyle name="Normal 3 2 2 2 2 2 3 4 3 6" xfId="27455"/>
    <cellStyle name="Normal 3 2 2 2 2 2 3 4 4" xfId="27456"/>
    <cellStyle name="Normal 3 2 2 2 2 2 3 4 4 2" xfId="27457"/>
    <cellStyle name="Normal 3 2 2 2 2 2 3 4 4 2 2" xfId="27458"/>
    <cellStyle name="Normal 3 2 2 2 2 2 3 4 4 3" xfId="27459"/>
    <cellStyle name="Normal 3 2 2 2 2 2 3 4 4 3 2" xfId="27460"/>
    <cellStyle name="Normal 3 2 2 2 2 2 3 4 4 4" xfId="27461"/>
    <cellStyle name="Normal 3 2 2 2 2 2 3 4 4 4 2" xfId="27462"/>
    <cellStyle name="Normal 3 2 2 2 2 2 3 4 4 5" xfId="27463"/>
    <cellStyle name="Normal 3 2 2 2 2 2 3 4 4 6" xfId="27464"/>
    <cellStyle name="Normal 3 2 2 2 2 2 3 4 5" xfId="27465"/>
    <cellStyle name="Normal 3 2 2 2 2 2 3 4 5 2" xfId="27466"/>
    <cellStyle name="Normal 3 2 2 2 2 2 3 4 5 2 2" xfId="27467"/>
    <cellStyle name="Normal 3 2 2 2 2 2 3 4 5 3" xfId="27468"/>
    <cellStyle name="Normal 3 2 2 2 2 2 3 4 5 3 2" xfId="27469"/>
    <cellStyle name="Normal 3 2 2 2 2 2 3 4 5 4" xfId="27470"/>
    <cellStyle name="Normal 3 2 2 2 2 2 3 4 5 5" xfId="27471"/>
    <cellStyle name="Normal 3 2 2 2 2 2 3 4 6" xfId="27472"/>
    <cellStyle name="Normal 3 2 2 2 2 2 3 4 6 2" xfId="27473"/>
    <cellStyle name="Normal 3 2 2 2 2 2 3 4 7" xfId="27474"/>
    <cellStyle name="Normal 3 2 2 2 2 2 3 4 7 2" xfId="27475"/>
    <cellStyle name="Normal 3 2 2 2 2 2 3 4 8" xfId="27476"/>
    <cellStyle name="Normal 3 2 2 2 2 2 3 4 8 2" xfId="27477"/>
    <cellStyle name="Normal 3 2 2 2 2 2 3 4 9" xfId="27478"/>
    <cellStyle name="Normal 3 2 2 2 2 2 3 5" xfId="2468"/>
    <cellStyle name="Normal 3 2 2 2 2 2 3 5 2" xfId="27480"/>
    <cellStyle name="Normal 3 2 2 2 2 2 3 5 2 2" xfId="27481"/>
    <cellStyle name="Normal 3 2 2 2 2 2 3 5 3" xfId="27482"/>
    <cellStyle name="Normal 3 2 2 2 2 2 3 5 3 2" xfId="27483"/>
    <cellStyle name="Normal 3 2 2 2 2 2 3 5 4" xfId="27484"/>
    <cellStyle name="Normal 3 2 2 2 2 2 3 5 4 2" xfId="27485"/>
    <cellStyle name="Normal 3 2 2 2 2 2 3 5 5" xfId="27486"/>
    <cellStyle name="Normal 3 2 2 2 2 2 3 5 6" xfId="27487"/>
    <cellStyle name="Normal 3 2 2 2 2 2 3 5 7" xfId="27479"/>
    <cellStyle name="Normal 3 2 2 2 2 2 3 6" xfId="27488"/>
    <cellStyle name="Normal 3 2 2 2 2 2 3 6 2" xfId="27489"/>
    <cellStyle name="Normal 3 2 2 2 2 2 3 6 2 2" xfId="27490"/>
    <cellStyle name="Normal 3 2 2 2 2 2 3 6 3" xfId="27491"/>
    <cellStyle name="Normal 3 2 2 2 2 2 3 6 3 2" xfId="27492"/>
    <cellStyle name="Normal 3 2 2 2 2 2 3 6 4" xfId="27493"/>
    <cellStyle name="Normal 3 2 2 2 2 2 3 6 4 2" xfId="27494"/>
    <cellStyle name="Normal 3 2 2 2 2 2 3 6 5" xfId="27495"/>
    <cellStyle name="Normal 3 2 2 2 2 2 3 6 6" xfId="27496"/>
    <cellStyle name="Normal 3 2 2 2 2 2 3 7" xfId="27497"/>
    <cellStyle name="Normal 3 2 2 2 2 2 3 7 2" xfId="27498"/>
    <cellStyle name="Normal 3 2 2 2 2 2 3 7 2 2" xfId="27499"/>
    <cellStyle name="Normal 3 2 2 2 2 2 3 7 3" xfId="27500"/>
    <cellStyle name="Normal 3 2 2 2 2 2 3 7 3 2" xfId="27501"/>
    <cellStyle name="Normal 3 2 2 2 2 2 3 7 4" xfId="27502"/>
    <cellStyle name="Normal 3 2 2 2 2 2 3 7 4 2" xfId="27503"/>
    <cellStyle name="Normal 3 2 2 2 2 2 3 7 5" xfId="27504"/>
    <cellStyle name="Normal 3 2 2 2 2 2 3 7 6" xfId="27505"/>
    <cellStyle name="Normal 3 2 2 2 2 2 3 8" xfId="27506"/>
    <cellStyle name="Normal 3 2 2 2 2 2 3 8 2" xfId="27507"/>
    <cellStyle name="Normal 3 2 2 2 2 2 3 8 2 2" xfId="27508"/>
    <cellStyle name="Normal 3 2 2 2 2 2 3 8 3" xfId="27509"/>
    <cellStyle name="Normal 3 2 2 2 2 2 3 8 3 2" xfId="27510"/>
    <cellStyle name="Normal 3 2 2 2 2 2 3 8 4" xfId="27511"/>
    <cellStyle name="Normal 3 2 2 2 2 2 3 8 5" xfId="27512"/>
    <cellStyle name="Normal 3 2 2 2 2 2 3 9" xfId="27513"/>
    <cellStyle name="Normal 3 2 2 2 2 2 3 9 2" xfId="27514"/>
    <cellStyle name="Normal 3 2 2 2 2 2 4" xfId="2469"/>
    <cellStyle name="Normal 3 2 2 2 2 2 4 10" xfId="27516"/>
    <cellStyle name="Normal 3 2 2 2 2 2 4 10 2" xfId="27517"/>
    <cellStyle name="Normal 3 2 2 2 2 2 4 11" xfId="27518"/>
    <cellStyle name="Normal 3 2 2 2 2 2 4 12" xfId="27519"/>
    <cellStyle name="Normal 3 2 2 2 2 2 4 13" xfId="27515"/>
    <cellStyle name="Normal 3 2 2 2 2 2 4 2" xfId="2470"/>
    <cellStyle name="Normal 3 2 2 2 2 2 4 2 10" xfId="27521"/>
    <cellStyle name="Normal 3 2 2 2 2 2 4 2 11" xfId="27520"/>
    <cellStyle name="Normal 3 2 2 2 2 2 4 2 2" xfId="2471"/>
    <cellStyle name="Normal 3 2 2 2 2 2 4 2 2 2" xfId="27523"/>
    <cellStyle name="Normal 3 2 2 2 2 2 4 2 2 2 2" xfId="27524"/>
    <cellStyle name="Normal 3 2 2 2 2 2 4 2 2 3" xfId="27525"/>
    <cellStyle name="Normal 3 2 2 2 2 2 4 2 2 3 2" xfId="27526"/>
    <cellStyle name="Normal 3 2 2 2 2 2 4 2 2 4" xfId="27527"/>
    <cellStyle name="Normal 3 2 2 2 2 2 4 2 2 4 2" xfId="27528"/>
    <cellStyle name="Normal 3 2 2 2 2 2 4 2 2 5" xfId="27529"/>
    <cellStyle name="Normal 3 2 2 2 2 2 4 2 2 6" xfId="27530"/>
    <cellStyle name="Normal 3 2 2 2 2 2 4 2 2 7" xfId="27522"/>
    <cellStyle name="Normal 3 2 2 2 2 2 4 2 3" xfId="27531"/>
    <cellStyle name="Normal 3 2 2 2 2 2 4 2 3 2" xfId="27532"/>
    <cellStyle name="Normal 3 2 2 2 2 2 4 2 3 2 2" xfId="27533"/>
    <cellStyle name="Normal 3 2 2 2 2 2 4 2 3 3" xfId="27534"/>
    <cellStyle name="Normal 3 2 2 2 2 2 4 2 3 3 2" xfId="27535"/>
    <cellStyle name="Normal 3 2 2 2 2 2 4 2 3 4" xfId="27536"/>
    <cellStyle name="Normal 3 2 2 2 2 2 4 2 3 4 2" xfId="27537"/>
    <cellStyle name="Normal 3 2 2 2 2 2 4 2 3 5" xfId="27538"/>
    <cellStyle name="Normal 3 2 2 2 2 2 4 2 3 6" xfId="27539"/>
    <cellStyle name="Normal 3 2 2 2 2 2 4 2 4" xfId="27540"/>
    <cellStyle name="Normal 3 2 2 2 2 2 4 2 4 2" xfId="27541"/>
    <cellStyle name="Normal 3 2 2 2 2 2 4 2 4 2 2" xfId="27542"/>
    <cellStyle name="Normal 3 2 2 2 2 2 4 2 4 3" xfId="27543"/>
    <cellStyle name="Normal 3 2 2 2 2 2 4 2 4 3 2" xfId="27544"/>
    <cellStyle name="Normal 3 2 2 2 2 2 4 2 4 4" xfId="27545"/>
    <cellStyle name="Normal 3 2 2 2 2 2 4 2 4 4 2" xfId="27546"/>
    <cellStyle name="Normal 3 2 2 2 2 2 4 2 4 5" xfId="27547"/>
    <cellStyle name="Normal 3 2 2 2 2 2 4 2 4 6" xfId="27548"/>
    <cellStyle name="Normal 3 2 2 2 2 2 4 2 5" xfId="27549"/>
    <cellStyle name="Normal 3 2 2 2 2 2 4 2 5 2" xfId="27550"/>
    <cellStyle name="Normal 3 2 2 2 2 2 4 2 5 2 2" xfId="27551"/>
    <cellStyle name="Normal 3 2 2 2 2 2 4 2 5 3" xfId="27552"/>
    <cellStyle name="Normal 3 2 2 2 2 2 4 2 5 3 2" xfId="27553"/>
    <cellStyle name="Normal 3 2 2 2 2 2 4 2 5 4" xfId="27554"/>
    <cellStyle name="Normal 3 2 2 2 2 2 4 2 5 5" xfId="27555"/>
    <cellStyle name="Normal 3 2 2 2 2 2 4 2 6" xfId="27556"/>
    <cellStyle name="Normal 3 2 2 2 2 2 4 2 6 2" xfId="27557"/>
    <cellStyle name="Normal 3 2 2 2 2 2 4 2 7" xfId="27558"/>
    <cellStyle name="Normal 3 2 2 2 2 2 4 2 7 2" xfId="27559"/>
    <cellStyle name="Normal 3 2 2 2 2 2 4 2 8" xfId="27560"/>
    <cellStyle name="Normal 3 2 2 2 2 2 4 2 8 2" xfId="27561"/>
    <cellStyle name="Normal 3 2 2 2 2 2 4 2 9" xfId="27562"/>
    <cellStyle name="Normal 3 2 2 2 2 2 4 3" xfId="2472"/>
    <cellStyle name="Normal 3 2 2 2 2 2 4 3 10" xfId="27564"/>
    <cellStyle name="Normal 3 2 2 2 2 2 4 3 11" xfId="27563"/>
    <cellStyle name="Normal 3 2 2 2 2 2 4 3 2" xfId="2473"/>
    <cellStyle name="Normal 3 2 2 2 2 2 4 3 2 2" xfId="27566"/>
    <cellStyle name="Normal 3 2 2 2 2 2 4 3 2 2 2" xfId="27567"/>
    <cellStyle name="Normal 3 2 2 2 2 2 4 3 2 3" xfId="27568"/>
    <cellStyle name="Normal 3 2 2 2 2 2 4 3 2 3 2" xfId="27569"/>
    <cellStyle name="Normal 3 2 2 2 2 2 4 3 2 4" xfId="27570"/>
    <cellStyle name="Normal 3 2 2 2 2 2 4 3 2 4 2" xfId="27571"/>
    <cellStyle name="Normal 3 2 2 2 2 2 4 3 2 5" xfId="27572"/>
    <cellStyle name="Normal 3 2 2 2 2 2 4 3 2 6" xfId="27573"/>
    <cellStyle name="Normal 3 2 2 2 2 2 4 3 2 7" xfId="27565"/>
    <cellStyle name="Normal 3 2 2 2 2 2 4 3 3" xfId="27574"/>
    <cellStyle name="Normal 3 2 2 2 2 2 4 3 3 2" xfId="27575"/>
    <cellStyle name="Normal 3 2 2 2 2 2 4 3 3 2 2" xfId="27576"/>
    <cellStyle name="Normal 3 2 2 2 2 2 4 3 3 3" xfId="27577"/>
    <cellStyle name="Normal 3 2 2 2 2 2 4 3 3 3 2" xfId="27578"/>
    <cellStyle name="Normal 3 2 2 2 2 2 4 3 3 4" xfId="27579"/>
    <cellStyle name="Normal 3 2 2 2 2 2 4 3 3 4 2" xfId="27580"/>
    <cellStyle name="Normal 3 2 2 2 2 2 4 3 3 5" xfId="27581"/>
    <cellStyle name="Normal 3 2 2 2 2 2 4 3 3 6" xfId="27582"/>
    <cellStyle name="Normal 3 2 2 2 2 2 4 3 4" xfId="27583"/>
    <cellStyle name="Normal 3 2 2 2 2 2 4 3 4 2" xfId="27584"/>
    <cellStyle name="Normal 3 2 2 2 2 2 4 3 4 2 2" xfId="27585"/>
    <cellStyle name="Normal 3 2 2 2 2 2 4 3 4 3" xfId="27586"/>
    <cellStyle name="Normal 3 2 2 2 2 2 4 3 4 3 2" xfId="27587"/>
    <cellStyle name="Normal 3 2 2 2 2 2 4 3 4 4" xfId="27588"/>
    <cellStyle name="Normal 3 2 2 2 2 2 4 3 4 4 2" xfId="27589"/>
    <cellStyle name="Normal 3 2 2 2 2 2 4 3 4 5" xfId="27590"/>
    <cellStyle name="Normal 3 2 2 2 2 2 4 3 4 6" xfId="27591"/>
    <cellStyle name="Normal 3 2 2 2 2 2 4 3 5" xfId="27592"/>
    <cellStyle name="Normal 3 2 2 2 2 2 4 3 5 2" xfId="27593"/>
    <cellStyle name="Normal 3 2 2 2 2 2 4 3 5 2 2" xfId="27594"/>
    <cellStyle name="Normal 3 2 2 2 2 2 4 3 5 3" xfId="27595"/>
    <cellStyle name="Normal 3 2 2 2 2 2 4 3 5 3 2" xfId="27596"/>
    <cellStyle name="Normal 3 2 2 2 2 2 4 3 5 4" xfId="27597"/>
    <cellStyle name="Normal 3 2 2 2 2 2 4 3 5 5" xfId="27598"/>
    <cellStyle name="Normal 3 2 2 2 2 2 4 3 6" xfId="27599"/>
    <cellStyle name="Normal 3 2 2 2 2 2 4 3 6 2" xfId="27600"/>
    <cellStyle name="Normal 3 2 2 2 2 2 4 3 7" xfId="27601"/>
    <cellStyle name="Normal 3 2 2 2 2 2 4 3 7 2" xfId="27602"/>
    <cellStyle name="Normal 3 2 2 2 2 2 4 3 8" xfId="27603"/>
    <cellStyle name="Normal 3 2 2 2 2 2 4 3 8 2" xfId="27604"/>
    <cellStyle name="Normal 3 2 2 2 2 2 4 3 9" xfId="27605"/>
    <cellStyle name="Normal 3 2 2 2 2 2 4 4" xfId="2474"/>
    <cellStyle name="Normal 3 2 2 2 2 2 4 4 2" xfId="27607"/>
    <cellStyle name="Normal 3 2 2 2 2 2 4 4 2 2" xfId="27608"/>
    <cellStyle name="Normal 3 2 2 2 2 2 4 4 3" xfId="27609"/>
    <cellStyle name="Normal 3 2 2 2 2 2 4 4 3 2" xfId="27610"/>
    <cellStyle name="Normal 3 2 2 2 2 2 4 4 4" xfId="27611"/>
    <cellStyle name="Normal 3 2 2 2 2 2 4 4 4 2" xfId="27612"/>
    <cellStyle name="Normal 3 2 2 2 2 2 4 4 5" xfId="27613"/>
    <cellStyle name="Normal 3 2 2 2 2 2 4 4 6" xfId="27614"/>
    <cellStyle name="Normal 3 2 2 2 2 2 4 4 7" xfId="27606"/>
    <cellStyle name="Normal 3 2 2 2 2 2 4 5" xfId="27615"/>
    <cellStyle name="Normal 3 2 2 2 2 2 4 5 2" xfId="27616"/>
    <cellStyle name="Normal 3 2 2 2 2 2 4 5 2 2" xfId="27617"/>
    <cellStyle name="Normal 3 2 2 2 2 2 4 5 3" xfId="27618"/>
    <cellStyle name="Normal 3 2 2 2 2 2 4 5 3 2" xfId="27619"/>
    <cellStyle name="Normal 3 2 2 2 2 2 4 5 4" xfId="27620"/>
    <cellStyle name="Normal 3 2 2 2 2 2 4 5 4 2" xfId="27621"/>
    <cellStyle name="Normal 3 2 2 2 2 2 4 5 5" xfId="27622"/>
    <cellStyle name="Normal 3 2 2 2 2 2 4 5 6" xfId="27623"/>
    <cellStyle name="Normal 3 2 2 2 2 2 4 6" xfId="27624"/>
    <cellStyle name="Normal 3 2 2 2 2 2 4 6 2" xfId="27625"/>
    <cellStyle name="Normal 3 2 2 2 2 2 4 6 2 2" xfId="27626"/>
    <cellStyle name="Normal 3 2 2 2 2 2 4 6 3" xfId="27627"/>
    <cellStyle name="Normal 3 2 2 2 2 2 4 6 3 2" xfId="27628"/>
    <cellStyle name="Normal 3 2 2 2 2 2 4 6 4" xfId="27629"/>
    <cellStyle name="Normal 3 2 2 2 2 2 4 6 4 2" xfId="27630"/>
    <cellStyle name="Normal 3 2 2 2 2 2 4 6 5" xfId="27631"/>
    <cellStyle name="Normal 3 2 2 2 2 2 4 6 6" xfId="27632"/>
    <cellStyle name="Normal 3 2 2 2 2 2 4 7" xfId="27633"/>
    <cellStyle name="Normal 3 2 2 2 2 2 4 7 2" xfId="27634"/>
    <cellStyle name="Normal 3 2 2 2 2 2 4 7 2 2" xfId="27635"/>
    <cellStyle name="Normal 3 2 2 2 2 2 4 7 3" xfId="27636"/>
    <cellStyle name="Normal 3 2 2 2 2 2 4 7 3 2" xfId="27637"/>
    <cellStyle name="Normal 3 2 2 2 2 2 4 7 4" xfId="27638"/>
    <cellStyle name="Normal 3 2 2 2 2 2 4 7 5" xfId="27639"/>
    <cellStyle name="Normal 3 2 2 2 2 2 4 8" xfId="27640"/>
    <cellStyle name="Normal 3 2 2 2 2 2 4 8 2" xfId="27641"/>
    <cellStyle name="Normal 3 2 2 2 2 2 4 9" xfId="27642"/>
    <cellStyle name="Normal 3 2 2 2 2 2 4 9 2" xfId="27643"/>
    <cellStyle name="Normal 3 2 2 2 2 2 5" xfId="2475"/>
    <cellStyle name="Normal 3 2 2 2 2 2 5 10" xfId="27645"/>
    <cellStyle name="Normal 3 2 2 2 2 2 5 11" xfId="27646"/>
    <cellStyle name="Normal 3 2 2 2 2 2 5 12" xfId="27644"/>
    <cellStyle name="Normal 3 2 2 2 2 2 5 2" xfId="2476"/>
    <cellStyle name="Normal 3 2 2 2 2 2 5 2 2" xfId="27648"/>
    <cellStyle name="Normal 3 2 2 2 2 2 5 2 2 2" xfId="27649"/>
    <cellStyle name="Normal 3 2 2 2 2 2 5 2 3" xfId="27650"/>
    <cellStyle name="Normal 3 2 2 2 2 2 5 2 3 2" xfId="27651"/>
    <cellStyle name="Normal 3 2 2 2 2 2 5 2 4" xfId="27652"/>
    <cellStyle name="Normal 3 2 2 2 2 2 5 2 4 2" xfId="27653"/>
    <cellStyle name="Normal 3 2 2 2 2 2 5 2 5" xfId="27654"/>
    <cellStyle name="Normal 3 2 2 2 2 2 5 2 6" xfId="27655"/>
    <cellStyle name="Normal 3 2 2 2 2 2 5 2 7" xfId="27647"/>
    <cellStyle name="Normal 3 2 2 2 2 2 5 3" xfId="2477"/>
    <cellStyle name="Normal 3 2 2 2 2 2 5 3 2" xfId="27657"/>
    <cellStyle name="Normal 3 2 2 2 2 2 5 3 2 2" xfId="27658"/>
    <cellStyle name="Normal 3 2 2 2 2 2 5 3 3" xfId="27659"/>
    <cellStyle name="Normal 3 2 2 2 2 2 5 3 3 2" xfId="27660"/>
    <cellStyle name="Normal 3 2 2 2 2 2 5 3 4" xfId="27661"/>
    <cellStyle name="Normal 3 2 2 2 2 2 5 3 4 2" xfId="27662"/>
    <cellStyle name="Normal 3 2 2 2 2 2 5 3 5" xfId="27663"/>
    <cellStyle name="Normal 3 2 2 2 2 2 5 3 6" xfId="27664"/>
    <cellStyle name="Normal 3 2 2 2 2 2 5 3 7" xfId="27656"/>
    <cellStyle name="Normal 3 2 2 2 2 2 5 4" xfId="27665"/>
    <cellStyle name="Normal 3 2 2 2 2 2 5 4 2" xfId="27666"/>
    <cellStyle name="Normal 3 2 2 2 2 2 5 4 2 2" xfId="27667"/>
    <cellStyle name="Normal 3 2 2 2 2 2 5 4 3" xfId="27668"/>
    <cellStyle name="Normal 3 2 2 2 2 2 5 4 3 2" xfId="27669"/>
    <cellStyle name="Normal 3 2 2 2 2 2 5 4 4" xfId="27670"/>
    <cellStyle name="Normal 3 2 2 2 2 2 5 4 4 2" xfId="27671"/>
    <cellStyle name="Normal 3 2 2 2 2 2 5 4 5" xfId="27672"/>
    <cellStyle name="Normal 3 2 2 2 2 2 5 4 6" xfId="27673"/>
    <cellStyle name="Normal 3 2 2 2 2 2 5 5" xfId="27674"/>
    <cellStyle name="Normal 3 2 2 2 2 2 5 5 2" xfId="27675"/>
    <cellStyle name="Normal 3 2 2 2 2 2 5 5 2 2" xfId="27676"/>
    <cellStyle name="Normal 3 2 2 2 2 2 5 5 3" xfId="27677"/>
    <cellStyle name="Normal 3 2 2 2 2 2 5 5 3 2" xfId="27678"/>
    <cellStyle name="Normal 3 2 2 2 2 2 5 5 4" xfId="27679"/>
    <cellStyle name="Normal 3 2 2 2 2 2 5 5 4 2" xfId="27680"/>
    <cellStyle name="Normal 3 2 2 2 2 2 5 5 5" xfId="27681"/>
    <cellStyle name="Normal 3 2 2 2 2 2 5 5 6" xfId="27682"/>
    <cellStyle name="Normal 3 2 2 2 2 2 5 6" xfId="27683"/>
    <cellStyle name="Normal 3 2 2 2 2 2 5 6 2" xfId="27684"/>
    <cellStyle name="Normal 3 2 2 2 2 2 5 6 2 2" xfId="27685"/>
    <cellStyle name="Normal 3 2 2 2 2 2 5 6 3" xfId="27686"/>
    <cellStyle name="Normal 3 2 2 2 2 2 5 6 3 2" xfId="27687"/>
    <cellStyle name="Normal 3 2 2 2 2 2 5 6 4" xfId="27688"/>
    <cellStyle name="Normal 3 2 2 2 2 2 5 6 5" xfId="27689"/>
    <cellStyle name="Normal 3 2 2 2 2 2 5 7" xfId="27690"/>
    <cellStyle name="Normal 3 2 2 2 2 2 5 7 2" xfId="27691"/>
    <cellStyle name="Normal 3 2 2 2 2 2 5 8" xfId="27692"/>
    <cellStyle name="Normal 3 2 2 2 2 2 5 8 2" xfId="27693"/>
    <cellStyle name="Normal 3 2 2 2 2 2 5 9" xfId="27694"/>
    <cellStyle name="Normal 3 2 2 2 2 2 5 9 2" xfId="27695"/>
    <cellStyle name="Normal 3 2 2 2 2 2 6" xfId="2478"/>
    <cellStyle name="Normal 3 2 2 2 2 2 6 10" xfId="27697"/>
    <cellStyle name="Normal 3 2 2 2 2 2 6 11" xfId="27696"/>
    <cellStyle name="Normal 3 2 2 2 2 2 6 2" xfId="2479"/>
    <cellStyle name="Normal 3 2 2 2 2 2 6 2 2" xfId="27699"/>
    <cellStyle name="Normal 3 2 2 2 2 2 6 2 2 2" xfId="27700"/>
    <cellStyle name="Normal 3 2 2 2 2 2 6 2 3" xfId="27701"/>
    <cellStyle name="Normal 3 2 2 2 2 2 6 2 3 2" xfId="27702"/>
    <cellStyle name="Normal 3 2 2 2 2 2 6 2 4" xfId="27703"/>
    <cellStyle name="Normal 3 2 2 2 2 2 6 2 4 2" xfId="27704"/>
    <cellStyle name="Normal 3 2 2 2 2 2 6 2 5" xfId="27705"/>
    <cellStyle name="Normal 3 2 2 2 2 2 6 2 6" xfId="27706"/>
    <cellStyle name="Normal 3 2 2 2 2 2 6 2 7" xfId="27698"/>
    <cellStyle name="Normal 3 2 2 2 2 2 6 3" xfId="27707"/>
    <cellStyle name="Normal 3 2 2 2 2 2 6 3 2" xfId="27708"/>
    <cellStyle name="Normal 3 2 2 2 2 2 6 3 2 2" xfId="27709"/>
    <cellStyle name="Normal 3 2 2 2 2 2 6 3 3" xfId="27710"/>
    <cellStyle name="Normal 3 2 2 2 2 2 6 3 3 2" xfId="27711"/>
    <cellStyle name="Normal 3 2 2 2 2 2 6 3 4" xfId="27712"/>
    <cellStyle name="Normal 3 2 2 2 2 2 6 3 4 2" xfId="27713"/>
    <cellStyle name="Normal 3 2 2 2 2 2 6 3 5" xfId="27714"/>
    <cellStyle name="Normal 3 2 2 2 2 2 6 3 6" xfId="27715"/>
    <cellStyle name="Normal 3 2 2 2 2 2 6 4" xfId="27716"/>
    <cellStyle name="Normal 3 2 2 2 2 2 6 4 2" xfId="27717"/>
    <cellStyle name="Normal 3 2 2 2 2 2 6 4 2 2" xfId="27718"/>
    <cellStyle name="Normal 3 2 2 2 2 2 6 4 3" xfId="27719"/>
    <cellStyle name="Normal 3 2 2 2 2 2 6 4 3 2" xfId="27720"/>
    <cellStyle name="Normal 3 2 2 2 2 2 6 4 4" xfId="27721"/>
    <cellStyle name="Normal 3 2 2 2 2 2 6 4 4 2" xfId="27722"/>
    <cellStyle name="Normal 3 2 2 2 2 2 6 4 5" xfId="27723"/>
    <cellStyle name="Normal 3 2 2 2 2 2 6 4 6" xfId="27724"/>
    <cellStyle name="Normal 3 2 2 2 2 2 6 5" xfId="27725"/>
    <cellStyle name="Normal 3 2 2 2 2 2 6 5 2" xfId="27726"/>
    <cellStyle name="Normal 3 2 2 2 2 2 6 5 2 2" xfId="27727"/>
    <cellStyle name="Normal 3 2 2 2 2 2 6 5 3" xfId="27728"/>
    <cellStyle name="Normal 3 2 2 2 2 2 6 5 3 2" xfId="27729"/>
    <cellStyle name="Normal 3 2 2 2 2 2 6 5 4" xfId="27730"/>
    <cellStyle name="Normal 3 2 2 2 2 2 6 5 5" xfId="27731"/>
    <cellStyle name="Normal 3 2 2 2 2 2 6 6" xfId="27732"/>
    <cellStyle name="Normal 3 2 2 2 2 2 6 6 2" xfId="27733"/>
    <cellStyle name="Normal 3 2 2 2 2 2 6 7" xfId="27734"/>
    <cellStyle name="Normal 3 2 2 2 2 2 6 7 2" xfId="27735"/>
    <cellStyle name="Normal 3 2 2 2 2 2 6 8" xfId="27736"/>
    <cellStyle name="Normal 3 2 2 2 2 2 6 8 2" xfId="27737"/>
    <cellStyle name="Normal 3 2 2 2 2 2 6 9" xfId="27738"/>
    <cellStyle name="Normal 3 2 2 2 2 2 7" xfId="2480"/>
    <cellStyle name="Normal 3 2 2 2 2 2 7 10" xfId="27740"/>
    <cellStyle name="Normal 3 2 2 2 2 2 7 11" xfId="27739"/>
    <cellStyle name="Normal 3 2 2 2 2 2 7 2" xfId="2481"/>
    <cellStyle name="Normal 3 2 2 2 2 2 7 2 2" xfId="27742"/>
    <cellStyle name="Normal 3 2 2 2 2 2 7 2 2 2" xfId="27743"/>
    <cellStyle name="Normal 3 2 2 2 2 2 7 2 3" xfId="27744"/>
    <cellStyle name="Normal 3 2 2 2 2 2 7 2 3 2" xfId="27745"/>
    <cellStyle name="Normal 3 2 2 2 2 2 7 2 4" xfId="27746"/>
    <cellStyle name="Normal 3 2 2 2 2 2 7 2 4 2" xfId="27747"/>
    <cellStyle name="Normal 3 2 2 2 2 2 7 2 5" xfId="27748"/>
    <cellStyle name="Normal 3 2 2 2 2 2 7 2 6" xfId="27749"/>
    <cellStyle name="Normal 3 2 2 2 2 2 7 2 7" xfId="27741"/>
    <cellStyle name="Normal 3 2 2 2 2 2 7 3" xfId="27750"/>
    <cellStyle name="Normal 3 2 2 2 2 2 7 3 2" xfId="27751"/>
    <cellStyle name="Normal 3 2 2 2 2 2 7 3 2 2" xfId="27752"/>
    <cellStyle name="Normal 3 2 2 2 2 2 7 3 3" xfId="27753"/>
    <cellStyle name="Normal 3 2 2 2 2 2 7 3 3 2" xfId="27754"/>
    <cellStyle name="Normal 3 2 2 2 2 2 7 3 4" xfId="27755"/>
    <cellStyle name="Normal 3 2 2 2 2 2 7 3 4 2" xfId="27756"/>
    <cellStyle name="Normal 3 2 2 2 2 2 7 3 5" xfId="27757"/>
    <cellStyle name="Normal 3 2 2 2 2 2 7 3 6" xfId="27758"/>
    <cellStyle name="Normal 3 2 2 2 2 2 7 4" xfId="27759"/>
    <cellStyle name="Normal 3 2 2 2 2 2 7 4 2" xfId="27760"/>
    <cellStyle name="Normal 3 2 2 2 2 2 7 4 2 2" xfId="27761"/>
    <cellStyle name="Normal 3 2 2 2 2 2 7 4 3" xfId="27762"/>
    <cellStyle name="Normal 3 2 2 2 2 2 7 4 3 2" xfId="27763"/>
    <cellStyle name="Normal 3 2 2 2 2 2 7 4 4" xfId="27764"/>
    <cellStyle name="Normal 3 2 2 2 2 2 7 4 4 2" xfId="27765"/>
    <cellStyle name="Normal 3 2 2 2 2 2 7 4 5" xfId="27766"/>
    <cellStyle name="Normal 3 2 2 2 2 2 7 4 6" xfId="27767"/>
    <cellStyle name="Normal 3 2 2 2 2 2 7 5" xfId="27768"/>
    <cellStyle name="Normal 3 2 2 2 2 2 7 5 2" xfId="27769"/>
    <cellStyle name="Normal 3 2 2 2 2 2 7 5 2 2" xfId="27770"/>
    <cellStyle name="Normal 3 2 2 2 2 2 7 5 3" xfId="27771"/>
    <cellStyle name="Normal 3 2 2 2 2 2 7 5 3 2" xfId="27772"/>
    <cellStyle name="Normal 3 2 2 2 2 2 7 5 4" xfId="27773"/>
    <cellStyle name="Normal 3 2 2 2 2 2 7 5 5" xfId="27774"/>
    <cellStyle name="Normal 3 2 2 2 2 2 7 6" xfId="27775"/>
    <cellStyle name="Normal 3 2 2 2 2 2 7 6 2" xfId="27776"/>
    <cellStyle name="Normal 3 2 2 2 2 2 7 7" xfId="27777"/>
    <cellStyle name="Normal 3 2 2 2 2 2 7 7 2" xfId="27778"/>
    <cellStyle name="Normal 3 2 2 2 2 2 7 8" xfId="27779"/>
    <cellStyle name="Normal 3 2 2 2 2 2 7 8 2" xfId="27780"/>
    <cellStyle name="Normal 3 2 2 2 2 2 7 9" xfId="27781"/>
    <cellStyle name="Normal 3 2 2 2 2 2 8" xfId="2482"/>
    <cellStyle name="Normal 3 2 2 2 2 2 8 2" xfId="27783"/>
    <cellStyle name="Normal 3 2 2 2 2 2 8 2 2" xfId="27784"/>
    <cellStyle name="Normal 3 2 2 2 2 2 8 3" xfId="27785"/>
    <cellStyle name="Normal 3 2 2 2 2 2 8 3 2" xfId="27786"/>
    <cellStyle name="Normal 3 2 2 2 2 2 8 4" xfId="27787"/>
    <cellStyle name="Normal 3 2 2 2 2 2 8 4 2" xfId="27788"/>
    <cellStyle name="Normal 3 2 2 2 2 2 8 5" xfId="27789"/>
    <cellStyle name="Normal 3 2 2 2 2 2 8 6" xfId="27790"/>
    <cellStyle name="Normal 3 2 2 2 2 2 8 7" xfId="27782"/>
    <cellStyle name="Normal 3 2 2 2 2 2 9" xfId="27791"/>
    <cellStyle name="Normal 3 2 2 2 2 2 9 2" xfId="27792"/>
    <cellStyle name="Normal 3 2 2 2 2 2 9 2 2" xfId="27793"/>
    <cellStyle name="Normal 3 2 2 2 2 2 9 3" xfId="27794"/>
    <cellStyle name="Normal 3 2 2 2 2 2 9 3 2" xfId="27795"/>
    <cellStyle name="Normal 3 2 2 2 2 2 9 4" xfId="27796"/>
    <cellStyle name="Normal 3 2 2 2 2 2 9 4 2" xfId="27797"/>
    <cellStyle name="Normal 3 2 2 2 2 2 9 5" xfId="27798"/>
    <cellStyle name="Normal 3 2 2 2 2 2 9 6" xfId="27799"/>
    <cellStyle name="Normal 3 2 2 2 2 20" xfId="27042"/>
    <cellStyle name="Normal 3 2 2 2 2 3" xfId="2483"/>
    <cellStyle name="Normal 3 2 2 2 2 3 10" xfId="27801"/>
    <cellStyle name="Normal 3 2 2 2 2 3 10 2" xfId="27802"/>
    <cellStyle name="Normal 3 2 2 2 2 3 10 2 2" xfId="27803"/>
    <cellStyle name="Normal 3 2 2 2 2 3 10 3" xfId="27804"/>
    <cellStyle name="Normal 3 2 2 2 2 3 10 3 2" xfId="27805"/>
    <cellStyle name="Normal 3 2 2 2 2 3 10 4" xfId="27806"/>
    <cellStyle name="Normal 3 2 2 2 2 3 10 4 2" xfId="27807"/>
    <cellStyle name="Normal 3 2 2 2 2 3 10 5" xfId="27808"/>
    <cellStyle name="Normal 3 2 2 2 2 3 10 6" xfId="27809"/>
    <cellStyle name="Normal 3 2 2 2 2 3 11" xfId="27810"/>
    <cellStyle name="Normal 3 2 2 2 2 3 11 2" xfId="27811"/>
    <cellStyle name="Normal 3 2 2 2 2 3 11 2 2" xfId="27812"/>
    <cellStyle name="Normal 3 2 2 2 2 3 11 3" xfId="27813"/>
    <cellStyle name="Normal 3 2 2 2 2 3 11 3 2" xfId="27814"/>
    <cellStyle name="Normal 3 2 2 2 2 3 11 4" xfId="27815"/>
    <cellStyle name="Normal 3 2 2 2 2 3 11 4 2" xfId="27816"/>
    <cellStyle name="Normal 3 2 2 2 2 3 11 5" xfId="27817"/>
    <cellStyle name="Normal 3 2 2 2 2 3 11 6" xfId="27818"/>
    <cellStyle name="Normal 3 2 2 2 2 3 12" xfId="27819"/>
    <cellStyle name="Normal 3 2 2 2 2 3 12 2" xfId="27820"/>
    <cellStyle name="Normal 3 2 2 2 2 3 12 2 2" xfId="27821"/>
    <cellStyle name="Normal 3 2 2 2 2 3 12 3" xfId="27822"/>
    <cellStyle name="Normal 3 2 2 2 2 3 12 3 2" xfId="27823"/>
    <cellStyle name="Normal 3 2 2 2 2 3 12 4" xfId="27824"/>
    <cellStyle name="Normal 3 2 2 2 2 3 12 5" xfId="27825"/>
    <cellStyle name="Normal 3 2 2 2 2 3 13" xfId="27826"/>
    <cellStyle name="Normal 3 2 2 2 2 3 13 2" xfId="27827"/>
    <cellStyle name="Normal 3 2 2 2 2 3 14" xfId="27828"/>
    <cellStyle name="Normal 3 2 2 2 2 3 14 2" xfId="27829"/>
    <cellStyle name="Normal 3 2 2 2 2 3 15" xfId="27830"/>
    <cellStyle name="Normal 3 2 2 2 2 3 15 2" xfId="27831"/>
    <cellStyle name="Normal 3 2 2 2 2 3 16" xfId="27832"/>
    <cellStyle name="Normal 3 2 2 2 2 3 17" xfId="27833"/>
    <cellStyle name="Normal 3 2 2 2 2 3 18" xfId="27800"/>
    <cellStyle name="Normal 3 2 2 2 2 3 2" xfId="2484"/>
    <cellStyle name="Normal 3 2 2 2 2 3 2 10" xfId="27835"/>
    <cellStyle name="Normal 3 2 2 2 2 3 2 10 2" xfId="27836"/>
    <cellStyle name="Normal 3 2 2 2 2 3 2 10 2 2" xfId="27837"/>
    <cellStyle name="Normal 3 2 2 2 2 3 2 10 3" xfId="27838"/>
    <cellStyle name="Normal 3 2 2 2 2 3 2 10 3 2" xfId="27839"/>
    <cellStyle name="Normal 3 2 2 2 2 3 2 10 4" xfId="27840"/>
    <cellStyle name="Normal 3 2 2 2 2 3 2 10 4 2" xfId="27841"/>
    <cellStyle name="Normal 3 2 2 2 2 3 2 10 5" xfId="27842"/>
    <cellStyle name="Normal 3 2 2 2 2 3 2 10 6" xfId="27843"/>
    <cellStyle name="Normal 3 2 2 2 2 3 2 11" xfId="27844"/>
    <cellStyle name="Normal 3 2 2 2 2 3 2 11 2" xfId="27845"/>
    <cellStyle name="Normal 3 2 2 2 2 3 2 11 2 2" xfId="27846"/>
    <cellStyle name="Normal 3 2 2 2 2 3 2 11 3" xfId="27847"/>
    <cellStyle name="Normal 3 2 2 2 2 3 2 11 3 2" xfId="27848"/>
    <cellStyle name="Normal 3 2 2 2 2 3 2 11 4" xfId="27849"/>
    <cellStyle name="Normal 3 2 2 2 2 3 2 11 5" xfId="27850"/>
    <cellStyle name="Normal 3 2 2 2 2 3 2 12" xfId="27851"/>
    <cellStyle name="Normal 3 2 2 2 2 3 2 12 2" xfId="27852"/>
    <cellStyle name="Normal 3 2 2 2 2 3 2 13" xfId="27853"/>
    <cellStyle name="Normal 3 2 2 2 2 3 2 13 2" xfId="27854"/>
    <cellStyle name="Normal 3 2 2 2 2 3 2 14" xfId="27855"/>
    <cellStyle name="Normal 3 2 2 2 2 3 2 14 2" xfId="27856"/>
    <cellStyle name="Normal 3 2 2 2 2 3 2 15" xfId="27857"/>
    <cellStyle name="Normal 3 2 2 2 2 3 2 16" xfId="27858"/>
    <cellStyle name="Normal 3 2 2 2 2 3 2 17" xfId="27834"/>
    <cellStyle name="Normal 3 2 2 2 2 3 2 2" xfId="2485"/>
    <cellStyle name="Normal 3 2 2 2 2 3 2 2 10" xfId="27860"/>
    <cellStyle name="Normal 3 2 2 2 2 3 2 2 10 2" xfId="27861"/>
    <cellStyle name="Normal 3 2 2 2 2 3 2 2 11" xfId="27862"/>
    <cellStyle name="Normal 3 2 2 2 2 3 2 2 11 2" xfId="27863"/>
    <cellStyle name="Normal 3 2 2 2 2 3 2 2 12" xfId="27864"/>
    <cellStyle name="Normal 3 2 2 2 2 3 2 2 13" xfId="27865"/>
    <cellStyle name="Normal 3 2 2 2 2 3 2 2 14" xfId="27859"/>
    <cellStyle name="Normal 3 2 2 2 2 3 2 2 2" xfId="2486"/>
    <cellStyle name="Normal 3 2 2 2 2 3 2 2 2 10" xfId="27867"/>
    <cellStyle name="Normal 3 2 2 2 2 3 2 2 2 11" xfId="27868"/>
    <cellStyle name="Normal 3 2 2 2 2 3 2 2 2 12" xfId="27866"/>
    <cellStyle name="Normal 3 2 2 2 2 3 2 2 2 2" xfId="27869"/>
    <cellStyle name="Normal 3 2 2 2 2 3 2 2 2 2 2" xfId="27870"/>
    <cellStyle name="Normal 3 2 2 2 2 3 2 2 2 2 2 2" xfId="27871"/>
    <cellStyle name="Normal 3 2 2 2 2 3 2 2 2 2 3" xfId="27872"/>
    <cellStyle name="Normal 3 2 2 2 2 3 2 2 2 2 3 2" xfId="27873"/>
    <cellStyle name="Normal 3 2 2 2 2 3 2 2 2 2 4" xfId="27874"/>
    <cellStyle name="Normal 3 2 2 2 2 3 2 2 2 2 4 2" xfId="27875"/>
    <cellStyle name="Normal 3 2 2 2 2 3 2 2 2 2 5" xfId="27876"/>
    <cellStyle name="Normal 3 2 2 2 2 3 2 2 2 2 6" xfId="27877"/>
    <cellStyle name="Normal 3 2 2 2 2 3 2 2 2 3" xfId="27878"/>
    <cellStyle name="Normal 3 2 2 2 2 3 2 2 2 3 2" xfId="27879"/>
    <cellStyle name="Normal 3 2 2 2 2 3 2 2 2 3 2 2" xfId="27880"/>
    <cellStyle name="Normal 3 2 2 2 2 3 2 2 2 3 3" xfId="27881"/>
    <cellStyle name="Normal 3 2 2 2 2 3 2 2 2 3 3 2" xfId="27882"/>
    <cellStyle name="Normal 3 2 2 2 2 3 2 2 2 3 4" xfId="27883"/>
    <cellStyle name="Normal 3 2 2 2 2 3 2 2 2 3 4 2" xfId="27884"/>
    <cellStyle name="Normal 3 2 2 2 2 3 2 2 2 3 5" xfId="27885"/>
    <cellStyle name="Normal 3 2 2 2 2 3 2 2 2 3 6" xfId="27886"/>
    <cellStyle name="Normal 3 2 2 2 2 3 2 2 2 4" xfId="27887"/>
    <cellStyle name="Normal 3 2 2 2 2 3 2 2 2 4 2" xfId="27888"/>
    <cellStyle name="Normal 3 2 2 2 2 3 2 2 2 4 2 2" xfId="27889"/>
    <cellStyle name="Normal 3 2 2 2 2 3 2 2 2 4 3" xfId="27890"/>
    <cellStyle name="Normal 3 2 2 2 2 3 2 2 2 4 3 2" xfId="27891"/>
    <cellStyle name="Normal 3 2 2 2 2 3 2 2 2 4 4" xfId="27892"/>
    <cellStyle name="Normal 3 2 2 2 2 3 2 2 2 4 4 2" xfId="27893"/>
    <cellStyle name="Normal 3 2 2 2 2 3 2 2 2 4 5" xfId="27894"/>
    <cellStyle name="Normal 3 2 2 2 2 3 2 2 2 4 6" xfId="27895"/>
    <cellStyle name="Normal 3 2 2 2 2 3 2 2 2 5" xfId="27896"/>
    <cellStyle name="Normal 3 2 2 2 2 3 2 2 2 5 2" xfId="27897"/>
    <cellStyle name="Normal 3 2 2 2 2 3 2 2 2 5 2 2" xfId="27898"/>
    <cellStyle name="Normal 3 2 2 2 2 3 2 2 2 5 3" xfId="27899"/>
    <cellStyle name="Normal 3 2 2 2 2 3 2 2 2 5 3 2" xfId="27900"/>
    <cellStyle name="Normal 3 2 2 2 2 3 2 2 2 5 4" xfId="27901"/>
    <cellStyle name="Normal 3 2 2 2 2 3 2 2 2 5 4 2" xfId="27902"/>
    <cellStyle name="Normal 3 2 2 2 2 3 2 2 2 5 5" xfId="27903"/>
    <cellStyle name="Normal 3 2 2 2 2 3 2 2 2 5 6" xfId="27904"/>
    <cellStyle name="Normal 3 2 2 2 2 3 2 2 2 6" xfId="27905"/>
    <cellStyle name="Normal 3 2 2 2 2 3 2 2 2 6 2" xfId="27906"/>
    <cellStyle name="Normal 3 2 2 2 2 3 2 2 2 6 2 2" xfId="27907"/>
    <cellStyle name="Normal 3 2 2 2 2 3 2 2 2 6 3" xfId="27908"/>
    <cellStyle name="Normal 3 2 2 2 2 3 2 2 2 6 3 2" xfId="27909"/>
    <cellStyle name="Normal 3 2 2 2 2 3 2 2 2 6 4" xfId="27910"/>
    <cellStyle name="Normal 3 2 2 2 2 3 2 2 2 6 5" xfId="27911"/>
    <cellStyle name="Normal 3 2 2 2 2 3 2 2 2 7" xfId="27912"/>
    <cellStyle name="Normal 3 2 2 2 2 3 2 2 2 7 2" xfId="27913"/>
    <cellStyle name="Normal 3 2 2 2 2 3 2 2 2 8" xfId="27914"/>
    <cellStyle name="Normal 3 2 2 2 2 3 2 2 2 8 2" xfId="27915"/>
    <cellStyle name="Normal 3 2 2 2 2 3 2 2 2 9" xfId="27916"/>
    <cellStyle name="Normal 3 2 2 2 2 3 2 2 2 9 2" xfId="27917"/>
    <cellStyle name="Normal 3 2 2 2 2 3 2 2 3" xfId="2487"/>
    <cellStyle name="Normal 3 2 2 2 2 3 2 2 3 10" xfId="27919"/>
    <cellStyle name="Normal 3 2 2 2 2 3 2 2 3 11" xfId="27918"/>
    <cellStyle name="Normal 3 2 2 2 2 3 2 2 3 2" xfId="27920"/>
    <cellStyle name="Normal 3 2 2 2 2 3 2 2 3 2 2" xfId="27921"/>
    <cellStyle name="Normal 3 2 2 2 2 3 2 2 3 2 2 2" xfId="27922"/>
    <cellStyle name="Normal 3 2 2 2 2 3 2 2 3 2 3" xfId="27923"/>
    <cellStyle name="Normal 3 2 2 2 2 3 2 2 3 2 3 2" xfId="27924"/>
    <cellStyle name="Normal 3 2 2 2 2 3 2 2 3 2 4" xfId="27925"/>
    <cellStyle name="Normal 3 2 2 2 2 3 2 2 3 2 4 2" xfId="27926"/>
    <cellStyle name="Normal 3 2 2 2 2 3 2 2 3 2 5" xfId="27927"/>
    <cellStyle name="Normal 3 2 2 2 2 3 2 2 3 2 6" xfId="27928"/>
    <cellStyle name="Normal 3 2 2 2 2 3 2 2 3 3" xfId="27929"/>
    <cellStyle name="Normal 3 2 2 2 2 3 2 2 3 3 2" xfId="27930"/>
    <cellStyle name="Normal 3 2 2 2 2 3 2 2 3 3 2 2" xfId="27931"/>
    <cellStyle name="Normal 3 2 2 2 2 3 2 2 3 3 3" xfId="27932"/>
    <cellStyle name="Normal 3 2 2 2 2 3 2 2 3 3 3 2" xfId="27933"/>
    <cellStyle name="Normal 3 2 2 2 2 3 2 2 3 3 4" xfId="27934"/>
    <cellStyle name="Normal 3 2 2 2 2 3 2 2 3 3 4 2" xfId="27935"/>
    <cellStyle name="Normal 3 2 2 2 2 3 2 2 3 3 5" xfId="27936"/>
    <cellStyle name="Normal 3 2 2 2 2 3 2 2 3 3 6" xfId="27937"/>
    <cellStyle name="Normal 3 2 2 2 2 3 2 2 3 4" xfId="27938"/>
    <cellStyle name="Normal 3 2 2 2 2 3 2 2 3 4 2" xfId="27939"/>
    <cellStyle name="Normal 3 2 2 2 2 3 2 2 3 4 2 2" xfId="27940"/>
    <cellStyle name="Normal 3 2 2 2 2 3 2 2 3 4 3" xfId="27941"/>
    <cellStyle name="Normal 3 2 2 2 2 3 2 2 3 4 3 2" xfId="27942"/>
    <cellStyle name="Normal 3 2 2 2 2 3 2 2 3 4 4" xfId="27943"/>
    <cellStyle name="Normal 3 2 2 2 2 3 2 2 3 4 4 2" xfId="27944"/>
    <cellStyle name="Normal 3 2 2 2 2 3 2 2 3 4 5" xfId="27945"/>
    <cellStyle name="Normal 3 2 2 2 2 3 2 2 3 4 6" xfId="27946"/>
    <cellStyle name="Normal 3 2 2 2 2 3 2 2 3 5" xfId="27947"/>
    <cellStyle name="Normal 3 2 2 2 2 3 2 2 3 5 2" xfId="27948"/>
    <cellStyle name="Normal 3 2 2 2 2 3 2 2 3 5 2 2" xfId="27949"/>
    <cellStyle name="Normal 3 2 2 2 2 3 2 2 3 5 3" xfId="27950"/>
    <cellStyle name="Normal 3 2 2 2 2 3 2 2 3 5 3 2" xfId="27951"/>
    <cellStyle name="Normal 3 2 2 2 2 3 2 2 3 5 4" xfId="27952"/>
    <cellStyle name="Normal 3 2 2 2 2 3 2 2 3 5 5" xfId="27953"/>
    <cellStyle name="Normal 3 2 2 2 2 3 2 2 3 6" xfId="27954"/>
    <cellStyle name="Normal 3 2 2 2 2 3 2 2 3 6 2" xfId="27955"/>
    <cellStyle name="Normal 3 2 2 2 2 3 2 2 3 7" xfId="27956"/>
    <cellStyle name="Normal 3 2 2 2 2 3 2 2 3 7 2" xfId="27957"/>
    <cellStyle name="Normal 3 2 2 2 2 3 2 2 3 8" xfId="27958"/>
    <cellStyle name="Normal 3 2 2 2 2 3 2 2 3 8 2" xfId="27959"/>
    <cellStyle name="Normal 3 2 2 2 2 3 2 2 3 9" xfId="27960"/>
    <cellStyle name="Normal 3 2 2 2 2 3 2 2 4" xfId="27961"/>
    <cellStyle name="Normal 3 2 2 2 2 3 2 2 4 10" xfId="27962"/>
    <cellStyle name="Normal 3 2 2 2 2 3 2 2 4 2" xfId="27963"/>
    <cellStyle name="Normal 3 2 2 2 2 3 2 2 4 2 2" xfId="27964"/>
    <cellStyle name="Normal 3 2 2 2 2 3 2 2 4 2 2 2" xfId="27965"/>
    <cellStyle name="Normal 3 2 2 2 2 3 2 2 4 2 3" xfId="27966"/>
    <cellStyle name="Normal 3 2 2 2 2 3 2 2 4 2 3 2" xfId="27967"/>
    <cellStyle name="Normal 3 2 2 2 2 3 2 2 4 2 4" xfId="27968"/>
    <cellStyle name="Normal 3 2 2 2 2 3 2 2 4 2 4 2" xfId="27969"/>
    <cellStyle name="Normal 3 2 2 2 2 3 2 2 4 2 5" xfId="27970"/>
    <cellStyle name="Normal 3 2 2 2 2 3 2 2 4 2 6" xfId="27971"/>
    <cellStyle name="Normal 3 2 2 2 2 3 2 2 4 3" xfId="27972"/>
    <cellStyle name="Normal 3 2 2 2 2 3 2 2 4 3 2" xfId="27973"/>
    <cellStyle name="Normal 3 2 2 2 2 3 2 2 4 3 2 2" xfId="27974"/>
    <cellStyle name="Normal 3 2 2 2 2 3 2 2 4 3 3" xfId="27975"/>
    <cellStyle name="Normal 3 2 2 2 2 3 2 2 4 3 3 2" xfId="27976"/>
    <cellStyle name="Normal 3 2 2 2 2 3 2 2 4 3 4" xfId="27977"/>
    <cellStyle name="Normal 3 2 2 2 2 3 2 2 4 3 4 2" xfId="27978"/>
    <cellStyle name="Normal 3 2 2 2 2 3 2 2 4 3 5" xfId="27979"/>
    <cellStyle name="Normal 3 2 2 2 2 3 2 2 4 3 6" xfId="27980"/>
    <cellStyle name="Normal 3 2 2 2 2 3 2 2 4 4" xfId="27981"/>
    <cellStyle name="Normal 3 2 2 2 2 3 2 2 4 4 2" xfId="27982"/>
    <cellStyle name="Normal 3 2 2 2 2 3 2 2 4 4 2 2" xfId="27983"/>
    <cellStyle name="Normal 3 2 2 2 2 3 2 2 4 4 3" xfId="27984"/>
    <cellStyle name="Normal 3 2 2 2 2 3 2 2 4 4 3 2" xfId="27985"/>
    <cellStyle name="Normal 3 2 2 2 2 3 2 2 4 4 4" xfId="27986"/>
    <cellStyle name="Normal 3 2 2 2 2 3 2 2 4 4 4 2" xfId="27987"/>
    <cellStyle name="Normal 3 2 2 2 2 3 2 2 4 4 5" xfId="27988"/>
    <cellStyle name="Normal 3 2 2 2 2 3 2 2 4 4 6" xfId="27989"/>
    <cellStyle name="Normal 3 2 2 2 2 3 2 2 4 5" xfId="27990"/>
    <cellStyle name="Normal 3 2 2 2 2 3 2 2 4 5 2" xfId="27991"/>
    <cellStyle name="Normal 3 2 2 2 2 3 2 2 4 5 2 2" xfId="27992"/>
    <cellStyle name="Normal 3 2 2 2 2 3 2 2 4 5 3" xfId="27993"/>
    <cellStyle name="Normal 3 2 2 2 2 3 2 2 4 5 3 2" xfId="27994"/>
    <cellStyle name="Normal 3 2 2 2 2 3 2 2 4 5 4" xfId="27995"/>
    <cellStyle name="Normal 3 2 2 2 2 3 2 2 4 5 5" xfId="27996"/>
    <cellStyle name="Normal 3 2 2 2 2 3 2 2 4 6" xfId="27997"/>
    <cellStyle name="Normal 3 2 2 2 2 3 2 2 4 6 2" xfId="27998"/>
    <cellStyle name="Normal 3 2 2 2 2 3 2 2 4 7" xfId="27999"/>
    <cellStyle name="Normal 3 2 2 2 2 3 2 2 4 7 2" xfId="28000"/>
    <cellStyle name="Normal 3 2 2 2 2 3 2 2 4 8" xfId="28001"/>
    <cellStyle name="Normal 3 2 2 2 2 3 2 2 4 8 2" xfId="28002"/>
    <cellStyle name="Normal 3 2 2 2 2 3 2 2 4 9" xfId="28003"/>
    <cellStyle name="Normal 3 2 2 2 2 3 2 2 5" xfId="28004"/>
    <cellStyle name="Normal 3 2 2 2 2 3 2 2 5 2" xfId="28005"/>
    <cellStyle name="Normal 3 2 2 2 2 3 2 2 5 2 2" xfId="28006"/>
    <cellStyle name="Normal 3 2 2 2 2 3 2 2 5 3" xfId="28007"/>
    <cellStyle name="Normal 3 2 2 2 2 3 2 2 5 3 2" xfId="28008"/>
    <cellStyle name="Normal 3 2 2 2 2 3 2 2 5 4" xfId="28009"/>
    <cellStyle name="Normal 3 2 2 2 2 3 2 2 5 4 2" xfId="28010"/>
    <cellStyle name="Normal 3 2 2 2 2 3 2 2 5 5" xfId="28011"/>
    <cellStyle name="Normal 3 2 2 2 2 3 2 2 5 6" xfId="28012"/>
    <cellStyle name="Normal 3 2 2 2 2 3 2 2 6" xfId="28013"/>
    <cellStyle name="Normal 3 2 2 2 2 3 2 2 6 2" xfId="28014"/>
    <cellStyle name="Normal 3 2 2 2 2 3 2 2 6 2 2" xfId="28015"/>
    <cellStyle name="Normal 3 2 2 2 2 3 2 2 6 3" xfId="28016"/>
    <cellStyle name="Normal 3 2 2 2 2 3 2 2 6 3 2" xfId="28017"/>
    <cellStyle name="Normal 3 2 2 2 2 3 2 2 6 4" xfId="28018"/>
    <cellStyle name="Normal 3 2 2 2 2 3 2 2 6 4 2" xfId="28019"/>
    <cellStyle name="Normal 3 2 2 2 2 3 2 2 6 5" xfId="28020"/>
    <cellStyle name="Normal 3 2 2 2 2 3 2 2 6 6" xfId="28021"/>
    <cellStyle name="Normal 3 2 2 2 2 3 2 2 7" xfId="28022"/>
    <cellStyle name="Normal 3 2 2 2 2 3 2 2 7 2" xfId="28023"/>
    <cellStyle name="Normal 3 2 2 2 2 3 2 2 7 2 2" xfId="28024"/>
    <cellStyle name="Normal 3 2 2 2 2 3 2 2 7 3" xfId="28025"/>
    <cellStyle name="Normal 3 2 2 2 2 3 2 2 7 3 2" xfId="28026"/>
    <cellStyle name="Normal 3 2 2 2 2 3 2 2 7 4" xfId="28027"/>
    <cellStyle name="Normal 3 2 2 2 2 3 2 2 7 4 2" xfId="28028"/>
    <cellStyle name="Normal 3 2 2 2 2 3 2 2 7 5" xfId="28029"/>
    <cellStyle name="Normal 3 2 2 2 2 3 2 2 7 6" xfId="28030"/>
    <cellStyle name="Normal 3 2 2 2 2 3 2 2 8" xfId="28031"/>
    <cellStyle name="Normal 3 2 2 2 2 3 2 2 8 2" xfId="28032"/>
    <cellStyle name="Normal 3 2 2 2 2 3 2 2 8 2 2" xfId="28033"/>
    <cellStyle name="Normal 3 2 2 2 2 3 2 2 8 3" xfId="28034"/>
    <cellStyle name="Normal 3 2 2 2 2 3 2 2 8 3 2" xfId="28035"/>
    <cellStyle name="Normal 3 2 2 2 2 3 2 2 8 4" xfId="28036"/>
    <cellStyle name="Normal 3 2 2 2 2 3 2 2 8 5" xfId="28037"/>
    <cellStyle name="Normal 3 2 2 2 2 3 2 2 9" xfId="28038"/>
    <cellStyle name="Normal 3 2 2 2 2 3 2 2 9 2" xfId="28039"/>
    <cellStyle name="Normal 3 2 2 2 2 3 2 3" xfId="2488"/>
    <cellStyle name="Normal 3 2 2 2 2 3 2 3 10" xfId="28041"/>
    <cellStyle name="Normal 3 2 2 2 2 3 2 3 10 2" xfId="28042"/>
    <cellStyle name="Normal 3 2 2 2 2 3 2 3 11" xfId="28043"/>
    <cellStyle name="Normal 3 2 2 2 2 3 2 3 11 2" xfId="28044"/>
    <cellStyle name="Normal 3 2 2 2 2 3 2 3 12" xfId="28045"/>
    <cellStyle name="Normal 3 2 2 2 2 3 2 3 13" xfId="28046"/>
    <cellStyle name="Normal 3 2 2 2 2 3 2 3 14" xfId="28040"/>
    <cellStyle name="Normal 3 2 2 2 2 3 2 3 2" xfId="2489"/>
    <cellStyle name="Normal 3 2 2 2 2 3 2 3 2 10" xfId="28048"/>
    <cellStyle name="Normal 3 2 2 2 2 3 2 3 2 11" xfId="28049"/>
    <cellStyle name="Normal 3 2 2 2 2 3 2 3 2 12" xfId="28047"/>
    <cellStyle name="Normal 3 2 2 2 2 3 2 3 2 2" xfId="28050"/>
    <cellStyle name="Normal 3 2 2 2 2 3 2 3 2 2 2" xfId="28051"/>
    <cellStyle name="Normal 3 2 2 2 2 3 2 3 2 2 2 2" xfId="28052"/>
    <cellStyle name="Normal 3 2 2 2 2 3 2 3 2 2 3" xfId="28053"/>
    <cellStyle name="Normal 3 2 2 2 2 3 2 3 2 2 3 2" xfId="28054"/>
    <cellStyle name="Normal 3 2 2 2 2 3 2 3 2 2 4" xfId="28055"/>
    <cellStyle name="Normal 3 2 2 2 2 3 2 3 2 2 4 2" xfId="28056"/>
    <cellStyle name="Normal 3 2 2 2 2 3 2 3 2 2 5" xfId="28057"/>
    <cellStyle name="Normal 3 2 2 2 2 3 2 3 2 2 6" xfId="28058"/>
    <cellStyle name="Normal 3 2 2 2 2 3 2 3 2 3" xfId="28059"/>
    <cellStyle name="Normal 3 2 2 2 2 3 2 3 2 3 2" xfId="28060"/>
    <cellStyle name="Normal 3 2 2 2 2 3 2 3 2 3 2 2" xfId="28061"/>
    <cellStyle name="Normal 3 2 2 2 2 3 2 3 2 3 3" xfId="28062"/>
    <cellStyle name="Normal 3 2 2 2 2 3 2 3 2 3 3 2" xfId="28063"/>
    <cellStyle name="Normal 3 2 2 2 2 3 2 3 2 3 4" xfId="28064"/>
    <cellStyle name="Normal 3 2 2 2 2 3 2 3 2 3 4 2" xfId="28065"/>
    <cellStyle name="Normal 3 2 2 2 2 3 2 3 2 3 5" xfId="28066"/>
    <cellStyle name="Normal 3 2 2 2 2 3 2 3 2 3 6" xfId="28067"/>
    <cellStyle name="Normal 3 2 2 2 2 3 2 3 2 4" xfId="28068"/>
    <cellStyle name="Normal 3 2 2 2 2 3 2 3 2 4 2" xfId="28069"/>
    <cellStyle name="Normal 3 2 2 2 2 3 2 3 2 4 2 2" xfId="28070"/>
    <cellStyle name="Normal 3 2 2 2 2 3 2 3 2 4 3" xfId="28071"/>
    <cellStyle name="Normal 3 2 2 2 2 3 2 3 2 4 3 2" xfId="28072"/>
    <cellStyle name="Normal 3 2 2 2 2 3 2 3 2 4 4" xfId="28073"/>
    <cellStyle name="Normal 3 2 2 2 2 3 2 3 2 4 4 2" xfId="28074"/>
    <cellStyle name="Normal 3 2 2 2 2 3 2 3 2 4 5" xfId="28075"/>
    <cellStyle name="Normal 3 2 2 2 2 3 2 3 2 4 6" xfId="28076"/>
    <cellStyle name="Normal 3 2 2 2 2 3 2 3 2 5" xfId="28077"/>
    <cellStyle name="Normal 3 2 2 2 2 3 2 3 2 5 2" xfId="28078"/>
    <cellStyle name="Normal 3 2 2 2 2 3 2 3 2 5 2 2" xfId="28079"/>
    <cellStyle name="Normal 3 2 2 2 2 3 2 3 2 5 3" xfId="28080"/>
    <cellStyle name="Normal 3 2 2 2 2 3 2 3 2 5 3 2" xfId="28081"/>
    <cellStyle name="Normal 3 2 2 2 2 3 2 3 2 5 4" xfId="28082"/>
    <cellStyle name="Normal 3 2 2 2 2 3 2 3 2 5 4 2" xfId="28083"/>
    <cellStyle name="Normal 3 2 2 2 2 3 2 3 2 5 5" xfId="28084"/>
    <cellStyle name="Normal 3 2 2 2 2 3 2 3 2 5 6" xfId="28085"/>
    <cellStyle name="Normal 3 2 2 2 2 3 2 3 2 6" xfId="28086"/>
    <cellStyle name="Normal 3 2 2 2 2 3 2 3 2 6 2" xfId="28087"/>
    <cellStyle name="Normal 3 2 2 2 2 3 2 3 2 6 2 2" xfId="28088"/>
    <cellStyle name="Normal 3 2 2 2 2 3 2 3 2 6 3" xfId="28089"/>
    <cellStyle name="Normal 3 2 2 2 2 3 2 3 2 6 3 2" xfId="28090"/>
    <cellStyle name="Normal 3 2 2 2 2 3 2 3 2 6 4" xfId="28091"/>
    <cellStyle name="Normal 3 2 2 2 2 3 2 3 2 6 5" xfId="28092"/>
    <cellStyle name="Normal 3 2 2 2 2 3 2 3 2 7" xfId="28093"/>
    <cellStyle name="Normal 3 2 2 2 2 3 2 3 2 7 2" xfId="28094"/>
    <cellStyle name="Normal 3 2 2 2 2 3 2 3 2 8" xfId="28095"/>
    <cellStyle name="Normal 3 2 2 2 2 3 2 3 2 8 2" xfId="28096"/>
    <cellStyle name="Normal 3 2 2 2 2 3 2 3 2 9" xfId="28097"/>
    <cellStyle name="Normal 3 2 2 2 2 3 2 3 2 9 2" xfId="28098"/>
    <cellStyle name="Normal 3 2 2 2 2 3 2 3 3" xfId="28099"/>
    <cellStyle name="Normal 3 2 2 2 2 3 2 3 3 10" xfId="28100"/>
    <cellStyle name="Normal 3 2 2 2 2 3 2 3 3 2" xfId="28101"/>
    <cellStyle name="Normal 3 2 2 2 2 3 2 3 3 2 2" xfId="28102"/>
    <cellStyle name="Normal 3 2 2 2 2 3 2 3 3 2 2 2" xfId="28103"/>
    <cellStyle name="Normal 3 2 2 2 2 3 2 3 3 2 3" xfId="28104"/>
    <cellStyle name="Normal 3 2 2 2 2 3 2 3 3 2 3 2" xfId="28105"/>
    <cellStyle name="Normal 3 2 2 2 2 3 2 3 3 2 4" xfId="28106"/>
    <cellStyle name="Normal 3 2 2 2 2 3 2 3 3 2 4 2" xfId="28107"/>
    <cellStyle name="Normal 3 2 2 2 2 3 2 3 3 2 5" xfId="28108"/>
    <cellStyle name="Normal 3 2 2 2 2 3 2 3 3 2 6" xfId="28109"/>
    <cellStyle name="Normal 3 2 2 2 2 3 2 3 3 3" xfId="28110"/>
    <cellStyle name="Normal 3 2 2 2 2 3 2 3 3 3 2" xfId="28111"/>
    <cellStyle name="Normal 3 2 2 2 2 3 2 3 3 3 2 2" xfId="28112"/>
    <cellStyle name="Normal 3 2 2 2 2 3 2 3 3 3 3" xfId="28113"/>
    <cellStyle name="Normal 3 2 2 2 2 3 2 3 3 3 3 2" xfId="28114"/>
    <cellStyle name="Normal 3 2 2 2 2 3 2 3 3 3 4" xfId="28115"/>
    <cellStyle name="Normal 3 2 2 2 2 3 2 3 3 3 4 2" xfId="28116"/>
    <cellStyle name="Normal 3 2 2 2 2 3 2 3 3 3 5" xfId="28117"/>
    <cellStyle name="Normal 3 2 2 2 2 3 2 3 3 3 6" xfId="28118"/>
    <cellStyle name="Normal 3 2 2 2 2 3 2 3 3 4" xfId="28119"/>
    <cellStyle name="Normal 3 2 2 2 2 3 2 3 3 4 2" xfId="28120"/>
    <cellStyle name="Normal 3 2 2 2 2 3 2 3 3 4 2 2" xfId="28121"/>
    <cellStyle name="Normal 3 2 2 2 2 3 2 3 3 4 3" xfId="28122"/>
    <cellStyle name="Normal 3 2 2 2 2 3 2 3 3 4 3 2" xfId="28123"/>
    <cellStyle name="Normal 3 2 2 2 2 3 2 3 3 4 4" xfId="28124"/>
    <cellStyle name="Normal 3 2 2 2 2 3 2 3 3 4 4 2" xfId="28125"/>
    <cellStyle name="Normal 3 2 2 2 2 3 2 3 3 4 5" xfId="28126"/>
    <cellStyle name="Normal 3 2 2 2 2 3 2 3 3 4 6" xfId="28127"/>
    <cellStyle name="Normal 3 2 2 2 2 3 2 3 3 5" xfId="28128"/>
    <cellStyle name="Normal 3 2 2 2 2 3 2 3 3 5 2" xfId="28129"/>
    <cellStyle name="Normal 3 2 2 2 2 3 2 3 3 5 2 2" xfId="28130"/>
    <cellStyle name="Normal 3 2 2 2 2 3 2 3 3 5 3" xfId="28131"/>
    <cellStyle name="Normal 3 2 2 2 2 3 2 3 3 5 3 2" xfId="28132"/>
    <cellStyle name="Normal 3 2 2 2 2 3 2 3 3 5 4" xfId="28133"/>
    <cellStyle name="Normal 3 2 2 2 2 3 2 3 3 5 5" xfId="28134"/>
    <cellStyle name="Normal 3 2 2 2 2 3 2 3 3 6" xfId="28135"/>
    <cellStyle name="Normal 3 2 2 2 2 3 2 3 3 6 2" xfId="28136"/>
    <cellStyle name="Normal 3 2 2 2 2 3 2 3 3 7" xfId="28137"/>
    <cellStyle name="Normal 3 2 2 2 2 3 2 3 3 7 2" xfId="28138"/>
    <cellStyle name="Normal 3 2 2 2 2 3 2 3 3 8" xfId="28139"/>
    <cellStyle name="Normal 3 2 2 2 2 3 2 3 3 8 2" xfId="28140"/>
    <cellStyle name="Normal 3 2 2 2 2 3 2 3 3 9" xfId="28141"/>
    <cellStyle name="Normal 3 2 2 2 2 3 2 3 4" xfId="28142"/>
    <cellStyle name="Normal 3 2 2 2 2 3 2 3 4 10" xfId="28143"/>
    <cellStyle name="Normal 3 2 2 2 2 3 2 3 4 2" xfId="28144"/>
    <cellStyle name="Normal 3 2 2 2 2 3 2 3 4 2 2" xfId="28145"/>
    <cellStyle name="Normal 3 2 2 2 2 3 2 3 4 2 2 2" xfId="28146"/>
    <cellStyle name="Normal 3 2 2 2 2 3 2 3 4 2 3" xfId="28147"/>
    <cellStyle name="Normal 3 2 2 2 2 3 2 3 4 2 3 2" xfId="28148"/>
    <cellStyle name="Normal 3 2 2 2 2 3 2 3 4 2 4" xfId="28149"/>
    <cellStyle name="Normal 3 2 2 2 2 3 2 3 4 2 4 2" xfId="28150"/>
    <cellStyle name="Normal 3 2 2 2 2 3 2 3 4 2 5" xfId="28151"/>
    <cellStyle name="Normal 3 2 2 2 2 3 2 3 4 2 6" xfId="28152"/>
    <cellStyle name="Normal 3 2 2 2 2 3 2 3 4 3" xfId="28153"/>
    <cellStyle name="Normal 3 2 2 2 2 3 2 3 4 3 2" xfId="28154"/>
    <cellStyle name="Normal 3 2 2 2 2 3 2 3 4 3 2 2" xfId="28155"/>
    <cellStyle name="Normal 3 2 2 2 2 3 2 3 4 3 3" xfId="28156"/>
    <cellStyle name="Normal 3 2 2 2 2 3 2 3 4 3 3 2" xfId="28157"/>
    <cellStyle name="Normal 3 2 2 2 2 3 2 3 4 3 4" xfId="28158"/>
    <cellStyle name="Normal 3 2 2 2 2 3 2 3 4 3 4 2" xfId="28159"/>
    <cellStyle name="Normal 3 2 2 2 2 3 2 3 4 3 5" xfId="28160"/>
    <cellStyle name="Normal 3 2 2 2 2 3 2 3 4 3 6" xfId="28161"/>
    <cellStyle name="Normal 3 2 2 2 2 3 2 3 4 4" xfId="28162"/>
    <cellStyle name="Normal 3 2 2 2 2 3 2 3 4 4 2" xfId="28163"/>
    <cellStyle name="Normal 3 2 2 2 2 3 2 3 4 4 2 2" xfId="28164"/>
    <cellStyle name="Normal 3 2 2 2 2 3 2 3 4 4 3" xfId="28165"/>
    <cellStyle name="Normal 3 2 2 2 2 3 2 3 4 4 3 2" xfId="28166"/>
    <cellStyle name="Normal 3 2 2 2 2 3 2 3 4 4 4" xfId="28167"/>
    <cellStyle name="Normal 3 2 2 2 2 3 2 3 4 4 4 2" xfId="28168"/>
    <cellStyle name="Normal 3 2 2 2 2 3 2 3 4 4 5" xfId="28169"/>
    <cellStyle name="Normal 3 2 2 2 2 3 2 3 4 4 6" xfId="28170"/>
    <cellStyle name="Normal 3 2 2 2 2 3 2 3 4 5" xfId="28171"/>
    <cellStyle name="Normal 3 2 2 2 2 3 2 3 4 5 2" xfId="28172"/>
    <cellStyle name="Normal 3 2 2 2 2 3 2 3 4 5 2 2" xfId="28173"/>
    <cellStyle name="Normal 3 2 2 2 2 3 2 3 4 5 3" xfId="28174"/>
    <cellStyle name="Normal 3 2 2 2 2 3 2 3 4 5 3 2" xfId="28175"/>
    <cellStyle name="Normal 3 2 2 2 2 3 2 3 4 5 4" xfId="28176"/>
    <cellStyle name="Normal 3 2 2 2 2 3 2 3 4 5 5" xfId="28177"/>
    <cellStyle name="Normal 3 2 2 2 2 3 2 3 4 6" xfId="28178"/>
    <cellStyle name="Normal 3 2 2 2 2 3 2 3 4 6 2" xfId="28179"/>
    <cellStyle name="Normal 3 2 2 2 2 3 2 3 4 7" xfId="28180"/>
    <cellStyle name="Normal 3 2 2 2 2 3 2 3 4 7 2" xfId="28181"/>
    <cellStyle name="Normal 3 2 2 2 2 3 2 3 4 8" xfId="28182"/>
    <cellStyle name="Normal 3 2 2 2 2 3 2 3 4 8 2" xfId="28183"/>
    <cellStyle name="Normal 3 2 2 2 2 3 2 3 4 9" xfId="28184"/>
    <cellStyle name="Normal 3 2 2 2 2 3 2 3 5" xfId="28185"/>
    <cellStyle name="Normal 3 2 2 2 2 3 2 3 5 2" xfId="28186"/>
    <cellStyle name="Normal 3 2 2 2 2 3 2 3 5 2 2" xfId="28187"/>
    <cellStyle name="Normal 3 2 2 2 2 3 2 3 5 3" xfId="28188"/>
    <cellStyle name="Normal 3 2 2 2 2 3 2 3 5 3 2" xfId="28189"/>
    <cellStyle name="Normal 3 2 2 2 2 3 2 3 5 4" xfId="28190"/>
    <cellStyle name="Normal 3 2 2 2 2 3 2 3 5 4 2" xfId="28191"/>
    <cellStyle name="Normal 3 2 2 2 2 3 2 3 5 5" xfId="28192"/>
    <cellStyle name="Normal 3 2 2 2 2 3 2 3 5 6" xfId="28193"/>
    <cellStyle name="Normal 3 2 2 2 2 3 2 3 6" xfId="28194"/>
    <cellStyle name="Normal 3 2 2 2 2 3 2 3 6 2" xfId="28195"/>
    <cellStyle name="Normal 3 2 2 2 2 3 2 3 6 2 2" xfId="28196"/>
    <cellStyle name="Normal 3 2 2 2 2 3 2 3 6 3" xfId="28197"/>
    <cellStyle name="Normal 3 2 2 2 2 3 2 3 6 3 2" xfId="28198"/>
    <cellStyle name="Normal 3 2 2 2 2 3 2 3 6 4" xfId="28199"/>
    <cellStyle name="Normal 3 2 2 2 2 3 2 3 6 4 2" xfId="28200"/>
    <cellStyle name="Normal 3 2 2 2 2 3 2 3 6 5" xfId="28201"/>
    <cellStyle name="Normal 3 2 2 2 2 3 2 3 6 6" xfId="28202"/>
    <cellStyle name="Normal 3 2 2 2 2 3 2 3 7" xfId="28203"/>
    <cellStyle name="Normal 3 2 2 2 2 3 2 3 7 2" xfId="28204"/>
    <cellStyle name="Normal 3 2 2 2 2 3 2 3 7 2 2" xfId="28205"/>
    <cellStyle name="Normal 3 2 2 2 2 3 2 3 7 3" xfId="28206"/>
    <cellStyle name="Normal 3 2 2 2 2 3 2 3 7 3 2" xfId="28207"/>
    <cellStyle name="Normal 3 2 2 2 2 3 2 3 7 4" xfId="28208"/>
    <cellStyle name="Normal 3 2 2 2 2 3 2 3 7 4 2" xfId="28209"/>
    <cellStyle name="Normal 3 2 2 2 2 3 2 3 7 5" xfId="28210"/>
    <cellStyle name="Normal 3 2 2 2 2 3 2 3 7 6" xfId="28211"/>
    <cellStyle name="Normal 3 2 2 2 2 3 2 3 8" xfId="28212"/>
    <cellStyle name="Normal 3 2 2 2 2 3 2 3 8 2" xfId="28213"/>
    <cellStyle name="Normal 3 2 2 2 2 3 2 3 8 2 2" xfId="28214"/>
    <cellStyle name="Normal 3 2 2 2 2 3 2 3 8 3" xfId="28215"/>
    <cellStyle name="Normal 3 2 2 2 2 3 2 3 8 3 2" xfId="28216"/>
    <cellStyle name="Normal 3 2 2 2 2 3 2 3 8 4" xfId="28217"/>
    <cellStyle name="Normal 3 2 2 2 2 3 2 3 8 5" xfId="28218"/>
    <cellStyle name="Normal 3 2 2 2 2 3 2 3 9" xfId="28219"/>
    <cellStyle name="Normal 3 2 2 2 2 3 2 3 9 2" xfId="28220"/>
    <cellStyle name="Normal 3 2 2 2 2 3 2 4" xfId="2490"/>
    <cellStyle name="Normal 3 2 2 2 2 3 2 4 10" xfId="28222"/>
    <cellStyle name="Normal 3 2 2 2 2 3 2 4 10 2" xfId="28223"/>
    <cellStyle name="Normal 3 2 2 2 2 3 2 4 11" xfId="28224"/>
    <cellStyle name="Normal 3 2 2 2 2 3 2 4 12" xfId="28225"/>
    <cellStyle name="Normal 3 2 2 2 2 3 2 4 13" xfId="28221"/>
    <cellStyle name="Normal 3 2 2 2 2 3 2 4 2" xfId="2491"/>
    <cellStyle name="Normal 3 2 2 2 2 3 2 4 2 10" xfId="28227"/>
    <cellStyle name="Normal 3 2 2 2 2 3 2 4 2 11" xfId="28226"/>
    <cellStyle name="Normal 3 2 2 2 2 3 2 4 2 2" xfId="28228"/>
    <cellStyle name="Normal 3 2 2 2 2 3 2 4 2 2 2" xfId="28229"/>
    <cellStyle name="Normal 3 2 2 2 2 3 2 4 2 2 2 2" xfId="28230"/>
    <cellStyle name="Normal 3 2 2 2 2 3 2 4 2 2 3" xfId="28231"/>
    <cellStyle name="Normal 3 2 2 2 2 3 2 4 2 2 3 2" xfId="28232"/>
    <cellStyle name="Normal 3 2 2 2 2 3 2 4 2 2 4" xfId="28233"/>
    <cellStyle name="Normal 3 2 2 2 2 3 2 4 2 2 4 2" xfId="28234"/>
    <cellStyle name="Normal 3 2 2 2 2 3 2 4 2 2 5" xfId="28235"/>
    <cellStyle name="Normal 3 2 2 2 2 3 2 4 2 2 6" xfId="28236"/>
    <cellStyle name="Normal 3 2 2 2 2 3 2 4 2 3" xfId="28237"/>
    <cellStyle name="Normal 3 2 2 2 2 3 2 4 2 3 2" xfId="28238"/>
    <cellStyle name="Normal 3 2 2 2 2 3 2 4 2 3 2 2" xfId="28239"/>
    <cellStyle name="Normal 3 2 2 2 2 3 2 4 2 3 3" xfId="28240"/>
    <cellStyle name="Normal 3 2 2 2 2 3 2 4 2 3 3 2" xfId="28241"/>
    <cellStyle name="Normal 3 2 2 2 2 3 2 4 2 3 4" xfId="28242"/>
    <cellStyle name="Normal 3 2 2 2 2 3 2 4 2 3 4 2" xfId="28243"/>
    <cellStyle name="Normal 3 2 2 2 2 3 2 4 2 3 5" xfId="28244"/>
    <cellStyle name="Normal 3 2 2 2 2 3 2 4 2 3 6" xfId="28245"/>
    <cellStyle name="Normal 3 2 2 2 2 3 2 4 2 4" xfId="28246"/>
    <cellStyle name="Normal 3 2 2 2 2 3 2 4 2 4 2" xfId="28247"/>
    <cellStyle name="Normal 3 2 2 2 2 3 2 4 2 4 2 2" xfId="28248"/>
    <cellStyle name="Normal 3 2 2 2 2 3 2 4 2 4 3" xfId="28249"/>
    <cellStyle name="Normal 3 2 2 2 2 3 2 4 2 4 3 2" xfId="28250"/>
    <cellStyle name="Normal 3 2 2 2 2 3 2 4 2 4 4" xfId="28251"/>
    <cellStyle name="Normal 3 2 2 2 2 3 2 4 2 4 4 2" xfId="28252"/>
    <cellStyle name="Normal 3 2 2 2 2 3 2 4 2 4 5" xfId="28253"/>
    <cellStyle name="Normal 3 2 2 2 2 3 2 4 2 4 6" xfId="28254"/>
    <cellStyle name="Normal 3 2 2 2 2 3 2 4 2 5" xfId="28255"/>
    <cellStyle name="Normal 3 2 2 2 2 3 2 4 2 5 2" xfId="28256"/>
    <cellStyle name="Normal 3 2 2 2 2 3 2 4 2 5 2 2" xfId="28257"/>
    <cellStyle name="Normal 3 2 2 2 2 3 2 4 2 5 3" xfId="28258"/>
    <cellStyle name="Normal 3 2 2 2 2 3 2 4 2 5 3 2" xfId="28259"/>
    <cellStyle name="Normal 3 2 2 2 2 3 2 4 2 5 4" xfId="28260"/>
    <cellStyle name="Normal 3 2 2 2 2 3 2 4 2 5 5" xfId="28261"/>
    <cellStyle name="Normal 3 2 2 2 2 3 2 4 2 6" xfId="28262"/>
    <cellStyle name="Normal 3 2 2 2 2 3 2 4 2 6 2" xfId="28263"/>
    <cellStyle name="Normal 3 2 2 2 2 3 2 4 2 7" xfId="28264"/>
    <cellStyle name="Normal 3 2 2 2 2 3 2 4 2 7 2" xfId="28265"/>
    <cellStyle name="Normal 3 2 2 2 2 3 2 4 2 8" xfId="28266"/>
    <cellStyle name="Normal 3 2 2 2 2 3 2 4 2 8 2" xfId="28267"/>
    <cellStyle name="Normal 3 2 2 2 2 3 2 4 2 9" xfId="28268"/>
    <cellStyle name="Normal 3 2 2 2 2 3 2 4 3" xfId="28269"/>
    <cellStyle name="Normal 3 2 2 2 2 3 2 4 3 10" xfId="28270"/>
    <cellStyle name="Normal 3 2 2 2 2 3 2 4 3 2" xfId="28271"/>
    <cellStyle name="Normal 3 2 2 2 2 3 2 4 3 2 2" xfId="28272"/>
    <cellStyle name="Normal 3 2 2 2 2 3 2 4 3 2 2 2" xfId="28273"/>
    <cellStyle name="Normal 3 2 2 2 2 3 2 4 3 2 3" xfId="28274"/>
    <cellStyle name="Normal 3 2 2 2 2 3 2 4 3 2 3 2" xfId="28275"/>
    <cellStyle name="Normal 3 2 2 2 2 3 2 4 3 2 4" xfId="28276"/>
    <cellStyle name="Normal 3 2 2 2 2 3 2 4 3 2 4 2" xfId="28277"/>
    <cellStyle name="Normal 3 2 2 2 2 3 2 4 3 2 5" xfId="28278"/>
    <cellStyle name="Normal 3 2 2 2 2 3 2 4 3 2 6" xfId="28279"/>
    <cellStyle name="Normal 3 2 2 2 2 3 2 4 3 3" xfId="28280"/>
    <cellStyle name="Normal 3 2 2 2 2 3 2 4 3 3 2" xfId="28281"/>
    <cellStyle name="Normal 3 2 2 2 2 3 2 4 3 3 2 2" xfId="28282"/>
    <cellStyle name="Normal 3 2 2 2 2 3 2 4 3 3 3" xfId="28283"/>
    <cellStyle name="Normal 3 2 2 2 2 3 2 4 3 3 3 2" xfId="28284"/>
    <cellStyle name="Normal 3 2 2 2 2 3 2 4 3 3 4" xfId="28285"/>
    <cellStyle name="Normal 3 2 2 2 2 3 2 4 3 3 4 2" xfId="28286"/>
    <cellStyle name="Normal 3 2 2 2 2 3 2 4 3 3 5" xfId="28287"/>
    <cellStyle name="Normal 3 2 2 2 2 3 2 4 3 3 6" xfId="28288"/>
    <cellStyle name="Normal 3 2 2 2 2 3 2 4 3 4" xfId="28289"/>
    <cellStyle name="Normal 3 2 2 2 2 3 2 4 3 4 2" xfId="28290"/>
    <cellStyle name="Normal 3 2 2 2 2 3 2 4 3 4 2 2" xfId="28291"/>
    <cellStyle name="Normal 3 2 2 2 2 3 2 4 3 4 3" xfId="28292"/>
    <cellStyle name="Normal 3 2 2 2 2 3 2 4 3 4 3 2" xfId="28293"/>
    <cellStyle name="Normal 3 2 2 2 2 3 2 4 3 4 4" xfId="28294"/>
    <cellStyle name="Normal 3 2 2 2 2 3 2 4 3 4 4 2" xfId="28295"/>
    <cellStyle name="Normal 3 2 2 2 2 3 2 4 3 4 5" xfId="28296"/>
    <cellStyle name="Normal 3 2 2 2 2 3 2 4 3 4 6" xfId="28297"/>
    <cellStyle name="Normal 3 2 2 2 2 3 2 4 3 5" xfId="28298"/>
    <cellStyle name="Normal 3 2 2 2 2 3 2 4 3 5 2" xfId="28299"/>
    <cellStyle name="Normal 3 2 2 2 2 3 2 4 3 5 2 2" xfId="28300"/>
    <cellStyle name="Normal 3 2 2 2 2 3 2 4 3 5 3" xfId="28301"/>
    <cellStyle name="Normal 3 2 2 2 2 3 2 4 3 5 3 2" xfId="28302"/>
    <cellStyle name="Normal 3 2 2 2 2 3 2 4 3 5 4" xfId="28303"/>
    <cellStyle name="Normal 3 2 2 2 2 3 2 4 3 5 5" xfId="28304"/>
    <cellStyle name="Normal 3 2 2 2 2 3 2 4 3 6" xfId="28305"/>
    <cellStyle name="Normal 3 2 2 2 2 3 2 4 3 6 2" xfId="28306"/>
    <cellStyle name="Normal 3 2 2 2 2 3 2 4 3 7" xfId="28307"/>
    <cellStyle name="Normal 3 2 2 2 2 3 2 4 3 7 2" xfId="28308"/>
    <cellStyle name="Normal 3 2 2 2 2 3 2 4 3 8" xfId="28309"/>
    <cellStyle name="Normal 3 2 2 2 2 3 2 4 3 8 2" xfId="28310"/>
    <cellStyle name="Normal 3 2 2 2 2 3 2 4 3 9" xfId="28311"/>
    <cellStyle name="Normal 3 2 2 2 2 3 2 4 4" xfId="28312"/>
    <cellStyle name="Normal 3 2 2 2 2 3 2 4 4 2" xfId="28313"/>
    <cellStyle name="Normal 3 2 2 2 2 3 2 4 4 2 2" xfId="28314"/>
    <cellStyle name="Normal 3 2 2 2 2 3 2 4 4 3" xfId="28315"/>
    <cellStyle name="Normal 3 2 2 2 2 3 2 4 4 3 2" xfId="28316"/>
    <cellStyle name="Normal 3 2 2 2 2 3 2 4 4 4" xfId="28317"/>
    <cellStyle name="Normal 3 2 2 2 2 3 2 4 4 4 2" xfId="28318"/>
    <cellStyle name="Normal 3 2 2 2 2 3 2 4 4 5" xfId="28319"/>
    <cellStyle name="Normal 3 2 2 2 2 3 2 4 4 6" xfId="28320"/>
    <cellStyle name="Normal 3 2 2 2 2 3 2 4 5" xfId="28321"/>
    <cellStyle name="Normal 3 2 2 2 2 3 2 4 5 2" xfId="28322"/>
    <cellStyle name="Normal 3 2 2 2 2 3 2 4 5 2 2" xfId="28323"/>
    <cellStyle name="Normal 3 2 2 2 2 3 2 4 5 3" xfId="28324"/>
    <cellStyle name="Normal 3 2 2 2 2 3 2 4 5 3 2" xfId="28325"/>
    <cellStyle name="Normal 3 2 2 2 2 3 2 4 5 4" xfId="28326"/>
    <cellStyle name="Normal 3 2 2 2 2 3 2 4 5 4 2" xfId="28327"/>
    <cellStyle name="Normal 3 2 2 2 2 3 2 4 5 5" xfId="28328"/>
    <cellStyle name="Normal 3 2 2 2 2 3 2 4 5 6" xfId="28329"/>
    <cellStyle name="Normal 3 2 2 2 2 3 2 4 6" xfId="28330"/>
    <cellStyle name="Normal 3 2 2 2 2 3 2 4 6 2" xfId="28331"/>
    <cellStyle name="Normal 3 2 2 2 2 3 2 4 6 2 2" xfId="28332"/>
    <cellStyle name="Normal 3 2 2 2 2 3 2 4 6 3" xfId="28333"/>
    <cellStyle name="Normal 3 2 2 2 2 3 2 4 6 3 2" xfId="28334"/>
    <cellStyle name="Normal 3 2 2 2 2 3 2 4 6 4" xfId="28335"/>
    <cellStyle name="Normal 3 2 2 2 2 3 2 4 6 4 2" xfId="28336"/>
    <cellStyle name="Normal 3 2 2 2 2 3 2 4 6 5" xfId="28337"/>
    <cellStyle name="Normal 3 2 2 2 2 3 2 4 6 6" xfId="28338"/>
    <cellStyle name="Normal 3 2 2 2 2 3 2 4 7" xfId="28339"/>
    <cellStyle name="Normal 3 2 2 2 2 3 2 4 7 2" xfId="28340"/>
    <cellStyle name="Normal 3 2 2 2 2 3 2 4 7 2 2" xfId="28341"/>
    <cellStyle name="Normal 3 2 2 2 2 3 2 4 7 3" xfId="28342"/>
    <cellStyle name="Normal 3 2 2 2 2 3 2 4 7 3 2" xfId="28343"/>
    <cellStyle name="Normal 3 2 2 2 2 3 2 4 7 4" xfId="28344"/>
    <cellStyle name="Normal 3 2 2 2 2 3 2 4 7 5" xfId="28345"/>
    <cellStyle name="Normal 3 2 2 2 2 3 2 4 8" xfId="28346"/>
    <cellStyle name="Normal 3 2 2 2 2 3 2 4 8 2" xfId="28347"/>
    <cellStyle name="Normal 3 2 2 2 2 3 2 4 9" xfId="28348"/>
    <cellStyle name="Normal 3 2 2 2 2 3 2 4 9 2" xfId="28349"/>
    <cellStyle name="Normal 3 2 2 2 2 3 2 5" xfId="2492"/>
    <cellStyle name="Normal 3 2 2 2 2 3 2 5 10" xfId="28351"/>
    <cellStyle name="Normal 3 2 2 2 2 3 2 5 11" xfId="28352"/>
    <cellStyle name="Normal 3 2 2 2 2 3 2 5 12" xfId="28350"/>
    <cellStyle name="Normal 3 2 2 2 2 3 2 5 2" xfId="28353"/>
    <cellStyle name="Normal 3 2 2 2 2 3 2 5 2 2" xfId="28354"/>
    <cellStyle name="Normal 3 2 2 2 2 3 2 5 2 2 2" xfId="28355"/>
    <cellStyle name="Normal 3 2 2 2 2 3 2 5 2 3" xfId="28356"/>
    <cellStyle name="Normal 3 2 2 2 2 3 2 5 2 3 2" xfId="28357"/>
    <cellStyle name="Normal 3 2 2 2 2 3 2 5 2 4" xfId="28358"/>
    <cellStyle name="Normal 3 2 2 2 2 3 2 5 2 4 2" xfId="28359"/>
    <cellStyle name="Normal 3 2 2 2 2 3 2 5 2 5" xfId="28360"/>
    <cellStyle name="Normal 3 2 2 2 2 3 2 5 2 6" xfId="28361"/>
    <cellStyle name="Normal 3 2 2 2 2 3 2 5 3" xfId="28362"/>
    <cellStyle name="Normal 3 2 2 2 2 3 2 5 3 2" xfId="28363"/>
    <cellStyle name="Normal 3 2 2 2 2 3 2 5 3 2 2" xfId="28364"/>
    <cellStyle name="Normal 3 2 2 2 2 3 2 5 3 3" xfId="28365"/>
    <cellStyle name="Normal 3 2 2 2 2 3 2 5 3 3 2" xfId="28366"/>
    <cellStyle name="Normal 3 2 2 2 2 3 2 5 3 4" xfId="28367"/>
    <cellStyle name="Normal 3 2 2 2 2 3 2 5 3 4 2" xfId="28368"/>
    <cellStyle name="Normal 3 2 2 2 2 3 2 5 3 5" xfId="28369"/>
    <cellStyle name="Normal 3 2 2 2 2 3 2 5 3 6" xfId="28370"/>
    <cellStyle name="Normal 3 2 2 2 2 3 2 5 4" xfId="28371"/>
    <cellStyle name="Normal 3 2 2 2 2 3 2 5 4 2" xfId="28372"/>
    <cellStyle name="Normal 3 2 2 2 2 3 2 5 4 2 2" xfId="28373"/>
    <cellStyle name="Normal 3 2 2 2 2 3 2 5 4 3" xfId="28374"/>
    <cellStyle name="Normal 3 2 2 2 2 3 2 5 4 3 2" xfId="28375"/>
    <cellStyle name="Normal 3 2 2 2 2 3 2 5 4 4" xfId="28376"/>
    <cellStyle name="Normal 3 2 2 2 2 3 2 5 4 4 2" xfId="28377"/>
    <cellStyle name="Normal 3 2 2 2 2 3 2 5 4 5" xfId="28378"/>
    <cellStyle name="Normal 3 2 2 2 2 3 2 5 4 6" xfId="28379"/>
    <cellStyle name="Normal 3 2 2 2 2 3 2 5 5" xfId="28380"/>
    <cellStyle name="Normal 3 2 2 2 2 3 2 5 5 2" xfId="28381"/>
    <cellStyle name="Normal 3 2 2 2 2 3 2 5 5 2 2" xfId="28382"/>
    <cellStyle name="Normal 3 2 2 2 2 3 2 5 5 3" xfId="28383"/>
    <cellStyle name="Normal 3 2 2 2 2 3 2 5 5 3 2" xfId="28384"/>
    <cellStyle name="Normal 3 2 2 2 2 3 2 5 5 4" xfId="28385"/>
    <cellStyle name="Normal 3 2 2 2 2 3 2 5 5 4 2" xfId="28386"/>
    <cellStyle name="Normal 3 2 2 2 2 3 2 5 5 5" xfId="28387"/>
    <cellStyle name="Normal 3 2 2 2 2 3 2 5 5 6" xfId="28388"/>
    <cellStyle name="Normal 3 2 2 2 2 3 2 5 6" xfId="28389"/>
    <cellStyle name="Normal 3 2 2 2 2 3 2 5 6 2" xfId="28390"/>
    <cellStyle name="Normal 3 2 2 2 2 3 2 5 6 2 2" xfId="28391"/>
    <cellStyle name="Normal 3 2 2 2 2 3 2 5 6 3" xfId="28392"/>
    <cellStyle name="Normal 3 2 2 2 2 3 2 5 6 3 2" xfId="28393"/>
    <cellStyle name="Normal 3 2 2 2 2 3 2 5 6 4" xfId="28394"/>
    <cellStyle name="Normal 3 2 2 2 2 3 2 5 6 5" xfId="28395"/>
    <cellStyle name="Normal 3 2 2 2 2 3 2 5 7" xfId="28396"/>
    <cellStyle name="Normal 3 2 2 2 2 3 2 5 7 2" xfId="28397"/>
    <cellStyle name="Normal 3 2 2 2 2 3 2 5 8" xfId="28398"/>
    <cellStyle name="Normal 3 2 2 2 2 3 2 5 8 2" xfId="28399"/>
    <cellStyle name="Normal 3 2 2 2 2 3 2 5 9" xfId="28400"/>
    <cellStyle name="Normal 3 2 2 2 2 3 2 5 9 2" xfId="28401"/>
    <cellStyle name="Normal 3 2 2 2 2 3 2 6" xfId="28402"/>
    <cellStyle name="Normal 3 2 2 2 2 3 2 6 10" xfId="28403"/>
    <cellStyle name="Normal 3 2 2 2 2 3 2 6 2" xfId="28404"/>
    <cellStyle name="Normal 3 2 2 2 2 3 2 6 2 2" xfId="28405"/>
    <cellStyle name="Normal 3 2 2 2 2 3 2 6 2 2 2" xfId="28406"/>
    <cellStyle name="Normal 3 2 2 2 2 3 2 6 2 3" xfId="28407"/>
    <cellStyle name="Normal 3 2 2 2 2 3 2 6 2 3 2" xfId="28408"/>
    <cellStyle name="Normal 3 2 2 2 2 3 2 6 2 4" xfId="28409"/>
    <cellStyle name="Normal 3 2 2 2 2 3 2 6 2 4 2" xfId="28410"/>
    <cellStyle name="Normal 3 2 2 2 2 3 2 6 2 5" xfId="28411"/>
    <cellStyle name="Normal 3 2 2 2 2 3 2 6 2 6" xfId="28412"/>
    <cellStyle name="Normal 3 2 2 2 2 3 2 6 3" xfId="28413"/>
    <cellStyle name="Normal 3 2 2 2 2 3 2 6 3 2" xfId="28414"/>
    <cellStyle name="Normal 3 2 2 2 2 3 2 6 3 2 2" xfId="28415"/>
    <cellStyle name="Normal 3 2 2 2 2 3 2 6 3 3" xfId="28416"/>
    <cellStyle name="Normal 3 2 2 2 2 3 2 6 3 3 2" xfId="28417"/>
    <cellStyle name="Normal 3 2 2 2 2 3 2 6 3 4" xfId="28418"/>
    <cellStyle name="Normal 3 2 2 2 2 3 2 6 3 4 2" xfId="28419"/>
    <cellStyle name="Normal 3 2 2 2 2 3 2 6 3 5" xfId="28420"/>
    <cellStyle name="Normal 3 2 2 2 2 3 2 6 3 6" xfId="28421"/>
    <cellStyle name="Normal 3 2 2 2 2 3 2 6 4" xfId="28422"/>
    <cellStyle name="Normal 3 2 2 2 2 3 2 6 4 2" xfId="28423"/>
    <cellStyle name="Normal 3 2 2 2 2 3 2 6 4 2 2" xfId="28424"/>
    <cellStyle name="Normal 3 2 2 2 2 3 2 6 4 3" xfId="28425"/>
    <cellStyle name="Normal 3 2 2 2 2 3 2 6 4 3 2" xfId="28426"/>
    <cellStyle name="Normal 3 2 2 2 2 3 2 6 4 4" xfId="28427"/>
    <cellStyle name="Normal 3 2 2 2 2 3 2 6 4 4 2" xfId="28428"/>
    <cellStyle name="Normal 3 2 2 2 2 3 2 6 4 5" xfId="28429"/>
    <cellStyle name="Normal 3 2 2 2 2 3 2 6 4 6" xfId="28430"/>
    <cellStyle name="Normal 3 2 2 2 2 3 2 6 5" xfId="28431"/>
    <cellStyle name="Normal 3 2 2 2 2 3 2 6 5 2" xfId="28432"/>
    <cellStyle name="Normal 3 2 2 2 2 3 2 6 5 2 2" xfId="28433"/>
    <cellStyle name="Normal 3 2 2 2 2 3 2 6 5 3" xfId="28434"/>
    <cellStyle name="Normal 3 2 2 2 2 3 2 6 5 3 2" xfId="28435"/>
    <cellStyle name="Normal 3 2 2 2 2 3 2 6 5 4" xfId="28436"/>
    <cellStyle name="Normal 3 2 2 2 2 3 2 6 5 5" xfId="28437"/>
    <cellStyle name="Normal 3 2 2 2 2 3 2 6 6" xfId="28438"/>
    <cellStyle name="Normal 3 2 2 2 2 3 2 6 6 2" xfId="28439"/>
    <cellStyle name="Normal 3 2 2 2 2 3 2 6 7" xfId="28440"/>
    <cellStyle name="Normal 3 2 2 2 2 3 2 6 7 2" xfId="28441"/>
    <cellStyle name="Normal 3 2 2 2 2 3 2 6 8" xfId="28442"/>
    <cellStyle name="Normal 3 2 2 2 2 3 2 6 8 2" xfId="28443"/>
    <cellStyle name="Normal 3 2 2 2 2 3 2 6 9" xfId="28444"/>
    <cellStyle name="Normal 3 2 2 2 2 3 2 7" xfId="28445"/>
    <cellStyle name="Normal 3 2 2 2 2 3 2 7 10" xfId="28446"/>
    <cellStyle name="Normal 3 2 2 2 2 3 2 7 2" xfId="28447"/>
    <cellStyle name="Normal 3 2 2 2 2 3 2 7 2 2" xfId="28448"/>
    <cellStyle name="Normal 3 2 2 2 2 3 2 7 2 2 2" xfId="28449"/>
    <cellStyle name="Normal 3 2 2 2 2 3 2 7 2 3" xfId="28450"/>
    <cellStyle name="Normal 3 2 2 2 2 3 2 7 2 3 2" xfId="28451"/>
    <cellStyle name="Normal 3 2 2 2 2 3 2 7 2 4" xfId="28452"/>
    <cellStyle name="Normal 3 2 2 2 2 3 2 7 2 4 2" xfId="28453"/>
    <cellStyle name="Normal 3 2 2 2 2 3 2 7 2 5" xfId="28454"/>
    <cellStyle name="Normal 3 2 2 2 2 3 2 7 2 6" xfId="28455"/>
    <cellStyle name="Normal 3 2 2 2 2 3 2 7 3" xfId="28456"/>
    <cellStyle name="Normal 3 2 2 2 2 3 2 7 3 2" xfId="28457"/>
    <cellStyle name="Normal 3 2 2 2 2 3 2 7 3 2 2" xfId="28458"/>
    <cellStyle name="Normal 3 2 2 2 2 3 2 7 3 3" xfId="28459"/>
    <cellStyle name="Normal 3 2 2 2 2 3 2 7 3 3 2" xfId="28460"/>
    <cellStyle name="Normal 3 2 2 2 2 3 2 7 3 4" xfId="28461"/>
    <cellStyle name="Normal 3 2 2 2 2 3 2 7 3 4 2" xfId="28462"/>
    <cellStyle name="Normal 3 2 2 2 2 3 2 7 3 5" xfId="28463"/>
    <cellStyle name="Normal 3 2 2 2 2 3 2 7 3 6" xfId="28464"/>
    <cellStyle name="Normal 3 2 2 2 2 3 2 7 4" xfId="28465"/>
    <cellStyle name="Normal 3 2 2 2 2 3 2 7 4 2" xfId="28466"/>
    <cellStyle name="Normal 3 2 2 2 2 3 2 7 4 2 2" xfId="28467"/>
    <cellStyle name="Normal 3 2 2 2 2 3 2 7 4 3" xfId="28468"/>
    <cellStyle name="Normal 3 2 2 2 2 3 2 7 4 3 2" xfId="28469"/>
    <cellStyle name="Normal 3 2 2 2 2 3 2 7 4 4" xfId="28470"/>
    <cellStyle name="Normal 3 2 2 2 2 3 2 7 4 4 2" xfId="28471"/>
    <cellStyle name="Normal 3 2 2 2 2 3 2 7 4 5" xfId="28472"/>
    <cellStyle name="Normal 3 2 2 2 2 3 2 7 4 6" xfId="28473"/>
    <cellStyle name="Normal 3 2 2 2 2 3 2 7 5" xfId="28474"/>
    <cellStyle name="Normal 3 2 2 2 2 3 2 7 5 2" xfId="28475"/>
    <cellStyle name="Normal 3 2 2 2 2 3 2 7 5 2 2" xfId="28476"/>
    <cellStyle name="Normal 3 2 2 2 2 3 2 7 5 3" xfId="28477"/>
    <cellStyle name="Normal 3 2 2 2 2 3 2 7 5 3 2" xfId="28478"/>
    <cellStyle name="Normal 3 2 2 2 2 3 2 7 5 4" xfId="28479"/>
    <cellStyle name="Normal 3 2 2 2 2 3 2 7 5 5" xfId="28480"/>
    <cellStyle name="Normal 3 2 2 2 2 3 2 7 6" xfId="28481"/>
    <cellStyle name="Normal 3 2 2 2 2 3 2 7 6 2" xfId="28482"/>
    <cellStyle name="Normal 3 2 2 2 2 3 2 7 7" xfId="28483"/>
    <cellStyle name="Normal 3 2 2 2 2 3 2 7 7 2" xfId="28484"/>
    <cellStyle name="Normal 3 2 2 2 2 3 2 7 8" xfId="28485"/>
    <cellStyle name="Normal 3 2 2 2 2 3 2 7 8 2" xfId="28486"/>
    <cellStyle name="Normal 3 2 2 2 2 3 2 7 9" xfId="28487"/>
    <cellStyle name="Normal 3 2 2 2 2 3 2 8" xfId="28488"/>
    <cellStyle name="Normal 3 2 2 2 2 3 2 8 2" xfId="28489"/>
    <cellStyle name="Normal 3 2 2 2 2 3 2 8 2 2" xfId="28490"/>
    <cellStyle name="Normal 3 2 2 2 2 3 2 8 3" xfId="28491"/>
    <cellStyle name="Normal 3 2 2 2 2 3 2 8 3 2" xfId="28492"/>
    <cellStyle name="Normal 3 2 2 2 2 3 2 8 4" xfId="28493"/>
    <cellStyle name="Normal 3 2 2 2 2 3 2 8 4 2" xfId="28494"/>
    <cellStyle name="Normal 3 2 2 2 2 3 2 8 5" xfId="28495"/>
    <cellStyle name="Normal 3 2 2 2 2 3 2 8 6" xfId="28496"/>
    <cellStyle name="Normal 3 2 2 2 2 3 2 9" xfId="28497"/>
    <cellStyle name="Normal 3 2 2 2 2 3 2 9 2" xfId="28498"/>
    <cellStyle name="Normal 3 2 2 2 2 3 2 9 2 2" xfId="28499"/>
    <cellStyle name="Normal 3 2 2 2 2 3 2 9 3" xfId="28500"/>
    <cellStyle name="Normal 3 2 2 2 2 3 2 9 3 2" xfId="28501"/>
    <cellStyle name="Normal 3 2 2 2 2 3 2 9 4" xfId="28502"/>
    <cellStyle name="Normal 3 2 2 2 2 3 2 9 4 2" xfId="28503"/>
    <cellStyle name="Normal 3 2 2 2 2 3 2 9 5" xfId="28504"/>
    <cellStyle name="Normal 3 2 2 2 2 3 2 9 6" xfId="28505"/>
    <cellStyle name="Normal 3 2 2 2 2 3 3" xfId="2493"/>
    <cellStyle name="Normal 3 2 2 2 2 3 3 10" xfId="28507"/>
    <cellStyle name="Normal 3 2 2 2 2 3 3 10 2" xfId="28508"/>
    <cellStyle name="Normal 3 2 2 2 2 3 3 11" xfId="28509"/>
    <cellStyle name="Normal 3 2 2 2 2 3 3 11 2" xfId="28510"/>
    <cellStyle name="Normal 3 2 2 2 2 3 3 12" xfId="28511"/>
    <cellStyle name="Normal 3 2 2 2 2 3 3 13" xfId="28512"/>
    <cellStyle name="Normal 3 2 2 2 2 3 3 14" xfId="28506"/>
    <cellStyle name="Normal 3 2 2 2 2 3 3 2" xfId="2494"/>
    <cellStyle name="Normal 3 2 2 2 2 3 3 2 10" xfId="28514"/>
    <cellStyle name="Normal 3 2 2 2 2 3 3 2 11" xfId="28515"/>
    <cellStyle name="Normal 3 2 2 2 2 3 3 2 12" xfId="28513"/>
    <cellStyle name="Normal 3 2 2 2 2 3 3 2 2" xfId="2495"/>
    <cellStyle name="Normal 3 2 2 2 2 3 3 2 2 2" xfId="28517"/>
    <cellStyle name="Normal 3 2 2 2 2 3 3 2 2 2 2" xfId="28518"/>
    <cellStyle name="Normal 3 2 2 2 2 3 3 2 2 3" xfId="28519"/>
    <cellStyle name="Normal 3 2 2 2 2 3 3 2 2 3 2" xfId="28520"/>
    <cellStyle name="Normal 3 2 2 2 2 3 3 2 2 4" xfId="28521"/>
    <cellStyle name="Normal 3 2 2 2 2 3 3 2 2 4 2" xfId="28522"/>
    <cellStyle name="Normal 3 2 2 2 2 3 3 2 2 5" xfId="28523"/>
    <cellStyle name="Normal 3 2 2 2 2 3 3 2 2 6" xfId="28524"/>
    <cellStyle name="Normal 3 2 2 2 2 3 3 2 2 7" xfId="28516"/>
    <cellStyle name="Normal 3 2 2 2 2 3 3 2 3" xfId="28525"/>
    <cellStyle name="Normal 3 2 2 2 2 3 3 2 3 2" xfId="28526"/>
    <cellStyle name="Normal 3 2 2 2 2 3 3 2 3 2 2" xfId="28527"/>
    <cellStyle name="Normal 3 2 2 2 2 3 3 2 3 3" xfId="28528"/>
    <cellStyle name="Normal 3 2 2 2 2 3 3 2 3 3 2" xfId="28529"/>
    <cellStyle name="Normal 3 2 2 2 2 3 3 2 3 4" xfId="28530"/>
    <cellStyle name="Normal 3 2 2 2 2 3 3 2 3 4 2" xfId="28531"/>
    <cellStyle name="Normal 3 2 2 2 2 3 3 2 3 5" xfId="28532"/>
    <cellStyle name="Normal 3 2 2 2 2 3 3 2 3 6" xfId="28533"/>
    <cellStyle name="Normal 3 2 2 2 2 3 3 2 4" xfId="28534"/>
    <cellStyle name="Normal 3 2 2 2 2 3 3 2 4 2" xfId="28535"/>
    <cellStyle name="Normal 3 2 2 2 2 3 3 2 4 2 2" xfId="28536"/>
    <cellStyle name="Normal 3 2 2 2 2 3 3 2 4 3" xfId="28537"/>
    <cellStyle name="Normal 3 2 2 2 2 3 3 2 4 3 2" xfId="28538"/>
    <cellStyle name="Normal 3 2 2 2 2 3 3 2 4 4" xfId="28539"/>
    <cellStyle name="Normal 3 2 2 2 2 3 3 2 4 4 2" xfId="28540"/>
    <cellStyle name="Normal 3 2 2 2 2 3 3 2 4 5" xfId="28541"/>
    <cellStyle name="Normal 3 2 2 2 2 3 3 2 4 6" xfId="28542"/>
    <cellStyle name="Normal 3 2 2 2 2 3 3 2 5" xfId="28543"/>
    <cellStyle name="Normal 3 2 2 2 2 3 3 2 5 2" xfId="28544"/>
    <cellStyle name="Normal 3 2 2 2 2 3 3 2 5 2 2" xfId="28545"/>
    <cellStyle name="Normal 3 2 2 2 2 3 3 2 5 3" xfId="28546"/>
    <cellStyle name="Normal 3 2 2 2 2 3 3 2 5 3 2" xfId="28547"/>
    <cellStyle name="Normal 3 2 2 2 2 3 3 2 5 4" xfId="28548"/>
    <cellStyle name="Normal 3 2 2 2 2 3 3 2 5 4 2" xfId="28549"/>
    <cellStyle name="Normal 3 2 2 2 2 3 3 2 5 5" xfId="28550"/>
    <cellStyle name="Normal 3 2 2 2 2 3 3 2 5 6" xfId="28551"/>
    <cellStyle name="Normal 3 2 2 2 2 3 3 2 6" xfId="28552"/>
    <cellStyle name="Normal 3 2 2 2 2 3 3 2 6 2" xfId="28553"/>
    <cellStyle name="Normal 3 2 2 2 2 3 3 2 6 2 2" xfId="28554"/>
    <cellStyle name="Normal 3 2 2 2 2 3 3 2 6 3" xfId="28555"/>
    <cellStyle name="Normal 3 2 2 2 2 3 3 2 6 3 2" xfId="28556"/>
    <cellStyle name="Normal 3 2 2 2 2 3 3 2 6 4" xfId="28557"/>
    <cellStyle name="Normal 3 2 2 2 2 3 3 2 6 5" xfId="28558"/>
    <cellStyle name="Normal 3 2 2 2 2 3 3 2 7" xfId="28559"/>
    <cellStyle name="Normal 3 2 2 2 2 3 3 2 7 2" xfId="28560"/>
    <cellStyle name="Normal 3 2 2 2 2 3 3 2 8" xfId="28561"/>
    <cellStyle name="Normal 3 2 2 2 2 3 3 2 8 2" xfId="28562"/>
    <cellStyle name="Normal 3 2 2 2 2 3 3 2 9" xfId="28563"/>
    <cellStyle name="Normal 3 2 2 2 2 3 3 2 9 2" xfId="28564"/>
    <cellStyle name="Normal 3 2 2 2 2 3 3 3" xfId="2496"/>
    <cellStyle name="Normal 3 2 2 2 2 3 3 3 10" xfId="28566"/>
    <cellStyle name="Normal 3 2 2 2 2 3 3 3 11" xfId="28565"/>
    <cellStyle name="Normal 3 2 2 2 2 3 3 3 2" xfId="2497"/>
    <cellStyle name="Normal 3 2 2 2 2 3 3 3 2 2" xfId="28568"/>
    <cellStyle name="Normal 3 2 2 2 2 3 3 3 2 2 2" xfId="28569"/>
    <cellStyle name="Normal 3 2 2 2 2 3 3 3 2 3" xfId="28570"/>
    <cellStyle name="Normal 3 2 2 2 2 3 3 3 2 3 2" xfId="28571"/>
    <cellStyle name="Normal 3 2 2 2 2 3 3 3 2 4" xfId="28572"/>
    <cellStyle name="Normal 3 2 2 2 2 3 3 3 2 4 2" xfId="28573"/>
    <cellStyle name="Normal 3 2 2 2 2 3 3 3 2 5" xfId="28574"/>
    <cellStyle name="Normal 3 2 2 2 2 3 3 3 2 6" xfId="28575"/>
    <cellStyle name="Normal 3 2 2 2 2 3 3 3 2 7" xfId="28567"/>
    <cellStyle name="Normal 3 2 2 2 2 3 3 3 3" xfId="28576"/>
    <cellStyle name="Normal 3 2 2 2 2 3 3 3 3 2" xfId="28577"/>
    <cellStyle name="Normal 3 2 2 2 2 3 3 3 3 2 2" xfId="28578"/>
    <cellStyle name="Normal 3 2 2 2 2 3 3 3 3 3" xfId="28579"/>
    <cellStyle name="Normal 3 2 2 2 2 3 3 3 3 3 2" xfId="28580"/>
    <cellStyle name="Normal 3 2 2 2 2 3 3 3 3 4" xfId="28581"/>
    <cellStyle name="Normal 3 2 2 2 2 3 3 3 3 4 2" xfId="28582"/>
    <cellStyle name="Normal 3 2 2 2 2 3 3 3 3 5" xfId="28583"/>
    <cellStyle name="Normal 3 2 2 2 2 3 3 3 3 6" xfId="28584"/>
    <cellStyle name="Normal 3 2 2 2 2 3 3 3 4" xfId="28585"/>
    <cellStyle name="Normal 3 2 2 2 2 3 3 3 4 2" xfId="28586"/>
    <cellStyle name="Normal 3 2 2 2 2 3 3 3 4 2 2" xfId="28587"/>
    <cellStyle name="Normal 3 2 2 2 2 3 3 3 4 3" xfId="28588"/>
    <cellStyle name="Normal 3 2 2 2 2 3 3 3 4 3 2" xfId="28589"/>
    <cellStyle name="Normal 3 2 2 2 2 3 3 3 4 4" xfId="28590"/>
    <cellStyle name="Normal 3 2 2 2 2 3 3 3 4 4 2" xfId="28591"/>
    <cellStyle name="Normal 3 2 2 2 2 3 3 3 4 5" xfId="28592"/>
    <cellStyle name="Normal 3 2 2 2 2 3 3 3 4 6" xfId="28593"/>
    <cellStyle name="Normal 3 2 2 2 2 3 3 3 5" xfId="28594"/>
    <cellStyle name="Normal 3 2 2 2 2 3 3 3 5 2" xfId="28595"/>
    <cellStyle name="Normal 3 2 2 2 2 3 3 3 5 2 2" xfId="28596"/>
    <cellStyle name="Normal 3 2 2 2 2 3 3 3 5 3" xfId="28597"/>
    <cellStyle name="Normal 3 2 2 2 2 3 3 3 5 3 2" xfId="28598"/>
    <cellStyle name="Normal 3 2 2 2 2 3 3 3 5 4" xfId="28599"/>
    <cellStyle name="Normal 3 2 2 2 2 3 3 3 5 5" xfId="28600"/>
    <cellStyle name="Normal 3 2 2 2 2 3 3 3 6" xfId="28601"/>
    <cellStyle name="Normal 3 2 2 2 2 3 3 3 6 2" xfId="28602"/>
    <cellStyle name="Normal 3 2 2 2 2 3 3 3 7" xfId="28603"/>
    <cellStyle name="Normal 3 2 2 2 2 3 3 3 7 2" xfId="28604"/>
    <cellStyle name="Normal 3 2 2 2 2 3 3 3 8" xfId="28605"/>
    <cellStyle name="Normal 3 2 2 2 2 3 3 3 8 2" xfId="28606"/>
    <cellStyle name="Normal 3 2 2 2 2 3 3 3 9" xfId="28607"/>
    <cellStyle name="Normal 3 2 2 2 2 3 3 4" xfId="2498"/>
    <cellStyle name="Normal 3 2 2 2 2 3 3 4 10" xfId="28609"/>
    <cellStyle name="Normal 3 2 2 2 2 3 3 4 11" xfId="28608"/>
    <cellStyle name="Normal 3 2 2 2 2 3 3 4 2" xfId="28610"/>
    <cellStyle name="Normal 3 2 2 2 2 3 3 4 2 2" xfId="28611"/>
    <cellStyle name="Normal 3 2 2 2 2 3 3 4 2 2 2" xfId="28612"/>
    <cellStyle name="Normal 3 2 2 2 2 3 3 4 2 3" xfId="28613"/>
    <cellStyle name="Normal 3 2 2 2 2 3 3 4 2 3 2" xfId="28614"/>
    <cellStyle name="Normal 3 2 2 2 2 3 3 4 2 4" xfId="28615"/>
    <cellStyle name="Normal 3 2 2 2 2 3 3 4 2 4 2" xfId="28616"/>
    <cellStyle name="Normal 3 2 2 2 2 3 3 4 2 5" xfId="28617"/>
    <cellStyle name="Normal 3 2 2 2 2 3 3 4 2 6" xfId="28618"/>
    <cellStyle name="Normal 3 2 2 2 2 3 3 4 3" xfId="28619"/>
    <cellStyle name="Normal 3 2 2 2 2 3 3 4 3 2" xfId="28620"/>
    <cellStyle name="Normal 3 2 2 2 2 3 3 4 3 2 2" xfId="28621"/>
    <cellStyle name="Normal 3 2 2 2 2 3 3 4 3 3" xfId="28622"/>
    <cellStyle name="Normal 3 2 2 2 2 3 3 4 3 3 2" xfId="28623"/>
    <cellStyle name="Normal 3 2 2 2 2 3 3 4 3 4" xfId="28624"/>
    <cellStyle name="Normal 3 2 2 2 2 3 3 4 3 4 2" xfId="28625"/>
    <cellStyle name="Normal 3 2 2 2 2 3 3 4 3 5" xfId="28626"/>
    <cellStyle name="Normal 3 2 2 2 2 3 3 4 3 6" xfId="28627"/>
    <cellStyle name="Normal 3 2 2 2 2 3 3 4 4" xfId="28628"/>
    <cellStyle name="Normal 3 2 2 2 2 3 3 4 4 2" xfId="28629"/>
    <cellStyle name="Normal 3 2 2 2 2 3 3 4 4 2 2" xfId="28630"/>
    <cellStyle name="Normal 3 2 2 2 2 3 3 4 4 3" xfId="28631"/>
    <cellStyle name="Normal 3 2 2 2 2 3 3 4 4 3 2" xfId="28632"/>
    <cellStyle name="Normal 3 2 2 2 2 3 3 4 4 4" xfId="28633"/>
    <cellStyle name="Normal 3 2 2 2 2 3 3 4 4 4 2" xfId="28634"/>
    <cellStyle name="Normal 3 2 2 2 2 3 3 4 4 5" xfId="28635"/>
    <cellStyle name="Normal 3 2 2 2 2 3 3 4 4 6" xfId="28636"/>
    <cellStyle name="Normal 3 2 2 2 2 3 3 4 5" xfId="28637"/>
    <cellStyle name="Normal 3 2 2 2 2 3 3 4 5 2" xfId="28638"/>
    <cellStyle name="Normal 3 2 2 2 2 3 3 4 5 2 2" xfId="28639"/>
    <cellStyle name="Normal 3 2 2 2 2 3 3 4 5 3" xfId="28640"/>
    <cellStyle name="Normal 3 2 2 2 2 3 3 4 5 3 2" xfId="28641"/>
    <cellStyle name="Normal 3 2 2 2 2 3 3 4 5 4" xfId="28642"/>
    <cellStyle name="Normal 3 2 2 2 2 3 3 4 5 5" xfId="28643"/>
    <cellStyle name="Normal 3 2 2 2 2 3 3 4 6" xfId="28644"/>
    <cellStyle name="Normal 3 2 2 2 2 3 3 4 6 2" xfId="28645"/>
    <cellStyle name="Normal 3 2 2 2 2 3 3 4 7" xfId="28646"/>
    <cellStyle name="Normal 3 2 2 2 2 3 3 4 7 2" xfId="28647"/>
    <cellStyle name="Normal 3 2 2 2 2 3 3 4 8" xfId="28648"/>
    <cellStyle name="Normal 3 2 2 2 2 3 3 4 8 2" xfId="28649"/>
    <cellStyle name="Normal 3 2 2 2 2 3 3 4 9" xfId="28650"/>
    <cellStyle name="Normal 3 2 2 2 2 3 3 5" xfId="28651"/>
    <cellStyle name="Normal 3 2 2 2 2 3 3 5 2" xfId="28652"/>
    <cellStyle name="Normal 3 2 2 2 2 3 3 5 2 2" xfId="28653"/>
    <cellStyle name="Normal 3 2 2 2 2 3 3 5 3" xfId="28654"/>
    <cellStyle name="Normal 3 2 2 2 2 3 3 5 3 2" xfId="28655"/>
    <cellStyle name="Normal 3 2 2 2 2 3 3 5 4" xfId="28656"/>
    <cellStyle name="Normal 3 2 2 2 2 3 3 5 4 2" xfId="28657"/>
    <cellStyle name="Normal 3 2 2 2 2 3 3 5 5" xfId="28658"/>
    <cellStyle name="Normal 3 2 2 2 2 3 3 5 6" xfId="28659"/>
    <cellStyle name="Normal 3 2 2 2 2 3 3 6" xfId="28660"/>
    <cellStyle name="Normal 3 2 2 2 2 3 3 6 2" xfId="28661"/>
    <cellStyle name="Normal 3 2 2 2 2 3 3 6 2 2" xfId="28662"/>
    <cellStyle name="Normal 3 2 2 2 2 3 3 6 3" xfId="28663"/>
    <cellStyle name="Normal 3 2 2 2 2 3 3 6 3 2" xfId="28664"/>
    <cellStyle name="Normal 3 2 2 2 2 3 3 6 4" xfId="28665"/>
    <cellStyle name="Normal 3 2 2 2 2 3 3 6 4 2" xfId="28666"/>
    <cellStyle name="Normal 3 2 2 2 2 3 3 6 5" xfId="28667"/>
    <cellStyle name="Normal 3 2 2 2 2 3 3 6 6" xfId="28668"/>
    <cellStyle name="Normal 3 2 2 2 2 3 3 7" xfId="28669"/>
    <cellStyle name="Normal 3 2 2 2 2 3 3 7 2" xfId="28670"/>
    <cellStyle name="Normal 3 2 2 2 2 3 3 7 2 2" xfId="28671"/>
    <cellStyle name="Normal 3 2 2 2 2 3 3 7 3" xfId="28672"/>
    <cellStyle name="Normal 3 2 2 2 2 3 3 7 3 2" xfId="28673"/>
    <cellStyle name="Normal 3 2 2 2 2 3 3 7 4" xfId="28674"/>
    <cellStyle name="Normal 3 2 2 2 2 3 3 7 4 2" xfId="28675"/>
    <cellStyle name="Normal 3 2 2 2 2 3 3 7 5" xfId="28676"/>
    <cellStyle name="Normal 3 2 2 2 2 3 3 7 6" xfId="28677"/>
    <cellStyle name="Normal 3 2 2 2 2 3 3 8" xfId="28678"/>
    <cellStyle name="Normal 3 2 2 2 2 3 3 8 2" xfId="28679"/>
    <cellStyle name="Normal 3 2 2 2 2 3 3 8 2 2" xfId="28680"/>
    <cellStyle name="Normal 3 2 2 2 2 3 3 8 3" xfId="28681"/>
    <cellStyle name="Normal 3 2 2 2 2 3 3 8 3 2" xfId="28682"/>
    <cellStyle name="Normal 3 2 2 2 2 3 3 8 4" xfId="28683"/>
    <cellStyle name="Normal 3 2 2 2 2 3 3 8 5" xfId="28684"/>
    <cellStyle name="Normal 3 2 2 2 2 3 3 9" xfId="28685"/>
    <cellStyle name="Normal 3 2 2 2 2 3 3 9 2" xfId="28686"/>
    <cellStyle name="Normal 3 2 2 2 2 3 4" xfId="2499"/>
    <cellStyle name="Normal 3 2 2 2 2 3 4 10" xfId="28688"/>
    <cellStyle name="Normal 3 2 2 2 2 3 4 10 2" xfId="28689"/>
    <cellStyle name="Normal 3 2 2 2 2 3 4 11" xfId="28690"/>
    <cellStyle name="Normal 3 2 2 2 2 3 4 11 2" xfId="28691"/>
    <cellStyle name="Normal 3 2 2 2 2 3 4 12" xfId="28692"/>
    <cellStyle name="Normal 3 2 2 2 2 3 4 13" xfId="28693"/>
    <cellStyle name="Normal 3 2 2 2 2 3 4 14" xfId="28687"/>
    <cellStyle name="Normal 3 2 2 2 2 3 4 2" xfId="2500"/>
    <cellStyle name="Normal 3 2 2 2 2 3 4 2 10" xfId="28695"/>
    <cellStyle name="Normal 3 2 2 2 2 3 4 2 11" xfId="28696"/>
    <cellStyle name="Normal 3 2 2 2 2 3 4 2 12" xfId="28694"/>
    <cellStyle name="Normal 3 2 2 2 2 3 4 2 2" xfId="28697"/>
    <cellStyle name="Normal 3 2 2 2 2 3 4 2 2 2" xfId="28698"/>
    <cellStyle name="Normal 3 2 2 2 2 3 4 2 2 2 2" xfId="28699"/>
    <cellStyle name="Normal 3 2 2 2 2 3 4 2 2 3" xfId="28700"/>
    <cellStyle name="Normal 3 2 2 2 2 3 4 2 2 3 2" xfId="28701"/>
    <cellStyle name="Normal 3 2 2 2 2 3 4 2 2 4" xfId="28702"/>
    <cellStyle name="Normal 3 2 2 2 2 3 4 2 2 4 2" xfId="28703"/>
    <cellStyle name="Normal 3 2 2 2 2 3 4 2 2 5" xfId="28704"/>
    <cellStyle name="Normal 3 2 2 2 2 3 4 2 2 6" xfId="28705"/>
    <cellStyle name="Normal 3 2 2 2 2 3 4 2 3" xfId="28706"/>
    <cellStyle name="Normal 3 2 2 2 2 3 4 2 3 2" xfId="28707"/>
    <cellStyle name="Normal 3 2 2 2 2 3 4 2 3 2 2" xfId="28708"/>
    <cellStyle name="Normal 3 2 2 2 2 3 4 2 3 3" xfId="28709"/>
    <cellStyle name="Normal 3 2 2 2 2 3 4 2 3 3 2" xfId="28710"/>
    <cellStyle name="Normal 3 2 2 2 2 3 4 2 3 4" xfId="28711"/>
    <cellStyle name="Normal 3 2 2 2 2 3 4 2 3 4 2" xfId="28712"/>
    <cellStyle name="Normal 3 2 2 2 2 3 4 2 3 5" xfId="28713"/>
    <cellStyle name="Normal 3 2 2 2 2 3 4 2 3 6" xfId="28714"/>
    <cellStyle name="Normal 3 2 2 2 2 3 4 2 4" xfId="28715"/>
    <cellStyle name="Normal 3 2 2 2 2 3 4 2 4 2" xfId="28716"/>
    <cellStyle name="Normal 3 2 2 2 2 3 4 2 4 2 2" xfId="28717"/>
    <cellStyle name="Normal 3 2 2 2 2 3 4 2 4 3" xfId="28718"/>
    <cellStyle name="Normal 3 2 2 2 2 3 4 2 4 3 2" xfId="28719"/>
    <cellStyle name="Normal 3 2 2 2 2 3 4 2 4 4" xfId="28720"/>
    <cellStyle name="Normal 3 2 2 2 2 3 4 2 4 4 2" xfId="28721"/>
    <cellStyle name="Normal 3 2 2 2 2 3 4 2 4 5" xfId="28722"/>
    <cellStyle name="Normal 3 2 2 2 2 3 4 2 4 6" xfId="28723"/>
    <cellStyle name="Normal 3 2 2 2 2 3 4 2 5" xfId="28724"/>
    <cellStyle name="Normal 3 2 2 2 2 3 4 2 5 2" xfId="28725"/>
    <cellStyle name="Normal 3 2 2 2 2 3 4 2 5 2 2" xfId="28726"/>
    <cellStyle name="Normal 3 2 2 2 2 3 4 2 5 3" xfId="28727"/>
    <cellStyle name="Normal 3 2 2 2 2 3 4 2 5 3 2" xfId="28728"/>
    <cellStyle name="Normal 3 2 2 2 2 3 4 2 5 4" xfId="28729"/>
    <cellStyle name="Normal 3 2 2 2 2 3 4 2 5 4 2" xfId="28730"/>
    <cellStyle name="Normal 3 2 2 2 2 3 4 2 5 5" xfId="28731"/>
    <cellStyle name="Normal 3 2 2 2 2 3 4 2 5 6" xfId="28732"/>
    <cellStyle name="Normal 3 2 2 2 2 3 4 2 6" xfId="28733"/>
    <cellStyle name="Normal 3 2 2 2 2 3 4 2 6 2" xfId="28734"/>
    <cellStyle name="Normal 3 2 2 2 2 3 4 2 6 2 2" xfId="28735"/>
    <cellStyle name="Normal 3 2 2 2 2 3 4 2 6 3" xfId="28736"/>
    <cellStyle name="Normal 3 2 2 2 2 3 4 2 6 3 2" xfId="28737"/>
    <cellStyle name="Normal 3 2 2 2 2 3 4 2 6 4" xfId="28738"/>
    <cellStyle name="Normal 3 2 2 2 2 3 4 2 6 5" xfId="28739"/>
    <cellStyle name="Normal 3 2 2 2 2 3 4 2 7" xfId="28740"/>
    <cellStyle name="Normal 3 2 2 2 2 3 4 2 7 2" xfId="28741"/>
    <cellStyle name="Normal 3 2 2 2 2 3 4 2 8" xfId="28742"/>
    <cellStyle name="Normal 3 2 2 2 2 3 4 2 8 2" xfId="28743"/>
    <cellStyle name="Normal 3 2 2 2 2 3 4 2 9" xfId="28744"/>
    <cellStyle name="Normal 3 2 2 2 2 3 4 2 9 2" xfId="28745"/>
    <cellStyle name="Normal 3 2 2 2 2 3 4 3" xfId="2501"/>
    <cellStyle name="Normal 3 2 2 2 2 3 4 3 10" xfId="28747"/>
    <cellStyle name="Normal 3 2 2 2 2 3 4 3 11" xfId="28746"/>
    <cellStyle name="Normal 3 2 2 2 2 3 4 3 2" xfId="28748"/>
    <cellStyle name="Normal 3 2 2 2 2 3 4 3 2 2" xfId="28749"/>
    <cellStyle name="Normal 3 2 2 2 2 3 4 3 2 2 2" xfId="28750"/>
    <cellStyle name="Normal 3 2 2 2 2 3 4 3 2 3" xfId="28751"/>
    <cellStyle name="Normal 3 2 2 2 2 3 4 3 2 3 2" xfId="28752"/>
    <cellStyle name="Normal 3 2 2 2 2 3 4 3 2 4" xfId="28753"/>
    <cellStyle name="Normal 3 2 2 2 2 3 4 3 2 4 2" xfId="28754"/>
    <cellStyle name="Normal 3 2 2 2 2 3 4 3 2 5" xfId="28755"/>
    <cellStyle name="Normal 3 2 2 2 2 3 4 3 2 6" xfId="28756"/>
    <cellStyle name="Normal 3 2 2 2 2 3 4 3 3" xfId="28757"/>
    <cellStyle name="Normal 3 2 2 2 2 3 4 3 3 2" xfId="28758"/>
    <cellStyle name="Normal 3 2 2 2 2 3 4 3 3 2 2" xfId="28759"/>
    <cellStyle name="Normal 3 2 2 2 2 3 4 3 3 3" xfId="28760"/>
    <cellStyle name="Normal 3 2 2 2 2 3 4 3 3 3 2" xfId="28761"/>
    <cellStyle name="Normal 3 2 2 2 2 3 4 3 3 4" xfId="28762"/>
    <cellStyle name="Normal 3 2 2 2 2 3 4 3 3 4 2" xfId="28763"/>
    <cellStyle name="Normal 3 2 2 2 2 3 4 3 3 5" xfId="28764"/>
    <cellStyle name="Normal 3 2 2 2 2 3 4 3 3 6" xfId="28765"/>
    <cellStyle name="Normal 3 2 2 2 2 3 4 3 4" xfId="28766"/>
    <cellStyle name="Normal 3 2 2 2 2 3 4 3 4 2" xfId="28767"/>
    <cellStyle name="Normal 3 2 2 2 2 3 4 3 4 2 2" xfId="28768"/>
    <cellStyle name="Normal 3 2 2 2 2 3 4 3 4 3" xfId="28769"/>
    <cellStyle name="Normal 3 2 2 2 2 3 4 3 4 3 2" xfId="28770"/>
    <cellStyle name="Normal 3 2 2 2 2 3 4 3 4 4" xfId="28771"/>
    <cellStyle name="Normal 3 2 2 2 2 3 4 3 4 4 2" xfId="28772"/>
    <cellStyle name="Normal 3 2 2 2 2 3 4 3 4 5" xfId="28773"/>
    <cellStyle name="Normal 3 2 2 2 2 3 4 3 4 6" xfId="28774"/>
    <cellStyle name="Normal 3 2 2 2 2 3 4 3 5" xfId="28775"/>
    <cellStyle name="Normal 3 2 2 2 2 3 4 3 5 2" xfId="28776"/>
    <cellStyle name="Normal 3 2 2 2 2 3 4 3 5 2 2" xfId="28777"/>
    <cellStyle name="Normal 3 2 2 2 2 3 4 3 5 3" xfId="28778"/>
    <cellStyle name="Normal 3 2 2 2 2 3 4 3 5 3 2" xfId="28779"/>
    <cellStyle name="Normal 3 2 2 2 2 3 4 3 5 4" xfId="28780"/>
    <cellStyle name="Normal 3 2 2 2 2 3 4 3 5 5" xfId="28781"/>
    <cellStyle name="Normal 3 2 2 2 2 3 4 3 6" xfId="28782"/>
    <cellStyle name="Normal 3 2 2 2 2 3 4 3 6 2" xfId="28783"/>
    <cellStyle name="Normal 3 2 2 2 2 3 4 3 7" xfId="28784"/>
    <cellStyle name="Normal 3 2 2 2 2 3 4 3 7 2" xfId="28785"/>
    <cellStyle name="Normal 3 2 2 2 2 3 4 3 8" xfId="28786"/>
    <cellStyle name="Normal 3 2 2 2 2 3 4 3 8 2" xfId="28787"/>
    <cellStyle name="Normal 3 2 2 2 2 3 4 3 9" xfId="28788"/>
    <cellStyle name="Normal 3 2 2 2 2 3 4 4" xfId="28789"/>
    <cellStyle name="Normal 3 2 2 2 2 3 4 4 10" xfId="28790"/>
    <cellStyle name="Normal 3 2 2 2 2 3 4 4 2" xfId="28791"/>
    <cellStyle name="Normal 3 2 2 2 2 3 4 4 2 2" xfId="28792"/>
    <cellStyle name="Normal 3 2 2 2 2 3 4 4 2 2 2" xfId="28793"/>
    <cellStyle name="Normal 3 2 2 2 2 3 4 4 2 3" xfId="28794"/>
    <cellStyle name="Normal 3 2 2 2 2 3 4 4 2 3 2" xfId="28795"/>
    <cellStyle name="Normal 3 2 2 2 2 3 4 4 2 4" xfId="28796"/>
    <cellStyle name="Normal 3 2 2 2 2 3 4 4 2 4 2" xfId="28797"/>
    <cellStyle name="Normal 3 2 2 2 2 3 4 4 2 5" xfId="28798"/>
    <cellStyle name="Normal 3 2 2 2 2 3 4 4 2 6" xfId="28799"/>
    <cellStyle name="Normal 3 2 2 2 2 3 4 4 3" xfId="28800"/>
    <cellStyle name="Normal 3 2 2 2 2 3 4 4 3 2" xfId="28801"/>
    <cellStyle name="Normal 3 2 2 2 2 3 4 4 3 2 2" xfId="28802"/>
    <cellStyle name="Normal 3 2 2 2 2 3 4 4 3 3" xfId="28803"/>
    <cellStyle name="Normal 3 2 2 2 2 3 4 4 3 3 2" xfId="28804"/>
    <cellStyle name="Normal 3 2 2 2 2 3 4 4 3 4" xfId="28805"/>
    <cellStyle name="Normal 3 2 2 2 2 3 4 4 3 4 2" xfId="28806"/>
    <cellStyle name="Normal 3 2 2 2 2 3 4 4 3 5" xfId="28807"/>
    <cellStyle name="Normal 3 2 2 2 2 3 4 4 3 6" xfId="28808"/>
    <cellStyle name="Normal 3 2 2 2 2 3 4 4 4" xfId="28809"/>
    <cellStyle name="Normal 3 2 2 2 2 3 4 4 4 2" xfId="28810"/>
    <cellStyle name="Normal 3 2 2 2 2 3 4 4 4 2 2" xfId="28811"/>
    <cellStyle name="Normal 3 2 2 2 2 3 4 4 4 3" xfId="28812"/>
    <cellStyle name="Normal 3 2 2 2 2 3 4 4 4 3 2" xfId="28813"/>
    <cellStyle name="Normal 3 2 2 2 2 3 4 4 4 4" xfId="28814"/>
    <cellStyle name="Normal 3 2 2 2 2 3 4 4 4 4 2" xfId="28815"/>
    <cellStyle name="Normal 3 2 2 2 2 3 4 4 4 5" xfId="28816"/>
    <cellStyle name="Normal 3 2 2 2 2 3 4 4 4 6" xfId="28817"/>
    <cellStyle name="Normal 3 2 2 2 2 3 4 4 5" xfId="28818"/>
    <cellStyle name="Normal 3 2 2 2 2 3 4 4 5 2" xfId="28819"/>
    <cellStyle name="Normal 3 2 2 2 2 3 4 4 5 2 2" xfId="28820"/>
    <cellStyle name="Normal 3 2 2 2 2 3 4 4 5 3" xfId="28821"/>
    <cellStyle name="Normal 3 2 2 2 2 3 4 4 5 3 2" xfId="28822"/>
    <cellStyle name="Normal 3 2 2 2 2 3 4 4 5 4" xfId="28823"/>
    <cellStyle name="Normal 3 2 2 2 2 3 4 4 5 5" xfId="28824"/>
    <cellStyle name="Normal 3 2 2 2 2 3 4 4 6" xfId="28825"/>
    <cellStyle name="Normal 3 2 2 2 2 3 4 4 6 2" xfId="28826"/>
    <cellStyle name="Normal 3 2 2 2 2 3 4 4 7" xfId="28827"/>
    <cellStyle name="Normal 3 2 2 2 2 3 4 4 7 2" xfId="28828"/>
    <cellStyle name="Normal 3 2 2 2 2 3 4 4 8" xfId="28829"/>
    <cellStyle name="Normal 3 2 2 2 2 3 4 4 8 2" xfId="28830"/>
    <cellStyle name="Normal 3 2 2 2 2 3 4 4 9" xfId="28831"/>
    <cellStyle name="Normal 3 2 2 2 2 3 4 5" xfId="28832"/>
    <cellStyle name="Normal 3 2 2 2 2 3 4 5 2" xfId="28833"/>
    <cellStyle name="Normal 3 2 2 2 2 3 4 5 2 2" xfId="28834"/>
    <cellStyle name="Normal 3 2 2 2 2 3 4 5 3" xfId="28835"/>
    <cellStyle name="Normal 3 2 2 2 2 3 4 5 3 2" xfId="28836"/>
    <cellStyle name="Normal 3 2 2 2 2 3 4 5 4" xfId="28837"/>
    <cellStyle name="Normal 3 2 2 2 2 3 4 5 4 2" xfId="28838"/>
    <cellStyle name="Normal 3 2 2 2 2 3 4 5 5" xfId="28839"/>
    <cellStyle name="Normal 3 2 2 2 2 3 4 5 6" xfId="28840"/>
    <cellStyle name="Normal 3 2 2 2 2 3 4 6" xfId="28841"/>
    <cellStyle name="Normal 3 2 2 2 2 3 4 6 2" xfId="28842"/>
    <cellStyle name="Normal 3 2 2 2 2 3 4 6 2 2" xfId="28843"/>
    <cellStyle name="Normal 3 2 2 2 2 3 4 6 3" xfId="28844"/>
    <cellStyle name="Normal 3 2 2 2 2 3 4 6 3 2" xfId="28845"/>
    <cellStyle name="Normal 3 2 2 2 2 3 4 6 4" xfId="28846"/>
    <cellStyle name="Normal 3 2 2 2 2 3 4 6 4 2" xfId="28847"/>
    <cellStyle name="Normal 3 2 2 2 2 3 4 6 5" xfId="28848"/>
    <cellStyle name="Normal 3 2 2 2 2 3 4 6 6" xfId="28849"/>
    <cellStyle name="Normal 3 2 2 2 2 3 4 7" xfId="28850"/>
    <cellStyle name="Normal 3 2 2 2 2 3 4 7 2" xfId="28851"/>
    <cellStyle name="Normal 3 2 2 2 2 3 4 7 2 2" xfId="28852"/>
    <cellStyle name="Normal 3 2 2 2 2 3 4 7 3" xfId="28853"/>
    <cellStyle name="Normal 3 2 2 2 2 3 4 7 3 2" xfId="28854"/>
    <cellStyle name="Normal 3 2 2 2 2 3 4 7 4" xfId="28855"/>
    <cellStyle name="Normal 3 2 2 2 2 3 4 7 4 2" xfId="28856"/>
    <cellStyle name="Normal 3 2 2 2 2 3 4 7 5" xfId="28857"/>
    <cellStyle name="Normal 3 2 2 2 2 3 4 7 6" xfId="28858"/>
    <cellStyle name="Normal 3 2 2 2 2 3 4 8" xfId="28859"/>
    <cellStyle name="Normal 3 2 2 2 2 3 4 8 2" xfId="28860"/>
    <cellStyle name="Normal 3 2 2 2 2 3 4 8 2 2" xfId="28861"/>
    <cellStyle name="Normal 3 2 2 2 2 3 4 8 3" xfId="28862"/>
    <cellStyle name="Normal 3 2 2 2 2 3 4 8 3 2" xfId="28863"/>
    <cellStyle name="Normal 3 2 2 2 2 3 4 8 4" xfId="28864"/>
    <cellStyle name="Normal 3 2 2 2 2 3 4 8 5" xfId="28865"/>
    <cellStyle name="Normal 3 2 2 2 2 3 4 9" xfId="28866"/>
    <cellStyle name="Normal 3 2 2 2 2 3 4 9 2" xfId="28867"/>
    <cellStyle name="Normal 3 2 2 2 2 3 5" xfId="2502"/>
    <cellStyle name="Normal 3 2 2 2 2 3 5 10" xfId="28869"/>
    <cellStyle name="Normal 3 2 2 2 2 3 5 10 2" xfId="28870"/>
    <cellStyle name="Normal 3 2 2 2 2 3 5 11" xfId="28871"/>
    <cellStyle name="Normal 3 2 2 2 2 3 5 12" xfId="28872"/>
    <cellStyle name="Normal 3 2 2 2 2 3 5 13" xfId="28868"/>
    <cellStyle name="Normal 3 2 2 2 2 3 5 2" xfId="2503"/>
    <cellStyle name="Normal 3 2 2 2 2 3 5 2 10" xfId="28874"/>
    <cellStyle name="Normal 3 2 2 2 2 3 5 2 11" xfId="28873"/>
    <cellStyle name="Normal 3 2 2 2 2 3 5 2 2" xfId="28875"/>
    <cellStyle name="Normal 3 2 2 2 2 3 5 2 2 2" xfId="28876"/>
    <cellStyle name="Normal 3 2 2 2 2 3 5 2 2 2 2" xfId="28877"/>
    <cellStyle name="Normal 3 2 2 2 2 3 5 2 2 3" xfId="28878"/>
    <cellStyle name="Normal 3 2 2 2 2 3 5 2 2 3 2" xfId="28879"/>
    <cellStyle name="Normal 3 2 2 2 2 3 5 2 2 4" xfId="28880"/>
    <cellStyle name="Normal 3 2 2 2 2 3 5 2 2 4 2" xfId="28881"/>
    <cellStyle name="Normal 3 2 2 2 2 3 5 2 2 5" xfId="28882"/>
    <cellStyle name="Normal 3 2 2 2 2 3 5 2 2 6" xfId="28883"/>
    <cellStyle name="Normal 3 2 2 2 2 3 5 2 3" xfId="28884"/>
    <cellStyle name="Normal 3 2 2 2 2 3 5 2 3 2" xfId="28885"/>
    <cellStyle name="Normal 3 2 2 2 2 3 5 2 3 2 2" xfId="28886"/>
    <cellStyle name="Normal 3 2 2 2 2 3 5 2 3 3" xfId="28887"/>
    <cellStyle name="Normal 3 2 2 2 2 3 5 2 3 3 2" xfId="28888"/>
    <cellStyle name="Normal 3 2 2 2 2 3 5 2 3 4" xfId="28889"/>
    <cellStyle name="Normal 3 2 2 2 2 3 5 2 3 4 2" xfId="28890"/>
    <cellStyle name="Normal 3 2 2 2 2 3 5 2 3 5" xfId="28891"/>
    <cellStyle name="Normal 3 2 2 2 2 3 5 2 3 6" xfId="28892"/>
    <cellStyle name="Normal 3 2 2 2 2 3 5 2 4" xfId="28893"/>
    <cellStyle name="Normal 3 2 2 2 2 3 5 2 4 2" xfId="28894"/>
    <cellStyle name="Normal 3 2 2 2 2 3 5 2 4 2 2" xfId="28895"/>
    <cellStyle name="Normal 3 2 2 2 2 3 5 2 4 3" xfId="28896"/>
    <cellStyle name="Normal 3 2 2 2 2 3 5 2 4 3 2" xfId="28897"/>
    <cellStyle name="Normal 3 2 2 2 2 3 5 2 4 4" xfId="28898"/>
    <cellStyle name="Normal 3 2 2 2 2 3 5 2 4 4 2" xfId="28899"/>
    <cellStyle name="Normal 3 2 2 2 2 3 5 2 4 5" xfId="28900"/>
    <cellStyle name="Normal 3 2 2 2 2 3 5 2 4 6" xfId="28901"/>
    <cellStyle name="Normal 3 2 2 2 2 3 5 2 5" xfId="28902"/>
    <cellStyle name="Normal 3 2 2 2 2 3 5 2 5 2" xfId="28903"/>
    <cellStyle name="Normal 3 2 2 2 2 3 5 2 5 2 2" xfId="28904"/>
    <cellStyle name="Normal 3 2 2 2 2 3 5 2 5 3" xfId="28905"/>
    <cellStyle name="Normal 3 2 2 2 2 3 5 2 5 3 2" xfId="28906"/>
    <cellStyle name="Normal 3 2 2 2 2 3 5 2 5 4" xfId="28907"/>
    <cellStyle name="Normal 3 2 2 2 2 3 5 2 5 5" xfId="28908"/>
    <cellStyle name="Normal 3 2 2 2 2 3 5 2 6" xfId="28909"/>
    <cellStyle name="Normal 3 2 2 2 2 3 5 2 6 2" xfId="28910"/>
    <cellStyle name="Normal 3 2 2 2 2 3 5 2 7" xfId="28911"/>
    <cellStyle name="Normal 3 2 2 2 2 3 5 2 7 2" xfId="28912"/>
    <cellStyle name="Normal 3 2 2 2 2 3 5 2 8" xfId="28913"/>
    <cellStyle name="Normal 3 2 2 2 2 3 5 2 8 2" xfId="28914"/>
    <cellStyle name="Normal 3 2 2 2 2 3 5 2 9" xfId="28915"/>
    <cellStyle name="Normal 3 2 2 2 2 3 5 3" xfId="28916"/>
    <cellStyle name="Normal 3 2 2 2 2 3 5 3 10" xfId="28917"/>
    <cellStyle name="Normal 3 2 2 2 2 3 5 3 2" xfId="28918"/>
    <cellStyle name="Normal 3 2 2 2 2 3 5 3 2 2" xfId="28919"/>
    <cellStyle name="Normal 3 2 2 2 2 3 5 3 2 2 2" xfId="28920"/>
    <cellStyle name="Normal 3 2 2 2 2 3 5 3 2 3" xfId="28921"/>
    <cellStyle name="Normal 3 2 2 2 2 3 5 3 2 3 2" xfId="28922"/>
    <cellStyle name="Normal 3 2 2 2 2 3 5 3 2 4" xfId="28923"/>
    <cellStyle name="Normal 3 2 2 2 2 3 5 3 2 4 2" xfId="28924"/>
    <cellStyle name="Normal 3 2 2 2 2 3 5 3 2 5" xfId="28925"/>
    <cellStyle name="Normal 3 2 2 2 2 3 5 3 2 6" xfId="28926"/>
    <cellStyle name="Normal 3 2 2 2 2 3 5 3 3" xfId="28927"/>
    <cellStyle name="Normal 3 2 2 2 2 3 5 3 3 2" xfId="28928"/>
    <cellStyle name="Normal 3 2 2 2 2 3 5 3 3 2 2" xfId="28929"/>
    <cellStyle name="Normal 3 2 2 2 2 3 5 3 3 3" xfId="28930"/>
    <cellStyle name="Normal 3 2 2 2 2 3 5 3 3 3 2" xfId="28931"/>
    <cellStyle name="Normal 3 2 2 2 2 3 5 3 3 4" xfId="28932"/>
    <cellStyle name="Normal 3 2 2 2 2 3 5 3 3 4 2" xfId="28933"/>
    <cellStyle name="Normal 3 2 2 2 2 3 5 3 3 5" xfId="28934"/>
    <cellStyle name="Normal 3 2 2 2 2 3 5 3 3 6" xfId="28935"/>
    <cellStyle name="Normal 3 2 2 2 2 3 5 3 4" xfId="28936"/>
    <cellStyle name="Normal 3 2 2 2 2 3 5 3 4 2" xfId="28937"/>
    <cellStyle name="Normal 3 2 2 2 2 3 5 3 4 2 2" xfId="28938"/>
    <cellStyle name="Normal 3 2 2 2 2 3 5 3 4 3" xfId="28939"/>
    <cellStyle name="Normal 3 2 2 2 2 3 5 3 4 3 2" xfId="28940"/>
    <cellStyle name="Normal 3 2 2 2 2 3 5 3 4 4" xfId="28941"/>
    <cellStyle name="Normal 3 2 2 2 2 3 5 3 4 4 2" xfId="28942"/>
    <cellStyle name="Normal 3 2 2 2 2 3 5 3 4 5" xfId="28943"/>
    <cellStyle name="Normal 3 2 2 2 2 3 5 3 4 6" xfId="28944"/>
    <cellStyle name="Normal 3 2 2 2 2 3 5 3 5" xfId="28945"/>
    <cellStyle name="Normal 3 2 2 2 2 3 5 3 5 2" xfId="28946"/>
    <cellStyle name="Normal 3 2 2 2 2 3 5 3 5 2 2" xfId="28947"/>
    <cellStyle name="Normal 3 2 2 2 2 3 5 3 5 3" xfId="28948"/>
    <cellStyle name="Normal 3 2 2 2 2 3 5 3 5 3 2" xfId="28949"/>
    <cellStyle name="Normal 3 2 2 2 2 3 5 3 5 4" xfId="28950"/>
    <cellStyle name="Normal 3 2 2 2 2 3 5 3 5 5" xfId="28951"/>
    <cellStyle name="Normal 3 2 2 2 2 3 5 3 6" xfId="28952"/>
    <cellStyle name="Normal 3 2 2 2 2 3 5 3 6 2" xfId="28953"/>
    <cellStyle name="Normal 3 2 2 2 2 3 5 3 7" xfId="28954"/>
    <cellStyle name="Normal 3 2 2 2 2 3 5 3 7 2" xfId="28955"/>
    <cellStyle name="Normal 3 2 2 2 2 3 5 3 8" xfId="28956"/>
    <cellStyle name="Normal 3 2 2 2 2 3 5 3 8 2" xfId="28957"/>
    <cellStyle name="Normal 3 2 2 2 2 3 5 3 9" xfId="28958"/>
    <cellStyle name="Normal 3 2 2 2 2 3 5 4" xfId="28959"/>
    <cellStyle name="Normal 3 2 2 2 2 3 5 4 2" xfId="28960"/>
    <cellStyle name="Normal 3 2 2 2 2 3 5 4 2 2" xfId="28961"/>
    <cellStyle name="Normal 3 2 2 2 2 3 5 4 3" xfId="28962"/>
    <cellStyle name="Normal 3 2 2 2 2 3 5 4 3 2" xfId="28963"/>
    <cellStyle name="Normal 3 2 2 2 2 3 5 4 4" xfId="28964"/>
    <cellStyle name="Normal 3 2 2 2 2 3 5 4 4 2" xfId="28965"/>
    <cellStyle name="Normal 3 2 2 2 2 3 5 4 5" xfId="28966"/>
    <cellStyle name="Normal 3 2 2 2 2 3 5 4 6" xfId="28967"/>
    <cellStyle name="Normal 3 2 2 2 2 3 5 5" xfId="28968"/>
    <cellStyle name="Normal 3 2 2 2 2 3 5 5 2" xfId="28969"/>
    <cellStyle name="Normal 3 2 2 2 2 3 5 5 2 2" xfId="28970"/>
    <cellStyle name="Normal 3 2 2 2 2 3 5 5 3" xfId="28971"/>
    <cellStyle name="Normal 3 2 2 2 2 3 5 5 3 2" xfId="28972"/>
    <cellStyle name="Normal 3 2 2 2 2 3 5 5 4" xfId="28973"/>
    <cellStyle name="Normal 3 2 2 2 2 3 5 5 4 2" xfId="28974"/>
    <cellStyle name="Normal 3 2 2 2 2 3 5 5 5" xfId="28975"/>
    <cellStyle name="Normal 3 2 2 2 2 3 5 5 6" xfId="28976"/>
    <cellStyle name="Normal 3 2 2 2 2 3 5 6" xfId="28977"/>
    <cellStyle name="Normal 3 2 2 2 2 3 5 6 2" xfId="28978"/>
    <cellStyle name="Normal 3 2 2 2 2 3 5 6 2 2" xfId="28979"/>
    <cellStyle name="Normal 3 2 2 2 2 3 5 6 3" xfId="28980"/>
    <cellStyle name="Normal 3 2 2 2 2 3 5 6 3 2" xfId="28981"/>
    <cellStyle name="Normal 3 2 2 2 2 3 5 6 4" xfId="28982"/>
    <cellStyle name="Normal 3 2 2 2 2 3 5 6 4 2" xfId="28983"/>
    <cellStyle name="Normal 3 2 2 2 2 3 5 6 5" xfId="28984"/>
    <cellStyle name="Normal 3 2 2 2 2 3 5 6 6" xfId="28985"/>
    <cellStyle name="Normal 3 2 2 2 2 3 5 7" xfId="28986"/>
    <cellStyle name="Normal 3 2 2 2 2 3 5 7 2" xfId="28987"/>
    <cellStyle name="Normal 3 2 2 2 2 3 5 7 2 2" xfId="28988"/>
    <cellStyle name="Normal 3 2 2 2 2 3 5 7 3" xfId="28989"/>
    <cellStyle name="Normal 3 2 2 2 2 3 5 7 3 2" xfId="28990"/>
    <cellStyle name="Normal 3 2 2 2 2 3 5 7 4" xfId="28991"/>
    <cellStyle name="Normal 3 2 2 2 2 3 5 7 5" xfId="28992"/>
    <cellStyle name="Normal 3 2 2 2 2 3 5 8" xfId="28993"/>
    <cellStyle name="Normal 3 2 2 2 2 3 5 8 2" xfId="28994"/>
    <cellStyle name="Normal 3 2 2 2 2 3 5 9" xfId="28995"/>
    <cellStyle name="Normal 3 2 2 2 2 3 5 9 2" xfId="28996"/>
    <cellStyle name="Normal 3 2 2 2 2 3 6" xfId="2504"/>
    <cellStyle name="Normal 3 2 2 2 2 3 6 10" xfId="28998"/>
    <cellStyle name="Normal 3 2 2 2 2 3 6 11" xfId="28999"/>
    <cellStyle name="Normal 3 2 2 2 2 3 6 12" xfId="28997"/>
    <cellStyle name="Normal 3 2 2 2 2 3 6 2" xfId="2505"/>
    <cellStyle name="Normal 3 2 2 2 2 3 6 2 2" xfId="29001"/>
    <cellStyle name="Normal 3 2 2 2 2 3 6 2 2 2" xfId="29002"/>
    <cellStyle name="Normal 3 2 2 2 2 3 6 2 3" xfId="29003"/>
    <cellStyle name="Normal 3 2 2 2 2 3 6 2 3 2" xfId="29004"/>
    <cellStyle name="Normal 3 2 2 2 2 3 6 2 4" xfId="29005"/>
    <cellStyle name="Normal 3 2 2 2 2 3 6 2 4 2" xfId="29006"/>
    <cellStyle name="Normal 3 2 2 2 2 3 6 2 5" xfId="29007"/>
    <cellStyle name="Normal 3 2 2 2 2 3 6 2 6" xfId="29008"/>
    <cellStyle name="Normal 3 2 2 2 2 3 6 2 7" xfId="29000"/>
    <cellStyle name="Normal 3 2 2 2 2 3 6 3" xfId="29009"/>
    <cellStyle name="Normal 3 2 2 2 2 3 6 3 2" xfId="29010"/>
    <cellStyle name="Normal 3 2 2 2 2 3 6 3 2 2" xfId="29011"/>
    <cellStyle name="Normal 3 2 2 2 2 3 6 3 3" xfId="29012"/>
    <cellStyle name="Normal 3 2 2 2 2 3 6 3 3 2" xfId="29013"/>
    <cellStyle name="Normal 3 2 2 2 2 3 6 3 4" xfId="29014"/>
    <cellStyle name="Normal 3 2 2 2 2 3 6 3 4 2" xfId="29015"/>
    <cellStyle name="Normal 3 2 2 2 2 3 6 3 5" xfId="29016"/>
    <cellStyle name="Normal 3 2 2 2 2 3 6 3 6" xfId="29017"/>
    <cellStyle name="Normal 3 2 2 2 2 3 6 4" xfId="29018"/>
    <cellStyle name="Normal 3 2 2 2 2 3 6 4 2" xfId="29019"/>
    <cellStyle name="Normal 3 2 2 2 2 3 6 4 2 2" xfId="29020"/>
    <cellStyle name="Normal 3 2 2 2 2 3 6 4 3" xfId="29021"/>
    <cellStyle name="Normal 3 2 2 2 2 3 6 4 3 2" xfId="29022"/>
    <cellStyle name="Normal 3 2 2 2 2 3 6 4 4" xfId="29023"/>
    <cellStyle name="Normal 3 2 2 2 2 3 6 4 4 2" xfId="29024"/>
    <cellStyle name="Normal 3 2 2 2 2 3 6 4 5" xfId="29025"/>
    <cellStyle name="Normal 3 2 2 2 2 3 6 4 6" xfId="29026"/>
    <cellStyle name="Normal 3 2 2 2 2 3 6 5" xfId="29027"/>
    <cellStyle name="Normal 3 2 2 2 2 3 6 5 2" xfId="29028"/>
    <cellStyle name="Normal 3 2 2 2 2 3 6 5 2 2" xfId="29029"/>
    <cellStyle name="Normal 3 2 2 2 2 3 6 5 3" xfId="29030"/>
    <cellStyle name="Normal 3 2 2 2 2 3 6 5 3 2" xfId="29031"/>
    <cellStyle name="Normal 3 2 2 2 2 3 6 5 4" xfId="29032"/>
    <cellStyle name="Normal 3 2 2 2 2 3 6 5 4 2" xfId="29033"/>
    <cellStyle name="Normal 3 2 2 2 2 3 6 5 5" xfId="29034"/>
    <cellStyle name="Normal 3 2 2 2 2 3 6 5 6" xfId="29035"/>
    <cellStyle name="Normal 3 2 2 2 2 3 6 6" xfId="29036"/>
    <cellStyle name="Normal 3 2 2 2 2 3 6 6 2" xfId="29037"/>
    <cellStyle name="Normal 3 2 2 2 2 3 6 6 2 2" xfId="29038"/>
    <cellStyle name="Normal 3 2 2 2 2 3 6 6 3" xfId="29039"/>
    <cellStyle name="Normal 3 2 2 2 2 3 6 6 3 2" xfId="29040"/>
    <cellStyle name="Normal 3 2 2 2 2 3 6 6 4" xfId="29041"/>
    <cellStyle name="Normal 3 2 2 2 2 3 6 6 5" xfId="29042"/>
    <cellStyle name="Normal 3 2 2 2 2 3 6 7" xfId="29043"/>
    <cellStyle name="Normal 3 2 2 2 2 3 6 7 2" xfId="29044"/>
    <cellStyle name="Normal 3 2 2 2 2 3 6 8" xfId="29045"/>
    <cellStyle name="Normal 3 2 2 2 2 3 6 8 2" xfId="29046"/>
    <cellStyle name="Normal 3 2 2 2 2 3 6 9" xfId="29047"/>
    <cellStyle name="Normal 3 2 2 2 2 3 6 9 2" xfId="29048"/>
    <cellStyle name="Normal 3 2 2 2 2 3 7" xfId="2506"/>
    <cellStyle name="Normal 3 2 2 2 2 3 7 10" xfId="29050"/>
    <cellStyle name="Normal 3 2 2 2 2 3 7 11" xfId="29049"/>
    <cellStyle name="Normal 3 2 2 2 2 3 7 2" xfId="29051"/>
    <cellStyle name="Normal 3 2 2 2 2 3 7 2 2" xfId="29052"/>
    <cellStyle name="Normal 3 2 2 2 2 3 7 2 2 2" xfId="29053"/>
    <cellStyle name="Normal 3 2 2 2 2 3 7 2 3" xfId="29054"/>
    <cellStyle name="Normal 3 2 2 2 2 3 7 2 3 2" xfId="29055"/>
    <cellStyle name="Normal 3 2 2 2 2 3 7 2 4" xfId="29056"/>
    <cellStyle name="Normal 3 2 2 2 2 3 7 2 4 2" xfId="29057"/>
    <cellStyle name="Normal 3 2 2 2 2 3 7 2 5" xfId="29058"/>
    <cellStyle name="Normal 3 2 2 2 2 3 7 2 6" xfId="29059"/>
    <cellStyle name="Normal 3 2 2 2 2 3 7 3" xfId="29060"/>
    <cellStyle name="Normal 3 2 2 2 2 3 7 3 2" xfId="29061"/>
    <cellStyle name="Normal 3 2 2 2 2 3 7 3 2 2" xfId="29062"/>
    <cellStyle name="Normal 3 2 2 2 2 3 7 3 3" xfId="29063"/>
    <cellStyle name="Normal 3 2 2 2 2 3 7 3 3 2" xfId="29064"/>
    <cellStyle name="Normal 3 2 2 2 2 3 7 3 4" xfId="29065"/>
    <cellStyle name="Normal 3 2 2 2 2 3 7 3 4 2" xfId="29066"/>
    <cellStyle name="Normal 3 2 2 2 2 3 7 3 5" xfId="29067"/>
    <cellStyle name="Normal 3 2 2 2 2 3 7 3 6" xfId="29068"/>
    <cellStyle name="Normal 3 2 2 2 2 3 7 4" xfId="29069"/>
    <cellStyle name="Normal 3 2 2 2 2 3 7 4 2" xfId="29070"/>
    <cellStyle name="Normal 3 2 2 2 2 3 7 4 2 2" xfId="29071"/>
    <cellStyle name="Normal 3 2 2 2 2 3 7 4 3" xfId="29072"/>
    <cellStyle name="Normal 3 2 2 2 2 3 7 4 3 2" xfId="29073"/>
    <cellStyle name="Normal 3 2 2 2 2 3 7 4 4" xfId="29074"/>
    <cellStyle name="Normal 3 2 2 2 2 3 7 4 4 2" xfId="29075"/>
    <cellStyle name="Normal 3 2 2 2 2 3 7 4 5" xfId="29076"/>
    <cellStyle name="Normal 3 2 2 2 2 3 7 4 6" xfId="29077"/>
    <cellStyle name="Normal 3 2 2 2 2 3 7 5" xfId="29078"/>
    <cellStyle name="Normal 3 2 2 2 2 3 7 5 2" xfId="29079"/>
    <cellStyle name="Normal 3 2 2 2 2 3 7 5 2 2" xfId="29080"/>
    <cellStyle name="Normal 3 2 2 2 2 3 7 5 3" xfId="29081"/>
    <cellStyle name="Normal 3 2 2 2 2 3 7 5 3 2" xfId="29082"/>
    <cellStyle name="Normal 3 2 2 2 2 3 7 5 4" xfId="29083"/>
    <cellStyle name="Normal 3 2 2 2 2 3 7 5 5" xfId="29084"/>
    <cellStyle name="Normal 3 2 2 2 2 3 7 6" xfId="29085"/>
    <cellStyle name="Normal 3 2 2 2 2 3 7 6 2" xfId="29086"/>
    <cellStyle name="Normal 3 2 2 2 2 3 7 7" xfId="29087"/>
    <cellStyle name="Normal 3 2 2 2 2 3 7 7 2" xfId="29088"/>
    <cellStyle name="Normal 3 2 2 2 2 3 7 8" xfId="29089"/>
    <cellStyle name="Normal 3 2 2 2 2 3 7 8 2" xfId="29090"/>
    <cellStyle name="Normal 3 2 2 2 2 3 7 9" xfId="29091"/>
    <cellStyle name="Normal 3 2 2 2 2 3 8" xfId="29092"/>
    <cellStyle name="Normal 3 2 2 2 2 3 8 10" xfId="29093"/>
    <cellStyle name="Normal 3 2 2 2 2 3 8 2" xfId="29094"/>
    <cellStyle name="Normal 3 2 2 2 2 3 8 2 2" xfId="29095"/>
    <cellStyle name="Normal 3 2 2 2 2 3 8 2 2 2" xfId="29096"/>
    <cellStyle name="Normal 3 2 2 2 2 3 8 2 3" xfId="29097"/>
    <cellStyle name="Normal 3 2 2 2 2 3 8 2 3 2" xfId="29098"/>
    <cellStyle name="Normal 3 2 2 2 2 3 8 2 4" xfId="29099"/>
    <cellStyle name="Normal 3 2 2 2 2 3 8 2 4 2" xfId="29100"/>
    <cellStyle name="Normal 3 2 2 2 2 3 8 2 5" xfId="29101"/>
    <cellStyle name="Normal 3 2 2 2 2 3 8 2 6" xfId="29102"/>
    <cellStyle name="Normal 3 2 2 2 2 3 8 3" xfId="29103"/>
    <cellStyle name="Normal 3 2 2 2 2 3 8 3 2" xfId="29104"/>
    <cellStyle name="Normal 3 2 2 2 2 3 8 3 2 2" xfId="29105"/>
    <cellStyle name="Normal 3 2 2 2 2 3 8 3 3" xfId="29106"/>
    <cellStyle name="Normal 3 2 2 2 2 3 8 3 3 2" xfId="29107"/>
    <cellStyle name="Normal 3 2 2 2 2 3 8 3 4" xfId="29108"/>
    <cellStyle name="Normal 3 2 2 2 2 3 8 3 4 2" xfId="29109"/>
    <cellStyle name="Normal 3 2 2 2 2 3 8 3 5" xfId="29110"/>
    <cellStyle name="Normal 3 2 2 2 2 3 8 3 6" xfId="29111"/>
    <cellStyle name="Normal 3 2 2 2 2 3 8 4" xfId="29112"/>
    <cellStyle name="Normal 3 2 2 2 2 3 8 4 2" xfId="29113"/>
    <cellStyle name="Normal 3 2 2 2 2 3 8 4 2 2" xfId="29114"/>
    <cellStyle name="Normal 3 2 2 2 2 3 8 4 3" xfId="29115"/>
    <cellStyle name="Normal 3 2 2 2 2 3 8 4 3 2" xfId="29116"/>
    <cellStyle name="Normal 3 2 2 2 2 3 8 4 4" xfId="29117"/>
    <cellStyle name="Normal 3 2 2 2 2 3 8 4 4 2" xfId="29118"/>
    <cellStyle name="Normal 3 2 2 2 2 3 8 4 5" xfId="29119"/>
    <cellStyle name="Normal 3 2 2 2 2 3 8 4 6" xfId="29120"/>
    <cellStyle name="Normal 3 2 2 2 2 3 8 5" xfId="29121"/>
    <cellStyle name="Normal 3 2 2 2 2 3 8 5 2" xfId="29122"/>
    <cellStyle name="Normal 3 2 2 2 2 3 8 5 2 2" xfId="29123"/>
    <cellStyle name="Normal 3 2 2 2 2 3 8 5 3" xfId="29124"/>
    <cellStyle name="Normal 3 2 2 2 2 3 8 5 3 2" xfId="29125"/>
    <cellStyle name="Normal 3 2 2 2 2 3 8 5 4" xfId="29126"/>
    <cellStyle name="Normal 3 2 2 2 2 3 8 5 5" xfId="29127"/>
    <cellStyle name="Normal 3 2 2 2 2 3 8 6" xfId="29128"/>
    <cellStyle name="Normal 3 2 2 2 2 3 8 6 2" xfId="29129"/>
    <cellStyle name="Normal 3 2 2 2 2 3 8 7" xfId="29130"/>
    <cellStyle name="Normal 3 2 2 2 2 3 8 7 2" xfId="29131"/>
    <cellStyle name="Normal 3 2 2 2 2 3 8 8" xfId="29132"/>
    <cellStyle name="Normal 3 2 2 2 2 3 8 8 2" xfId="29133"/>
    <cellStyle name="Normal 3 2 2 2 2 3 8 9" xfId="29134"/>
    <cellStyle name="Normal 3 2 2 2 2 3 9" xfId="29135"/>
    <cellStyle name="Normal 3 2 2 2 2 3 9 2" xfId="29136"/>
    <cellStyle name="Normal 3 2 2 2 2 3 9 2 2" xfId="29137"/>
    <cellStyle name="Normal 3 2 2 2 2 3 9 3" xfId="29138"/>
    <cellStyle name="Normal 3 2 2 2 2 3 9 3 2" xfId="29139"/>
    <cellStyle name="Normal 3 2 2 2 2 3 9 4" xfId="29140"/>
    <cellStyle name="Normal 3 2 2 2 2 3 9 4 2" xfId="29141"/>
    <cellStyle name="Normal 3 2 2 2 2 3 9 5" xfId="29142"/>
    <cellStyle name="Normal 3 2 2 2 2 3 9 6" xfId="29143"/>
    <cellStyle name="Normal 3 2 2 2 2 4" xfId="2507"/>
    <cellStyle name="Normal 3 2 2 2 2 4 10" xfId="29145"/>
    <cellStyle name="Normal 3 2 2 2 2 4 10 2" xfId="29146"/>
    <cellStyle name="Normal 3 2 2 2 2 4 10 2 2" xfId="29147"/>
    <cellStyle name="Normal 3 2 2 2 2 4 10 3" xfId="29148"/>
    <cellStyle name="Normal 3 2 2 2 2 4 10 3 2" xfId="29149"/>
    <cellStyle name="Normal 3 2 2 2 2 4 10 4" xfId="29150"/>
    <cellStyle name="Normal 3 2 2 2 2 4 10 4 2" xfId="29151"/>
    <cellStyle name="Normal 3 2 2 2 2 4 10 5" xfId="29152"/>
    <cellStyle name="Normal 3 2 2 2 2 4 10 6" xfId="29153"/>
    <cellStyle name="Normal 3 2 2 2 2 4 11" xfId="29154"/>
    <cellStyle name="Normal 3 2 2 2 2 4 11 2" xfId="29155"/>
    <cellStyle name="Normal 3 2 2 2 2 4 11 2 2" xfId="29156"/>
    <cellStyle name="Normal 3 2 2 2 2 4 11 3" xfId="29157"/>
    <cellStyle name="Normal 3 2 2 2 2 4 11 3 2" xfId="29158"/>
    <cellStyle name="Normal 3 2 2 2 2 4 11 4" xfId="29159"/>
    <cellStyle name="Normal 3 2 2 2 2 4 11 5" xfId="29160"/>
    <cellStyle name="Normal 3 2 2 2 2 4 12" xfId="29161"/>
    <cellStyle name="Normal 3 2 2 2 2 4 12 2" xfId="29162"/>
    <cellStyle name="Normal 3 2 2 2 2 4 13" xfId="29163"/>
    <cellStyle name="Normal 3 2 2 2 2 4 13 2" xfId="29164"/>
    <cellStyle name="Normal 3 2 2 2 2 4 14" xfId="29165"/>
    <cellStyle name="Normal 3 2 2 2 2 4 14 2" xfId="29166"/>
    <cellStyle name="Normal 3 2 2 2 2 4 15" xfId="29167"/>
    <cellStyle name="Normal 3 2 2 2 2 4 16" xfId="29168"/>
    <cellStyle name="Normal 3 2 2 2 2 4 17" xfId="29144"/>
    <cellStyle name="Normal 3 2 2 2 2 4 2" xfId="2508"/>
    <cellStyle name="Normal 3 2 2 2 2 4 2 10" xfId="29170"/>
    <cellStyle name="Normal 3 2 2 2 2 4 2 10 2" xfId="29171"/>
    <cellStyle name="Normal 3 2 2 2 2 4 2 11" xfId="29172"/>
    <cellStyle name="Normal 3 2 2 2 2 4 2 11 2" xfId="29173"/>
    <cellStyle name="Normal 3 2 2 2 2 4 2 12" xfId="29174"/>
    <cellStyle name="Normal 3 2 2 2 2 4 2 13" xfId="29175"/>
    <cellStyle name="Normal 3 2 2 2 2 4 2 14" xfId="29169"/>
    <cellStyle name="Normal 3 2 2 2 2 4 2 2" xfId="2509"/>
    <cellStyle name="Normal 3 2 2 2 2 4 2 2 10" xfId="29177"/>
    <cellStyle name="Normal 3 2 2 2 2 4 2 2 11" xfId="29178"/>
    <cellStyle name="Normal 3 2 2 2 2 4 2 2 12" xfId="29176"/>
    <cellStyle name="Normal 3 2 2 2 2 4 2 2 2" xfId="2510"/>
    <cellStyle name="Normal 3 2 2 2 2 4 2 2 2 2" xfId="29180"/>
    <cellStyle name="Normal 3 2 2 2 2 4 2 2 2 2 2" xfId="29181"/>
    <cellStyle name="Normal 3 2 2 2 2 4 2 2 2 3" xfId="29182"/>
    <cellStyle name="Normal 3 2 2 2 2 4 2 2 2 3 2" xfId="29183"/>
    <cellStyle name="Normal 3 2 2 2 2 4 2 2 2 4" xfId="29184"/>
    <cellStyle name="Normal 3 2 2 2 2 4 2 2 2 4 2" xfId="29185"/>
    <cellStyle name="Normal 3 2 2 2 2 4 2 2 2 5" xfId="29186"/>
    <cellStyle name="Normal 3 2 2 2 2 4 2 2 2 6" xfId="29187"/>
    <cellStyle name="Normal 3 2 2 2 2 4 2 2 2 7" xfId="29179"/>
    <cellStyle name="Normal 3 2 2 2 2 4 2 2 3" xfId="2511"/>
    <cellStyle name="Normal 3 2 2 2 2 4 2 2 3 2" xfId="29189"/>
    <cellStyle name="Normal 3 2 2 2 2 4 2 2 3 2 2" xfId="29190"/>
    <cellStyle name="Normal 3 2 2 2 2 4 2 2 3 3" xfId="29191"/>
    <cellStyle name="Normal 3 2 2 2 2 4 2 2 3 3 2" xfId="29192"/>
    <cellStyle name="Normal 3 2 2 2 2 4 2 2 3 4" xfId="29193"/>
    <cellStyle name="Normal 3 2 2 2 2 4 2 2 3 4 2" xfId="29194"/>
    <cellStyle name="Normal 3 2 2 2 2 4 2 2 3 5" xfId="29195"/>
    <cellStyle name="Normal 3 2 2 2 2 4 2 2 3 6" xfId="29196"/>
    <cellStyle name="Normal 3 2 2 2 2 4 2 2 3 7" xfId="29188"/>
    <cellStyle name="Normal 3 2 2 2 2 4 2 2 4" xfId="29197"/>
    <cellStyle name="Normal 3 2 2 2 2 4 2 2 4 2" xfId="29198"/>
    <cellStyle name="Normal 3 2 2 2 2 4 2 2 4 2 2" xfId="29199"/>
    <cellStyle name="Normal 3 2 2 2 2 4 2 2 4 3" xfId="29200"/>
    <cellStyle name="Normal 3 2 2 2 2 4 2 2 4 3 2" xfId="29201"/>
    <cellStyle name="Normal 3 2 2 2 2 4 2 2 4 4" xfId="29202"/>
    <cellStyle name="Normal 3 2 2 2 2 4 2 2 4 4 2" xfId="29203"/>
    <cellStyle name="Normal 3 2 2 2 2 4 2 2 4 5" xfId="29204"/>
    <cellStyle name="Normal 3 2 2 2 2 4 2 2 4 6" xfId="29205"/>
    <cellStyle name="Normal 3 2 2 2 2 4 2 2 5" xfId="29206"/>
    <cellStyle name="Normal 3 2 2 2 2 4 2 2 5 2" xfId="29207"/>
    <cellStyle name="Normal 3 2 2 2 2 4 2 2 5 2 2" xfId="29208"/>
    <cellStyle name="Normal 3 2 2 2 2 4 2 2 5 3" xfId="29209"/>
    <cellStyle name="Normal 3 2 2 2 2 4 2 2 5 3 2" xfId="29210"/>
    <cellStyle name="Normal 3 2 2 2 2 4 2 2 5 4" xfId="29211"/>
    <cellStyle name="Normal 3 2 2 2 2 4 2 2 5 4 2" xfId="29212"/>
    <cellStyle name="Normal 3 2 2 2 2 4 2 2 5 5" xfId="29213"/>
    <cellStyle name="Normal 3 2 2 2 2 4 2 2 5 6" xfId="29214"/>
    <cellStyle name="Normal 3 2 2 2 2 4 2 2 6" xfId="29215"/>
    <cellStyle name="Normal 3 2 2 2 2 4 2 2 6 2" xfId="29216"/>
    <cellStyle name="Normal 3 2 2 2 2 4 2 2 6 2 2" xfId="29217"/>
    <cellStyle name="Normal 3 2 2 2 2 4 2 2 6 3" xfId="29218"/>
    <cellStyle name="Normal 3 2 2 2 2 4 2 2 6 3 2" xfId="29219"/>
    <cellStyle name="Normal 3 2 2 2 2 4 2 2 6 4" xfId="29220"/>
    <cellStyle name="Normal 3 2 2 2 2 4 2 2 6 5" xfId="29221"/>
    <cellStyle name="Normal 3 2 2 2 2 4 2 2 7" xfId="29222"/>
    <cellStyle name="Normal 3 2 2 2 2 4 2 2 7 2" xfId="29223"/>
    <cellStyle name="Normal 3 2 2 2 2 4 2 2 8" xfId="29224"/>
    <cellStyle name="Normal 3 2 2 2 2 4 2 2 8 2" xfId="29225"/>
    <cellStyle name="Normal 3 2 2 2 2 4 2 2 9" xfId="29226"/>
    <cellStyle name="Normal 3 2 2 2 2 4 2 2 9 2" xfId="29227"/>
    <cellStyle name="Normal 3 2 2 2 2 4 2 3" xfId="2512"/>
    <cellStyle name="Normal 3 2 2 2 2 4 2 3 10" xfId="29229"/>
    <cellStyle name="Normal 3 2 2 2 2 4 2 3 11" xfId="29228"/>
    <cellStyle name="Normal 3 2 2 2 2 4 2 3 2" xfId="2513"/>
    <cellStyle name="Normal 3 2 2 2 2 4 2 3 2 2" xfId="29231"/>
    <cellStyle name="Normal 3 2 2 2 2 4 2 3 2 2 2" xfId="29232"/>
    <cellStyle name="Normal 3 2 2 2 2 4 2 3 2 3" xfId="29233"/>
    <cellStyle name="Normal 3 2 2 2 2 4 2 3 2 3 2" xfId="29234"/>
    <cellStyle name="Normal 3 2 2 2 2 4 2 3 2 4" xfId="29235"/>
    <cellStyle name="Normal 3 2 2 2 2 4 2 3 2 4 2" xfId="29236"/>
    <cellStyle name="Normal 3 2 2 2 2 4 2 3 2 5" xfId="29237"/>
    <cellStyle name="Normal 3 2 2 2 2 4 2 3 2 6" xfId="29238"/>
    <cellStyle name="Normal 3 2 2 2 2 4 2 3 2 7" xfId="29230"/>
    <cellStyle name="Normal 3 2 2 2 2 4 2 3 3" xfId="29239"/>
    <cellStyle name="Normal 3 2 2 2 2 4 2 3 3 2" xfId="29240"/>
    <cellStyle name="Normal 3 2 2 2 2 4 2 3 3 2 2" xfId="29241"/>
    <cellStyle name="Normal 3 2 2 2 2 4 2 3 3 3" xfId="29242"/>
    <cellStyle name="Normal 3 2 2 2 2 4 2 3 3 3 2" xfId="29243"/>
    <cellStyle name="Normal 3 2 2 2 2 4 2 3 3 4" xfId="29244"/>
    <cellStyle name="Normal 3 2 2 2 2 4 2 3 3 4 2" xfId="29245"/>
    <cellStyle name="Normal 3 2 2 2 2 4 2 3 3 5" xfId="29246"/>
    <cellStyle name="Normal 3 2 2 2 2 4 2 3 3 6" xfId="29247"/>
    <cellStyle name="Normal 3 2 2 2 2 4 2 3 4" xfId="29248"/>
    <cellStyle name="Normal 3 2 2 2 2 4 2 3 4 2" xfId="29249"/>
    <cellStyle name="Normal 3 2 2 2 2 4 2 3 4 2 2" xfId="29250"/>
    <cellStyle name="Normal 3 2 2 2 2 4 2 3 4 3" xfId="29251"/>
    <cellStyle name="Normal 3 2 2 2 2 4 2 3 4 3 2" xfId="29252"/>
    <cellStyle name="Normal 3 2 2 2 2 4 2 3 4 4" xfId="29253"/>
    <cellStyle name="Normal 3 2 2 2 2 4 2 3 4 4 2" xfId="29254"/>
    <cellStyle name="Normal 3 2 2 2 2 4 2 3 4 5" xfId="29255"/>
    <cellStyle name="Normal 3 2 2 2 2 4 2 3 4 6" xfId="29256"/>
    <cellStyle name="Normal 3 2 2 2 2 4 2 3 5" xfId="29257"/>
    <cellStyle name="Normal 3 2 2 2 2 4 2 3 5 2" xfId="29258"/>
    <cellStyle name="Normal 3 2 2 2 2 4 2 3 5 2 2" xfId="29259"/>
    <cellStyle name="Normal 3 2 2 2 2 4 2 3 5 3" xfId="29260"/>
    <cellStyle name="Normal 3 2 2 2 2 4 2 3 5 3 2" xfId="29261"/>
    <cellStyle name="Normal 3 2 2 2 2 4 2 3 5 4" xfId="29262"/>
    <cellStyle name="Normal 3 2 2 2 2 4 2 3 5 5" xfId="29263"/>
    <cellStyle name="Normal 3 2 2 2 2 4 2 3 6" xfId="29264"/>
    <cellStyle name="Normal 3 2 2 2 2 4 2 3 6 2" xfId="29265"/>
    <cellStyle name="Normal 3 2 2 2 2 4 2 3 7" xfId="29266"/>
    <cellStyle name="Normal 3 2 2 2 2 4 2 3 7 2" xfId="29267"/>
    <cellStyle name="Normal 3 2 2 2 2 4 2 3 8" xfId="29268"/>
    <cellStyle name="Normal 3 2 2 2 2 4 2 3 8 2" xfId="29269"/>
    <cellStyle name="Normal 3 2 2 2 2 4 2 3 9" xfId="29270"/>
    <cellStyle name="Normal 3 2 2 2 2 4 2 4" xfId="2514"/>
    <cellStyle name="Normal 3 2 2 2 2 4 2 4 10" xfId="29272"/>
    <cellStyle name="Normal 3 2 2 2 2 4 2 4 11" xfId="29271"/>
    <cellStyle name="Normal 3 2 2 2 2 4 2 4 2" xfId="2515"/>
    <cellStyle name="Normal 3 2 2 2 2 4 2 4 2 2" xfId="29274"/>
    <cellStyle name="Normal 3 2 2 2 2 4 2 4 2 2 2" xfId="29275"/>
    <cellStyle name="Normal 3 2 2 2 2 4 2 4 2 3" xfId="29276"/>
    <cellStyle name="Normal 3 2 2 2 2 4 2 4 2 3 2" xfId="29277"/>
    <cellStyle name="Normal 3 2 2 2 2 4 2 4 2 4" xfId="29278"/>
    <cellStyle name="Normal 3 2 2 2 2 4 2 4 2 4 2" xfId="29279"/>
    <cellStyle name="Normal 3 2 2 2 2 4 2 4 2 5" xfId="29280"/>
    <cellStyle name="Normal 3 2 2 2 2 4 2 4 2 6" xfId="29281"/>
    <cellStyle name="Normal 3 2 2 2 2 4 2 4 2 7" xfId="29273"/>
    <cellStyle name="Normal 3 2 2 2 2 4 2 4 3" xfId="29282"/>
    <cellStyle name="Normal 3 2 2 2 2 4 2 4 3 2" xfId="29283"/>
    <cellStyle name="Normal 3 2 2 2 2 4 2 4 3 2 2" xfId="29284"/>
    <cellStyle name="Normal 3 2 2 2 2 4 2 4 3 3" xfId="29285"/>
    <cellStyle name="Normal 3 2 2 2 2 4 2 4 3 3 2" xfId="29286"/>
    <cellStyle name="Normal 3 2 2 2 2 4 2 4 3 4" xfId="29287"/>
    <cellStyle name="Normal 3 2 2 2 2 4 2 4 3 4 2" xfId="29288"/>
    <cellStyle name="Normal 3 2 2 2 2 4 2 4 3 5" xfId="29289"/>
    <cellStyle name="Normal 3 2 2 2 2 4 2 4 3 6" xfId="29290"/>
    <cellStyle name="Normal 3 2 2 2 2 4 2 4 4" xfId="29291"/>
    <cellStyle name="Normal 3 2 2 2 2 4 2 4 4 2" xfId="29292"/>
    <cellStyle name="Normal 3 2 2 2 2 4 2 4 4 2 2" xfId="29293"/>
    <cellStyle name="Normal 3 2 2 2 2 4 2 4 4 3" xfId="29294"/>
    <cellStyle name="Normal 3 2 2 2 2 4 2 4 4 3 2" xfId="29295"/>
    <cellStyle name="Normal 3 2 2 2 2 4 2 4 4 4" xfId="29296"/>
    <cellStyle name="Normal 3 2 2 2 2 4 2 4 4 4 2" xfId="29297"/>
    <cellStyle name="Normal 3 2 2 2 2 4 2 4 4 5" xfId="29298"/>
    <cellStyle name="Normal 3 2 2 2 2 4 2 4 4 6" xfId="29299"/>
    <cellStyle name="Normal 3 2 2 2 2 4 2 4 5" xfId="29300"/>
    <cellStyle name="Normal 3 2 2 2 2 4 2 4 5 2" xfId="29301"/>
    <cellStyle name="Normal 3 2 2 2 2 4 2 4 5 2 2" xfId="29302"/>
    <cellStyle name="Normal 3 2 2 2 2 4 2 4 5 3" xfId="29303"/>
    <cellStyle name="Normal 3 2 2 2 2 4 2 4 5 3 2" xfId="29304"/>
    <cellStyle name="Normal 3 2 2 2 2 4 2 4 5 4" xfId="29305"/>
    <cellStyle name="Normal 3 2 2 2 2 4 2 4 5 5" xfId="29306"/>
    <cellStyle name="Normal 3 2 2 2 2 4 2 4 6" xfId="29307"/>
    <cellStyle name="Normal 3 2 2 2 2 4 2 4 6 2" xfId="29308"/>
    <cellStyle name="Normal 3 2 2 2 2 4 2 4 7" xfId="29309"/>
    <cellStyle name="Normal 3 2 2 2 2 4 2 4 7 2" xfId="29310"/>
    <cellStyle name="Normal 3 2 2 2 2 4 2 4 8" xfId="29311"/>
    <cellStyle name="Normal 3 2 2 2 2 4 2 4 8 2" xfId="29312"/>
    <cellStyle name="Normal 3 2 2 2 2 4 2 4 9" xfId="29313"/>
    <cellStyle name="Normal 3 2 2 2 2 4 2 5" xfId="2516"/>
    <cellStyle name="Normal 3 2 2 2 2 4 2 5 2" xfId="29315"/>
    <cellStyle name="Normal 3 2 2 2 2 4 2 5 2 2" xfId="29316"/>
    <cellStyle name="Normal 3 2 2 2 2 4 2 5 3" xfId="29317"/>
    <cellStyle name="Normal 3 2 2 2 2 4 2 5 3 2" xfId="29318"/>
    <cellStyle name="Normal 3 2 2 2 2 4 2 5 4" xfId="29319"/>
    <cellStyle name="Normal 3 2 2 2 2 4 2 5 4 2" xfId="29320"/>
    <cellStyle name="Normal 3 2 2 2 2 4 2 5 5" xfId="29321"/>
    <cellStyle name="Normal 3 2 2 2 2 4 2 5 6" xfId="29322"/>
    <cellStyle name="Normal 3 2 2 2 2 4 2 5 7" xfId="29314"/>
    <cellStyle name="Normal 3 2 2 2 2 4 2 6" xfId="29323"/>
    <cellStyle name="Normal 3 2 2 2 2 4 2 6 2" xfId="29324"/>
    <cellStyle name="Normal 3 2 2 2 2 4 2 6 2 2" xfId="29325"/>
    <cellStyle name="Normal 3 2 2 2 2 4 2 6 3" xfId="29326"/>
    <cellStyle name="Normal 3 2 2 2 2 4 2 6 3 2" xfId="29327"/>
    <cellStyle name="Normal 3 2 2 2 2 4 2 6 4" xfId="29328"/>
    <cellStyle name="Normal 3 2 2 2 2 4 2 6 4 2" xfId="29329"/>
    <cellStyle name="Normal 3 2 2 2 2 4 2 6 5" xfId="29330"/>
    <cellStyle name="Normal 3 2 2 2 2 4 2 6 6" xfId="29331"/>
    <cellStyle name="Normal 3 2 2 2 2 4 2 7" xfId="29332"/>
    <cellStyle name="Normal 3 2 2 2 2 4 2 7 2" xfId="29333"/>
    <cellStyle name="Normal 3 2 2 2 2 4 2 7 2 2" xfId="29334"/>
    <cellStyle name="Normal 3 2 2 2 2 4 2 7 3" xfId="29335"/>
    <cellStyle name="Normal 3 2 2 2 2 4 2 7 3 2" xfId="29336"/>
    <cellStyle name="Normal 3 2 2 2 2 4 2 7 4" xfId="29337"/>
    <cellStyle name="Normal 3 2 2 2 2 4 2 7 4 2" xfId="29338"/>
    <cellStyle name="Normal 3 2 2 2 2 4 2 7 5" xfId="29339"/>
    <cellStyle name="Normal 3 2 2 2 2 4 2 7 6" xfId="29340"/>
    <cellStyle name="Normal 3 2 2 2 2 4 2 8" xfId="29341"/>
    <cellStyle name="Normal 3 2 2 2 2 4 2 8 2" xfId="29342"/>
    <cellStyle name="Normal 3 2 2 2 2 4 2 8 2 2" xfId="29343"/>
    <cellStyle name="Normal 3 2 2 2 2 4 2 8 3" xfId="29344"/>
    <cellStyle name="Normal 3 2 2 2 2 4 2 8 3 2" xfId="29345"/>
    <cellStyle name="Normal 3 2 2 2 2 4 2 8 4" xfId="29346"/>
    <cellStyle name="Normal 3 2 2 2 2 4 2 8 5" xfId="29347"/>
    <cellStyle name="Normal 3 2 2 2 2 4 2 9" xfId="29348"/>
    <cellStyle name="Normal 3 2 2 2 2 4 2 9 2" xfId="29349"/>
    <cellStyle name="Normal 3 2 2 2 2 4 3" xfId="2517"/>
    <cellStyle name="Normal 3 2 2 2 2 4 3 10" xfId="29351"/>
    <cellStyle name="Normal 3 2 2 2 2 4 3 10 2" xfId="29352"/>
    <cellStyle name="Normal 3 2 2 2 2 4 3 11" xfId="29353"/>
    <cellStyle name="Normal 3 2 2 2 2 4 3 11 2" xfId="29354"/>
    <cellStyle name="Normal 3 2 2 2 2 4 3 12" xfId="29355"/>
    <cellStyle name="Normal 3 2 2 2 2 4 3 13" xfId="29356"/>
    <cellStyle name="Normal 3 2 2 2 2 4 3 14" xfId="29350"/>
    <cellStyle name="Normal 3 2 2 2 2 4 3 2" xfId="2518"/>
    <cellStyle name="Normal 3 2 2 2 2 4 3 2 10" xfId="29358"/>
    <cellStyle name="Normal 3 2 2 2 2 4 3 2 11" xfId="29359"/>
    <cellStyle name="Normal 3 2 2 2 2 4 3 2 12" xfId="29357"/>
    <cellStyle name="Normal 3 2 2 2 2 4 3 2 2" xfId="2519"/>
    <cellStyle name="Normal 3 2 2 2 2 4 3 2 2 2" xfId="29361"/>
    <cellStyle name="Normal 3 2 2 2 2 4 3 2 2 2 2" xfId="29362"/>
    <cellStyle name="Normal 3 2 2 2 2 4 3 2 2 3" xfId="29363"/>
    <cellStyle name="Normal 3 2 2 2 2 4 3 2 2 3 2" xfId="29364"/>
    <cellStyle name="Normal 3 2 2 2 2 4 3 2 2 4" xfId="29365"/>
    <cellStyle name="Normal 3 2 2 2 2 4 3 2 2 4 2" xfId="29366"/>
    <cellStyle name="Normal 3 2 2 2 2 4 3 2 2 5" xfId="29367"/>
    <cellStyle name="Normal 3 2 2 2 2 4 3 2 2 6" xfId="29368"/>
    <cellStyle name="Normal 3 2 2 2 2 4 3 2 2 7" xfId="29360"/>
    <cellStyle name="Normal 3 2 2 2 2 4 3 2 3" xfId="29369"/>
    <cellStyle name="Normal 3 2 2 2 2 4 3 2 3 2" xfId="29370"/>
    <cellStyle name="Normal 3 2 2 2 2 4 3 2 3 2 2" xfId="29371"/>
    <cellStyle name="Normal 3 2 2 2 2 4 3 2 3 3" xfId="29372"/>
    <cellStyle name="Normal 3 2 2 2 2 4 3 2 3 3 2" xfId="29373"/>
    <cellStyle name="Normal 3 2 2 2 2 4 3 2 3 4" xfId="29374"/>
    <cellStyle name="Normal 3 2 2 2 2 4 3 2 3 4 2" xfId="29375"/>
    <cellStyle name="Normal 3 2 2 2 2 4 3 2 3 5" xfId="29376"/>
    <cellStyle name="Normal 3 2 2 2 2 4 3 2 3 6" xfId="29377"/>
    <cellStyle name="Normal 3 2 2 2 2 4 3 2 4" xfId="29378"/>
    <cellStyle name="Normal 3 2 2 2 2 4 3 2 4 2" xfId="29379"/>
    <cellStyle name="Normal 3 2 2 2 2 4 3 2 4 2 2" xfId="29380"/>
    <cellStyle name="Normal 3 2 2 2 2 4 3 2 4 3" xfId="29381"/>
    <cellStyle name="Normal 3 2 2 2 2 4 3 2 4 3 2" xfId="29382"/>
    <cellStyle name="Normal 3 2 2 2 2 4 3 2 4 4" xfId="29383"/>
    <cellStyle name="Normal 3 2 2 2 2 4 3 2 4 4 2" xfId="29384"/>
    <cellStyle name="Normal 3 2 2 2 2 4 3 2 4 5" xfId="29385"/>
    <cellStyle name="Normal 3 2 2 2 2 4 3 2 4 6" xfId="29386"/>
    <cellStyle name="Normal 3 2 2 2 2 4 3 2 5" xfId="29387"/>
    <cellStyle name="Normal 3 2 2 2 2 4 3 2 5 2" xfId="29388"/>
    <cellStyle name="Normal 3 2 2 2 2 4 3 2 5 2 2" xfId="29389"/>
    <cellStyle name="Normal 3 2 2 2 2 4 3 2 5 3" xfId="29390"/>
    <cellStyle name="Normal 3 2 2 2 2 4 3 2 5 3 2" xfId="29391"/>
    <cellStyle name="Normal 3 2 2 2 2 4 3 2 5 4" xfId="29392"/>
    <cellStyle name="Normal 3 2 2 2 2 4 3 2 5 4 2" xfId="29393"/>
    <cellStyle name="Normal 3 2 2 2 2 4 3 2 5 5" xfId="29394"/>
    <cellStyle name="Normal 3 2 2 2 2 4 3 2 5 6" xfId="29395"/>
    <cellStyle name="Normal 3 2 2 2 2 4 3 2 6" xfId="29396"/>
    <cellStyle name="Normal 3 2 2 2 2 4 3 2 6 2" xfId="29397"/>
    <cellStyle name="Normal 3 2 2 2 2 4 3 2 6 2 2" xfId="29398"/>
    <cellStyle name="Normal 3 2 2 2 2 4 3 2 6 3" xfId="29399"/>
    <cellStyle name="Normal 3 2 2 2 2 4 3 2 6 3 2" xfId="29400"/>
    <cellStyle name="Normal 3 2 2 2 2 4 3 2 6 4" xfId="29401"/>
    <cellStyle name="Normal 3 2 2 2 2 4 3 2 6 5" xfId="29402"/>
    <cellStyle name="Normal 3 2 2 2 2 4 3 2 7" xfId="29403"/>
    <cellStyle name="Normal 3 2 2 2 2 4 3 2 7 2" xfId="29404"/>
    <cellStyle name="Normal 3 2 2 2 2 4 3 2 8" xfId="29405"/>
    <cellStyle name="Normal 3 2 2 2 2 4 3 2 8 2" xfId="29406"/>
    <cellStyle name="Normal 3 2 2 2 2 4 3 2 9" xfId="29407"/>
    <cellStyle name="Normal 3 2 2 2 2 4 3 2 9 2" xfId="29408"/>
    <cellStyle name="Normal 3 2 2 2 2 4 3 3" xfId="2520"/>
    <cellStyle name="Normal 3 2 2 2 2 4 3 3 10" xfId="29410"/>
    <cellStyle name="Normal 3 2 2 2 2 4 3 3 11" xfId="29409"/>
    <cellStyle name="Normal 3 2 2 2 2 4 3 3 2" xfId="2521"/>
    <cellStyle name="Normal 3 2 2 2 2 4 3 3 2 2" xfId="29412"/>
    <cellStyle name="Normal 3 2 2 2 2 4 3 3 2 2 2" xfId="29413"/>
    <cellStyle name="Normal 3 2 2 2 2 4 3 3 2 3" xfId="29414"/>
    <cellStyle name="Normal 3 2 2 2 2 4 3 3 2 3 2" xfId="29415"/>
    <cellStyle name="Normal 3 2 2 2 2 4 3 3 2 4" xfId="29416"/>
    <cellStyle name="Normal 3 2 2 2 2 4 3 3 2 4 2" xfId="29417"/>
    <cellStyle name="Normal 3 2 2 2 2 4 3 3 2 5" xfId="29418"/>
    <cellStyle name="Normal 3 2 2 2 2 4 3 3 2 6" xfId="29419"/>
    <cellStyle name="Normal 3 2 2 2 2 4 3 3 2 7" xfId="29411"/>
    <cellStyle name="Normal 3 2 2 2 2 4 3 3 3" xfId="29420"/>
    <cellStyle name="Normal 3 2 2 2 2 4 3 3 3 2" xfId="29421"/>
    <cellStyle name="Normal 3 2 2 2 2 4 3 3 3 2 2" xfId="29422"/>
    <cellStyle name="Normal 3 2 2 2 2 4 3 3 3 3" xfId="29423"/>
    <cellStyle name="Normal 3 2 2 2 2 4 3 3 3 3 2" xfId="29424"/>
    <cellStyle name="Normal 3 2 2 2 2 4 3 3 3 4" xfId="29425"/>
    <cellStyle name="Normal 3 2 2 2 2 4 3 3 3 4 2" xfId="29426"/>
    <cellStyle name="Normal 3 2 2 2 2 4 3 3 3 5" xfId="29427"/>
    <cellStyle name="Normal 3 2 2 2 2 4 3 3 3 6" xfId="29428"/>
    <cellStyle name="Normal 3 2 2 2 2 4 3 3 4" xfId="29429"/>
    <cellStyle name="Normal 3 2 2 2 2 4 3 3 4 2" xfId="29430"/>
    <cellStyle name="Normal 3 2 2 2 2 4 3 3 4 2 2" xfId="29431"/>
    <cellStyle name="Normal 3 2 2 2 2 4 3 3 4 3" xfId="29432"/>
    <cellStyle name="Normal 3 2 2 2 2 4 3 3 4 3 2" xfId="29433"/>
    <cellStyle name="Normal 3 2 2 2 2 4 3 3 4 4" xfId="29434"/>
    <cellStyle name="Normal 3 2 2 2 2 4 3 3 4 4 2" xfId="29435"/>
    <cellStyle name="Normal 3 2 2 2 2 4 3 3 4 5" xfId="29436"/>
    <cellStyle name="Normal 3 2 2 2 2 4 3 3 4 6" xfId="29437"/>
    <cellStyle name="Normal 3 2 2 2 2 4 3 3 5" xfId="29438"/>
    <cellStyle name="Normal 3 2 2 2 2 4 3 3 5 2" xfId="29439"/>
    <cellStyle name="Normal 3 2 2 2 2 4 3 3 5 2 2" xfId="29440"/>
    <cellStyle name="Normal 3 2 2 2 2 4 3 3 5 3" xfId="29441"/>
    <cellStyle name="Normal 3 2 2 2 2 4 3 3 5 3 2" xfId="29442"/>
    <cellStyle name="Normal 3 2 2 2 2 4 3 3 5 4" xfId="29443"/>
    <cellStyle name="Normal 3 2 2 2 2 4 3 3 5 5" xfId="29444"/>
    <cellStyle name="Normal 3 2 2 2 2 4 3 3 6" xfId="29445"/>
    <cellStyle name="Normal 3 2 2 2 2 4 3 3 6 2" xfId="29446"/>
    <cellStyle name="Normal 3 2 2 2 2 4 3 3 7" xfId="29447"/>
    <cellStyle name="Normal 3 2 2 2 2 4 3 3 7 2" xfId="29448"/>
    <cellStyle name="Normal 3 2 2 2 2 4 3 3 8" xfId="29449"/>
    <cellStyle name="Normal 3 2 2 2 2 4 3 3 8 2" xfId="29450"/>
    <cellStyle name="Normal 3 2 2 2 2 4 3 3 9" xfId="29451"/>
    <cellStyle name="Normal 3 2 2 2 2 4 3 4" xfId="2522"/>
    <cellStyle name="Normal 3 2 2 2 2 4 3 4 10" xfId="29453"/>
    <cellStyle name="Normal 3 2 2 2 2 4 3 4 11" xfId="29452"/>
    <cellStyle name="Normal 3 2 2 2 2 4 3 4 2" xfId="29454"/>
    <cellStyle name="Normal 3 2 2 2 2 4 3 4 2 2" xfId="29455"/>
    <cellStyle name="Normal 3 2 2 2 2 4 3 4 2 2 2" xfId="29456"/>
    <cellStyle name="Normal 3 2 2 2 2 4 3 4 2 3" xfId="29457"/>
    <cellStyle name="Normal 3 2 2 2 2 4 3 4 2 3 2" xfId="29458"/>
    <cellStyle name="Normal 3 2 2 2 2 4 3 4 2 4" xfId="29459"/>
    <cellStyle name="Normal 3 2 2 2 2 4 3 4 2 4 2" xfId="29460"/>
    <cellStyle name="Normal 3 2 2 2 2 4 3 4 2 5" xfId="29461"/>
    <cellStyle name="Normal 3 2 2 2 2 4 3 4 2 6" xfId="29462"/>
    <cellStyle name="Normal 3 2 2 2 2 4 3 4 3" xfId="29463"/>
    <cellStyle name="Normal 3 2 2 2 2 4 3 4 3 2" xfId="29464"/>
    <cellStyle name="Normal 3 2 2 2 2 4 3 4 3 2 2" xfId="29465"/>
    <cellStyle name="Normal 3 2 2 2 2 4 3 4 3 3" xfId="29466"/>
    <cellStyle name="Normal 3 2 2 2 2 4 3 4 3 3 2" xfId="29467"/>
    <cellStyle name="Normal 3 2 2 2 2 4 3 4 3 4" xfId="29468"/>
    <cellStyle name="Normal 3 2 2 2 2 4 3 4 3 4 2" xfId="29469"/>
    <cellStyle name="Normal 3 2 2 2 2 4 3 4 3 5" xfId="29470"/>
    <cellStyle name="Normal 3 2 2 2 2 4 3 4 3 6" xfId="29471"/>
    <cellStyle name="Normal 3 2 2 2 2 4 3 4 4" xfId="29472"/>
    <cellStyle name="Normal 3 2 2 2 2 4 3 4 4 2" xfId="29473"/>
    <cellStyle name="Normal 3 2 2 2 2 4 3 4 4 2 2" xfId="29474"/>
    <cellStyle name="Normal 3 2 2 2 2 4 3 4 4 3" xfId="29475"/>
    <cellStyle name="Normal 3 2 2 2 2 4 3 4 4 3 2" xfId="29476"/>
    <cellStyle name="Normal 3 2 2 2 2 4 3 4 4 4" xfId="29477"/>
    <cellStyle name="Normal 3 2 2 2 2 4 3 4 4 4 2" xfId="29478"/>
    <cellStyle name="Normal 3 2 2 2 2 4 3 4 4 5" xfId="29479"/>
    <cellStyle name="Normal 3 2 2 2 2 4 3 4 4 6" xfId="29480"/>
    <cellStyle name="Normal 3 2 2 2 2 4 3 4 5" xfId="29481"/>
    <cellStyle name="Normal 3 2 2 2 2 4 3 4 5 2" xfId="29482"/>
    <cellStyle name="Normal 3 2 2 2 2 4 3 4 5 2 2" xfId="29483"/>
    <cellStyle name="Normal 3 2 2 2 2 4 3 4 5 3" xfId="29484"/>
    <cellStyle name="Normal 3 2 2 2 2 4 3 4 5 3 2" xfId="29485"/>
    <cellStyle name="Normal 3 2 2 2 2 4 3 4 5 4" xfId="29486"/>
    <cellStyle name="Normal 3 2 2 2 2 4 3 4 5 5" xfId="29487"/>
    <cellStyle name="Normal 3 2 2 2 2 4 3 4 6" xfId="29488"/>
    <cellStyle name="Normal 3 2 2 2 2 4 3 4 6 2" xfId="29489"/>
    <cellStyle name="Normal 3 2 2 2 2 4 3 4 7" xfId="29490"/>
    <cellStyle name="Normal 3 2 2 2 2 4 3 4 7 2" xfId="29491"/>
    <cellStyle name="Normal 3 2 2 2 2 4 3 4 8" xfId="29492"/>
    <cellStyle name="Normal 3 2 2 2 2 4 3 4 8 2" xfId="29493"/>
    <cellStyle name="Normal 3 2 2 2 2 4 3 4 9" xfId="29494"/>
    <cellStyle name="Normal 3 2 2 2 2 4 3 5" xfId="29495"/>
    <cellStyle name="Normal 3 2 2 2 2 4 3 5 2" xfId="29496"/>
    <cellStyle name="Normal 3 2 2 2 2 4 3 5 2 2" xfId="29497"/>
    <cellStyle name="Normal 3 2 2 2 2 4 3 5 3" xfId="29498"/>
    <cellStyle name="Normal 3 2 2 2 2 4 3 5 3 2" xfId="29499"/>
    <cellStyle name="Normal 3 2 2 2 2 4 3 5 4" xfId="29500"/>
    <cellStyle name="Normal 3 2 2 2 2 4 3 5 4 2" xfId="29501"/>
    <cellStyle name="Normal 3 2 2 2 2 4 3 5 5" xfId="29502"/>
    <cellStyle name="Normal 3 2 2 2 2 4 3 5 6" xfId="29503"/>
    <cellStyle name="Normal 3 2 2 2 2 4 3 6" xfId="29504"/>
    <cellStyle name="Normal 3 2 2 2 2 4 3 6 2" xfId="29505"/>
    <cellStyle name="Normal 3 2 2 2 2 4 3 6 2 2" xfId="29506"/>
    <cellStyle name="Normal 3 2 2 2 2 4 3 6 3" xfId="29507"/>
    <cellStyle name="Normal 3 2 2 2 2 4 3 6 3 2" xfId="29508"/>
    <cellStyle name="Normal 3 2 2 2 2 4 3 6 4" xfId="29509"/>
    <cellStyle name="Normal 3 2 2 2 2 4 3 6 4 2" xfId="29510"/>
    <cellStyle name="Normal 3 2 2 2 2 4 3 6 5" xfId="29511"/>
    <cellStyle name="Normal 3 2 2 2 2 4 3 6 6" xfId="29512"/>
    <cellStyle name="Normal 3 2 2 2 2 4 3 7" xfId="29513"/>
    <cellStyle name="Normal 3 2 2 2 2 4 3 7 2" xfId="29514"/>
    <cellStyle name="Normal 3 2 2 2 2 4 3 7 2 2" xfId="29515"/>
    <cellStyle name="Normal 3 2 2 2 2 4 3 7 3" xfId="29516"/>
    <cellStyle name="Normal 3 2 2 2 2 4 3 7 3 2" xfId="29517"/>
    <cellStyle name="Normal 3 2 2 2 2 4 3 7 4" xfId="29518"/>
    <cellStyle name="Normal 3 2 2 2 2 4 3 7 4 2" xfId="29519"/>
    <cellStyle name="Normal 3 2 2 2 2 4 3 7 5" xfId="29520"/>
    <cellStyle name="Normal 3 2 2 2 2 4 3 7 6" xfId="29521"/>
    <cellStyle name="Normal 3 2 2 2 2 4 3 8" xfId="29522"/>
    <cellStyle name="Normal 3 2 2 2 2 4 3 8 2" xfId="29523"/>
    <cellStyle name="Normal 3 2 2 2 2 4 3 8 2 2" xfId="29524"/>
    <cellStyle name="Normal 3 2 2 2 2 4 3 8 3" xfId="29525"/>
    <cellStyle name="Normal 3 2 2 2 2 4 3 8 3 2" xfId="29526"/>
    <cellStyle name="Normal 3 2 2 2 2 4 3 8 4" xfId="29527"/>
    <cellStyle name="Normal 3 2 2 2 2 4 3 8 5" xfId="29528"/>
    <cellStyle name="Normal 3 2 2 2 2 4 3 9" xfId="29529"/>
    <cellStyle name="Normal 3 2 2 2 2 4 3 9 2" xfId="29530"/>
    <cellStyle name="Normal 3 2 2 2 2 4 4" xfId="2523"/>
    <cellStyle name="Normal 3 2 2 2 2 4 4 10" xfId="29532"/>
    <cellStyle name="Normal 3 2 2 2 2 4 4 10 2" xfId="29533"/>
    <cellStyle name="Normal 3 2 2 2 2 4 4 11" xfId="29534"/>
    <cellStyle name="Normal 3 2 2 2 2 4 4 12" xfId="29535"/>
    <cellStyle name="Normal 3 2 2 2 2 4 4 13" xfId="29531"/>
    <cellStyle name="Normal 3 2 2 2 2 4 4 2" xfId="2524"/>
    <cellStyle name="Normal 3 2 2 2 2 4 4 2 10" xfId="29537"/>
    <cellStyle name="Normal 3 2 2 2 2 4 4 2 11" xfId="29536"/>
    <cellStyle name="Normal 3 2 2 2 2 4 4 2 2" xfId="29538"/>
    <cellStyle name="Normal 3 2 2 2 2 4 4 2 2 2" xfId="29539"/>
    <cellStyle name="Normal 3 2 2 2 2 4 4 2 2 2 2" xfId="29540"/>
    <cellStyle name="Normal 3 2 2 2 2 4 4 2 2 3" xfId="29541"/>
    <cellStyle name="Normal 3 2 2 2 2 4 4 2 2 3 2" xfId="29542"/>
    <cellStyle name="Normal 3 2 2 2 2 4 4 2 2 4" xfId="29543"/>
    <cellStyle name="Normal 3 2 2 2 2 4 4 2 2 4 2" xfId="29544"/>
    <cellStyle name="Normal 3 2 2 2 2 4 4 2 2 5" xfId="29545"/>
    <cellStyle name="Normal 3 2 2 2 2 4 4 2 2 6" xfId="29546"/>
    <cellStyle name="Normal 3 2 2 2 2 4 4 2 3" xfId="29547"/>
    <cellStyle name="Normal 3 2 2 2 2 4 4 2 3 2" xfId="29548"/>
    <cellStyle name="Normal 3 2 2 2 2 4 4 2 3 2 2" xfId="29549"/>
    <cellStyle name="Normal 3 2 2 2 2 4 4 2 3 3" xfId="29550"/>
    <cellStyle name="Normal 3 2 2 2 2 4 4 2 3 3 2" xfId="29551"/>
    <cellStyle name="Normal 3 2 2 2 2 4 4 2 3 4" xfId="29552"/>
    <cellStyle name="Normal 3 2 2 2 2 4 4 2 3 4 2" xfId="29553"/>
    <cellStyle name="Normal 3 2 2 2 2 4 4 2 3 5" xfId="29554"/>
    <cellStyle name="Normal 3 2 2 2 2 4 4 2 3 6" xfId="29555"/>
    <cellStyle name="Normal 3 2 2 2 2 4 4 2 4" xfId="29556"/>
    <cellStyle name="Normal 3 2 2 2 2 4 4 2 4 2" xfId="29557"/>
    <cellStyle name="Normal 3 2 2 2 2 4 4 2 4 2 2" xfId="29558"/>
    <cellStyle name="Normal 3 2 2 2 2 4 4 2 4 3" xfId="29559"/>
    <cellStyle name="Normal 3 2 2 2 2 4 4 2 4 3 2" xfId="29560"/>
    <cellStyle name="Normal 3 2 2 2 2 4 4 2 4 4" xfId="29561"/>
    <cellStyle name="Normal 3 2 2 2 2 4 4 2 4 4 2" xfId="29562"/>
    <cellStyle name="Normal 3 2 2 2 2 4 4 2 4 5" xfId="29563"/>
    <cellStyle name="Normal 3 2 2 2 2 4 4 2 4 6" xfId="29564"/>
    <cellStyle name="Normal 3 2 2 2 2 4 4 2 5" xfId="29565"/>
    <cellStyle name="Normal 3 2 2 2 2 4 4 2 5 2" xfId="29566"/>
    <cellStyle name="Normal 3 2 2 2 2 4 4 2 5 2 2" xfId="29567"/>
    <cellStyle name="Normal 3 2 2 2 2 4 4 2 5 3" xfId="29568"/>
    <cellStyle name="Normal 3 2 2 2 2 4 4 2 5 3 2" xfId="29569"/>
    <cellStyle name="Normal 3 2 2 2 2 4 4 2 5 4" xfId="29570"/>
    <cellStyle name="Normal 3 2 2 2 2 4 4 2 5 5" xfId="29571"/>
    <cellStyle name="Normal 3 2 2 2 2 4 4 2 6" xfId="29572"/>
    <cellStyle name="Normal 3 2 2 2 2 4 4 2 6 2" xfId="29573"/>
    <cellStyle name="Normal 3 2 2 2 2 4 4 2 7" xfId="29574"/>
    <cellStyle name="Normal 3 2 2 2 2 4 4 2 7 2" xfId="29575"/>
    <cellStyle name="Normal 3 2 2 2 2 4 4 2 8" xfId="29576"/>
    <cellStyle name="Normal 3 2 2 2 2 4 4 2 8 2" xfId="29577"/>
    <cellStyle name="Normal 3 2 2 2 2 4 4 2 9" xfId="29578"/>
    <cellStyle name="Normal 3 2 2 2 2 4 4 3" xfId="2525"/>
    <cellStyle name="Normal 3 2 2 2 2 4 4 3 10" xfId="29580"/>
    <cellStyle name="Normal 3 2 2 2 2 4 4 3 11" xfId="29579"/>
    <cellStyle name="Normal 3 2 2 2 2 4 4 3 2" xfId="29581"/>
    <cellStyle name="Normal 3 2 2 2 2 4 4 3 2 2" xfId="29582"/>
    <cellStyle name="Normal 3 2 2 2 2 4 4 3 2 2 2" xfId="29583"/>
    <cellStyle name="Normal 3 2 2 2 2 4 4 3 2 3" xfId="29584"/>
    <cellStyle name="Normal 3 2 2 2 2 4 4 3 2 3 2" xfId="29585"/>
    <cellStyle name="Normal 3 2 2 2 2 4 4 3 2 4" xfId="29586"/>
    <cellStyle name="Normal 3 2 2 2 2 4 4 3 2 4 2" xfId="29587"/>
    <cellStyle name="Normal 3 2 2 2 2 4 4 3 2 5" xfId="29588"/>
    <cellStyle name="Normal 3 2 2 2 2 4 4 3 2 6" xfId="29589"/>
    <cellStyle name="Normal 3 2 2 2 2 4 4 3 3" xfId="29590"/>
    <cellStyle name="Normal 3 2 2 2 2 4 4 3 3 2" xfId="29591"/>
    <cellStyle name="Normal 3 2 2 2 2 4 4 3 3 2 2" xfId="29592"/>
    <cellStyle name="Normal 3 2 2 2 2 4 4 3 3 3" xfId="29593"/>
    <cellStyle name="Normal 3 2 2 2 2 4 4 3 3 3 2" xfId="29594"/>
    <cellStyle name="Normal 3 2 2 2 2 4 4 3 3 4" xfId="29595"/>
    <cellStyle name="Normal 3 2 2 2 2 4 4 3 3 4 2" xfId="29596"/>
    <cellStyle name="Normal 3 2 2 2 2 4 4 3 3 5" xfId="29597"/>
    <cellStyle name="Normal 3 2 2 2 2 4 4 3 3 6" xfId="29598"/>
    <cellStyle name="Normal 3 2 2 2 2 4 4 3 4" xfId="29599"/>
    <cellStyle name="Normal 3 2 2 2 2 4 4 3 4 2" xfId="29600"/>
    <cellStyle name="Normal 3 2 2 2 2 4 4 3 4 2 2" xfId="29601"/>
    <cellStyle name="Normal 3 2 2 2 2 4 4 3 4 3" xfId="29602"/>
    <cellStyle name="Normal 3 2 2 2 2 4 4 3 4 3 2" xfId="29603"/>
    <cellStyle name="Normal 3 2 2 2 2 4 4 3 4 4" xfId="29604"/>
    <cellStyle name="Normal 3 2 2 2 2 4 4 3 4 4 2" xfId="29605"/>
    <cellStyle name="Normal 3 2 2 2 2 4 4 3 4 5" xfId="29606"/>
    <cellStyle name="Normal 3 2 2 2 2 4 4 3 4 6" xfId="29607"/>
    <cellStyle name="Normal 3 2 2 2 2 4 4 3 5" xfId="29608"/>
    <cellStyle name="Normal 3 2 2 2 2 4 4 3 5 2" xfId="29609"/>
    <cellStyle name="Normal 3 2 2 2 2 4 4 3 5 2 2" xfId="29610"/>
    <cellStyle name="Normal 3 2 2 2 2 4 4 3 5 3" xfId="29611"/>
    <cellStyle name="Normal 3 2 2 2 2 4 4 3 5 3 2" xfId="29612"/>
    <cellStyle name="Normal 3 2 2 2 2 4 4 3 5 4" xfId="29613"/>
    <cellStyle name="Normal 3 2 2 2 2 4 4 3 5 5" xfId="29614"/>
    <cellStyle name="Normal 3 2 2 2 2 4 4 3 6" xfId="29615"/>
    <cellStyle name="Normal 3 2 2 2 2 4 4 3 6 2" xfId="29616"/>
    <cellStyle name="Normal 3 2 2 2 2 4 4 3 7" xfId="29617"/>
    <cellStyle name="Normal 3 2 2 2 2 4 4 3 7 2" xfId="29618"/>
    <cellStyle name="Normal 3 2 2 2 2 4 4 3 8" xfId="29619"/>
    <cellStyle name="Normal 3 2 2 2 2 4 4 3 8 2" xfId="29620"/>
    <cellStyle name="Normal 3 2 2 2 2 4 4 3 9" xfId="29621"/>
    <cellStyle name="Normal 3 2 2 2 2 4 4 4" xfId="29622"/>
    <cellStyle name="Normal 3 2 2 2 2 4 4 4 2" xfId="29623"/>
    <cellStyle name="Normal 3 2 2 2 2 4 4 4 2 2" xfId="29624"/>
    <cellStyle name="Normal 3 2 2 2 2 4 4 4 3" xfId="29625"/>
    <cellStyle name="Normal 3 2 2 2 2 4 4 4 3 2" xfId="29626"/>
    <cellStyle name="Normal 3 2 2 2 2 4 4 4 4" xfId="29627"/>
    <cellStyle name="Normal 3 2 2 2 2 4 4 4 4 2" xfId="29628"/>
    <cellStyle name="Normal 3 2 2 2 2 4 4 4 5" xfId="29629"/>
    <cellStyle name="Normal 3 2 2 2 2 4 4 4 6" xfId="29630"/>
    <cellStyle name="Normal 3 2 2 2 2 4 4 5" xfId="29631"/>
    <cellStyle name="Normal 3 2 2 2 2 4 4 5 2" xfId="29632"/>
    <cellStyle name="Normal 3 2 2 2 2 4 4 5 2 2" xfId="29633"/>
    <cellStyle name="Normal 3 2 2 2 2 4 4 5 3" xfId="29634"/>
    <cellStyle name="Normal 3 2 2 2 2 4 4 5 3 2" xfId="29635"/>
    <cellStyle name="Normal 3 2 2 2 2 4 4 5 4" xfId="29636"/>
    <cellStyle name="Normal 3 2 2 2 2 4 4 5 4 2" xfId="29637"/>
    <cellStyle name="Normal 3 2 2 2 2 4 4 5 5" xfId="29638"/>
    <cellStyle name="Normal 3 2 2 2 2 4 4 5 6" xfId="29639"/>
    <cellStyle name="Normal 3 2 2 2 2 4 4 6" xfId="29640"/>
    <cellStyle name="Normal 3 2 2 2 2 4 4 6 2" xfId="29641"/>
    <cellStyle name="Normal 3 2 2 2 2 4 4 6 2 2" xfId="29642"/>
    <cellStyle name="Normal 3 2 2 2 2 4 4 6 3" xfId="29643"/>
    <cellStyle name="Normal 3 2 2 2 2 4 4 6 3 2" xfId="29644"/>
    <cellStyle name="Normal 3 2 2 2 2 4 4 6 4" xfId="29645"/>
    <cellStyle name="Normal 3 2 2 2 2 4 4 6 4 2" xfId="29646"/>
    <cellStyle name="Normal 3 2 2 2 2 4 4 6 5" xfId="29647"/>
    <cellStyle name="Normal 3 2 2 2 2 4 4 6 6" xfId="29648"/>
    <cellStyle name="Normal 3 2 2 2 2 4 4 7" xfId="29649"/>
    <cellStyle name="Normal 3 2 2 2 2 4 4 7 2" xfId="29650"/>
    <cellStyle name="Normal 3 2 2 2 2 4 4 7 2 2" xfId="29651"/>
    <cellStyle name="Normal 3 2 2 2 2 4 4 7 3" xfId="29652"/>
    <cellStyle name="Normal 3 2 2 2 2 4 4 7 3 2" xfId="29653"/>
    <cellStyle name="Normal 3 2 2 2 2 4 4 7 4" xfId="29654"/>
    <cellStyle name="Normal 3 2 2 2 2 4 4 7 5" xfId="29655"/>
    <cellStyle name="Normal 3 2 2 2 2 4 4 8" xfId="29656"/>
    <cellStyle name="Normal 3 2 2 2 2 4 4 8 2" xfId="29657"/>
    <cellStyle name="Normal 3 2 2 2 2 4 4 9" xfId="29658"/>
    <cellStyle name="Normal 3 2 2 2 2 4 4 9 2" xfId="29659"/>
    <cellStyle name="Normal 3 2 2 2 2 4 5" xfId="2526"/>
    <cellStyle name="Normal 3 2 2 2 2 4 5 10" xfId="29661"/>
    <cellStyle name="Normal 3 2 2 2 2 4 5 11" xfId="29662"/>
    <cellStyle name="Normal 3 2 2 2 2 4 5 12" xfId="29660"/>
    <cellStyle name="Normal 3 2 2 2 2 4 5 2" xfId="2527"/>
    <cellStyle name="Normal 3 2 2 2 2 4 5 2 2" xfId="29664"/>
    <cellStyle name="Normal 3 2 2 2 2 4 5 2 2 2" xfId="29665"/>
    <cellStyle name="Normal 3 2 2 2 2 4 5 2 3" xfId="29666"/>
    <cellStyle name="Normal 3 2 2 2 2 4 5 2 3 2" xfId="29667"/>
    <cellStyle name="Normal 3 2 2 2 2 4 5 2 4" xfId="29668"/>
    <cellStyle name="Normal 3 2 2 2 2 4 5 2 4 2" xfId="29669"/>
    <cellStyle name="Normal 3 2 2 2 2 4 5 2 5" xfId="29670"/>
    <cellStyle name="Normal 3 2 2 2 2 4 5 2 6" xfId="29671"/>
    <cellStyle name="Normal 3 2 2 2 2 4 5 2 7" xfId="29663"/>
    <cellStyle name="Normal 3 2 2 2 2 4 5 3" xfId="29672"/>
    <cellStyle name="Normal 3 2 2 2 2 4 5 3 2" xfId="29673"/>
    <cellStyle name="Normal 3 2 2 2 2 4 5 3 2 2" xfId="29674"/>
    <cellStyle name="Normal 3 2 2 2 2 4 5 3 3" xfId="29675"/>
    <cellStyle name="Normal 3 2 2 2 2 4 5 3 3 2" xfId="29676"/>
    <cellStyle name="Normal 3 2 2 2 2 4 5 3 4" xfId="29677"/>
    <cellStyle name="Normal 3 2 2 2 2 4 5 3 4 2" xfId="29678"/>
    <cellStyle name="Normal 3 2 2 2 2 4 5 3 5" xfId="29679"/>
    <cellStyle name="Normal 3 2 2 2 2 4 5 3 6" xfId="29680"/>
    <cellStyle name="Normal 3 2 2 2 2 4 5 4" xfId="29681"/>
    <cellStyle name="Normal 3 2 2 2 2 4 5 4 2" xfId="29682"/>
    <cellStyle name="Normal 3 2 2 2 2 4 5 4 2 2" xfId="29683"/>
    <cellStyle name="Normal 3 2 2 2 2 4 5 4 3" xfId="29684"/>
    <cellStyle name="Normal 3 2 2 2 2 4 5 4 3 2" xfId="29685"/>
    <cellStyle name="Normal 3 2 2 2 2 4 5 4 4" xfId="29686"/>
    <cellStyle name="Normal 3 2 2 2 2 4 5 4 4 2" xfId="29687"/>
    <cellStyle name="Normal 3 2 2 2 2 4 5 4 5" xfId="29688"/>
    <cellStyle name="Normal 3 2 2 2 2 4 5 4 6" xfId="29689"/>
    <cellStyle name="Normal 3 2 2 2 2 4 5 5" xfId="29690"/>
    <cellStyle name="Normal 3 2 2 2 2 4 5 5 2" xfId="29691"/>
    <cellStyle name="Normal 3 2 2 2 2 4 5 5 2 2" xfId="29692"/>
    <cellStyle name="Normal 3 2 2 2 2 4 5 5 3" xfId="29693"/>
    <cellStyle name="Normal 3 2 2 2 2 4 5 5 3 2" xfId="29694"/>
    <cellStyle name="Normal 3 2 2 2 2 4 5 5 4" xfId="29695"/>
    <cellStyle name="Normal 3 2 2 2 2 4 5 5 4 2" xfId="29696"/>
    <cellStyle name="Normal 3 2 2 2 2 4 5 5 5" xfId="29697"/>
    <cellStyle name="Normal 3 2 2 2 2 4 5 5 6" xfId="29698"/>
    <cellStyle name="Normal 3 2 2 2 2 4 5 6" xfId="29699"/>
    <cellStyle name="Normal 3 2 2 2 2 4 5 6 2" xfId="29700"/>
    <cellStyle name="Normal 3 2 2 2 2 4 5 6 2 2" xfId="29701"/>
    <cellStyle name="Normal 3 2 2 2 2 4 5 6 3" xfId="29702"/>
    <cellStyle name="Normal 3 2 2 2 2 4 5 6 3 2" xfId="29703"/>
    <cellStyle name="Normal 3 2 2 2 2 4 5 6 4" xfId="29704"/>
    <cellStyle name="Normal 3 2 2 2 2 4 5 6 5" xfId="29705"/>
    <cellStyle name="Normal 3 2 2 2 2 4 5 7" xfId="29706"/>
    <cellStyle name="Normal 3 2 2 2 2 4 5 7 2" xfId="29707"/>
    <cellStyle name="Normal 3 2 2 2 2 4 5 8" xfId="29708"/>
    <cellStyle name="Normal 3 2 2 2 2 4 5 8 2" xfId="29709"/>
    <cellStyle name="Normal 3 2 2 2 2 4 5 9" xfId="29710"/>
    <cellStyle name="Normal 3 2 2 2 2 4 5 9 2" xfId="29711"/>
    <cellStyle name="Normal 3 2 2 2 2 4 6" xfId="2528"/>
    <cellStyle name="Normal 3 2 2 2 2 4 6 10" xfId="29713"/>
    <cellStyle name="Normal 3 2 2 2 2 4 6 11" xfId="29712"/>
    <cellStyle name="Normal 3 2 2 2 2 4 6 2" xfId="2529"/>
    <cellStyle name="Normal 3 2 2 2 2 4 6 2 2" xfId="29715"/>
    <cellStyle name="Normal 3 2 2 2 2 4 6 2 2 2" xfId="29716"/>
    <cellStyle name="Normal 3 2 2 2 2 4 6 2 3" xfId="29717"/>
    <cellStyle name="Normal 3 2 2 2 2 4 6 2 3 2" xfId="29718"/>
    <cellStyle name="Normal 3 2 2 2 2 4 6 2 4" xfId="29719"/>
    <cellStyle name="Normal 3 2 2 2 2 4 6 2 4 2" xfId="29720"/>
    <cellStyle name="Normal 3 2 2 2 2 4 6 2 5" xfId="29721"/>
    <cellStyle name="Normal 3 2 2 2 2 4 6 2 6" xfId="29722"/>
    <cellStyle name="Normal 3 2 2 2 2 4 6 2 7" xfId="29714"/>
    <cellStyle name="Normal 3 2 2 2 2 4 6 3" xfId="29723"/>
    <cellStyle name="Normal 3 2 2 2 2 4 6 3 2" xfId="29724"/>
    <cellStyle name="Normal 3 2 2 2 2 4 6 3 2 2" xfId="29725"/>
    <cellStyle name="Normal 3 2 2 2 2 4 6 3 3" xfId="29726"/>
    <cellStyle name="Normal 3 2 2 2 2 4 6 3 3 2" xfId="29727"/>
    <cellStyle name="Normal 3 2 2 2 2 4 6 3 4" xfId="29728"/>
    <cellStyle name="Normal 3 2 2 2 2 4 6 3 4 2" xfId="29729"/>
    <cellStyle name="Normal 3 2 2 2 2 4 6 3 5" xfId="29730"/>
    <cellStyle name="Normal 3 2 2 2 2 4 6 3 6" xfId="29731"/>
    <cellStyle name="Normal 3 2 2 2 2 4 6 4" xfId="29732"/>
    <cellStyle name="Normal 3 2 2 2 2 4 6 4 2" xfId="29733"/>
    <cellStyle name="Normal 3 2 2 2 2 4 6 4 2 2" xfId="29734"/>
    <cellStyle name="Normal 3 2 2 2 2 4 6 4 3" xfId="29735"/>
    <cellStyle name="Normal 3 2 2 2 2 4 6 4 3 2" xfId="29736"/>
    <cellStyle name="Normal 3 2 2 2 2 4 6 4 4" xfId="29737"/>
    <cellStyle name="Normal 3 2 2 2 2 4 6 4 4 2" xfId="29738"/>
    <cellStyle name="Normal 3 2 2 2 2 4 6 4 5" xfId="29739"/>
    <cellStyle name="Normal 3 2 2 2 2 4 6 4 6" xfId="29740"/>
    <cellStyle name="Normal 3 2 2 2 2 4 6 5" xfId="29741"/>
    <cellStyle name="Normal 3 2 2 2 2 4 6 5 2" xfId="29742"/>
    <cellStyle name="Normal 3 2 2 2 2 4 6 5 2 2" xfId="29743"/>
    <cellStyle name="Normal 3 2 2 2 2 4 6 5 3" xfId="29744"/>
    <cellStyle name="Normal 3 2 2 2 2 4 6 5 3 2" xfId="29745"/>
    <cellStyle name="Normal 3 2 2 2 2 4 6 5 4" xfId="29746"/>
    <cellStyle name="Normal 3 2 2 2 2 4 6 5 5" xfId="29747"/>
    <cellStyle name="Normal 3 2 2 2 2 4 6 6" xfId="29748"/>
    <cellStyle name="Normal 3 2 2 2 2 4 6 6 2" xfId="29749"/>
    <cellStyle name="Normal 3 2 2 2 2 4 6 7" xfId="29750"/>
    <cellStyle name="Normal 3 2 2 2 2 4 6 7 2" xfId="29751"/>
    <cellStyle name="Normal 3 2 2 2 2 4 6 8" xfId="29752"/>
    <cellStyle name="Normal 3 2 2 2 2 4 6 8 2" xfId="29753"/>
    <cellStyle name="Normal 3 2 2 2 2 4 6 9" xfId="29754"/>
    <cellStyle name="Normal 3 2 2 2 2 4 7" xfId="2530"/>
    <cellStyle name="Normal 3 2 2 2 2 4 7 10" xfId="29756"/>
    <cellStyle name="Normal 3 2 2 2 2 4 7 11" xfId="29755"/>
    <cellStyle name="Normal 3 2 2 2 2 4 7 2" xfId="29757"/>
    <cellStyle name="Normal 3 2 2 2 2 4 7 2 2" xfId="29758"/>
    <cellStyle name="Normal 3 2 2 2 2 4 7 2 2 2" xfId="29759"/>
    <cellStyle name="Normal 3 2 2 2 2 4 7 2 3" xfId="29760"/>
    <cellStyle name="Normal 3 2 2 2 2 4 7 2 3 2" xfId="29761"/>
    <cellStyle name="Normal 3 2 2 2 2 4 7 2 4" xfId="29762"/>
    <cellStyle name="Normal 3 2 2 2 2 4 7 2 4 2" xfId="29763"/>
    <cellStyle name="Normal 3 2 2 2 2 4 7 2 5" xfId="29764"/>
    <cellStyle name="Normal 3 2 2 2 2 4 7 2 6" xfId="29765"/>
    <cellStyle name="Normal 3 2 2 2 2 4 7 3" xfId="29766"/>
    <cellStyle name="Normal 3 2 2 2 2 4 7 3 2" xfId="29767"/>
    <cellStyle name="Normal 3 2 2 2 2 4 7 3 2 2" xfId="29768"/>
    <cellStyle name="Normal 3 2 2 2 2 4 7 3 3" xfId="29769"/>
    <cellStyle name="Normal 3 2 2 2 2 4 7 3 3 2" xfId="29770"/>
    <cellStyle name="Normal 3 2 2 2 2 4 7 3 4" xfId="29771"/>
    <cellStyle name="Normal 3 2 2 2 2 4 7 3 4 2" xfId="29772"/>
    <cellStyle name="Normal 3 2 2 2 2 4 7 3 5" xfId="29773"/>
    <cellStyle name="Normal 3 2 2 2 2 4 7 3 6" xfId="29774"/>
    <cellStyle name="Normal 3 2 2 2 2 4 7 4" xfId="29775"/>
    <cellStyle name="Normal 3 2 2 2 2 4 7 4 2" xfId="29776"/>
    <cellStyle name="Normal 3 2 2 2 2 4 7 4 2 2" xfId="29777"/>
    <cellStyle name="Normal 3 2 2 2 2 4 7 4 3" xfId="29778"/>
    <cellStyle name="Normal 3 2 2 2 2 4 7 4 3 2" xfId="29779"/>
    <cellStyle name="Normal 3 2 2 2 2 4 7 4 4" xfId="29780"/>
    <cellStyle name="Normal 3 2 2 2 2 4 7 4 4 2" xfId="29781"/>
    <cellStyle name="Normal 3 2 2 2 2 4 7 4 5" xfId="29782"/>
    <cellStyle name="Normal 3 2 2 2 2 4 7 4 6" xfId="29783"/>
    <cellStyle name="Normal 3 2 2 2 2 4 7 5" xfId="29784"/>
    <cellStyle name="Normal 3 2 2 2 2 4 7 5 2" xfId="29785"/>
    <cellStyle name="Normal 3 2 2 2 2 4 7 5 2 2" xfId="29786"/>
    <cellStyle name="Normal 3 2 2 2 2 4 7 5 3" xfId="29787"/>
    <cellStyle name="Normal 3 2 2 2 2 4 7 5 3 2" xfId="29788"/>
    <cellStyle name="Normal 3 2 2 2 2 4 7 5 4" xfId="29789"/>
    <cellStyle name="Normal 3 2 2 2 2 4 7 5 5" xfId="29790"/>
    <cellStyle name="Normal 3 2 2 2 2 4 7 6" xfId="29791"/>
    <cellStyle name="Normal 3 2 2 2 2 4 7 6 2" xfId="29792"/>
    <cellStyle name="Normal 3 2 2 2 2 4 7 7" xfId="29793"/>
    <cellStyle name="Normal 3 2 2 2 2 4 7 7 2" xfId="29794"/>
    <cellStyle name="Normal 3 2 2 2 2 4 7 8" xfId="29795"/>
    <cellStyle name="Normal 3 2 2 2 2 4 7 8 2" xfId="29796"/>
    <cellStyle name="Normal 3 2 2 2 2 4 7 9" xfId="29797"/>
    <cellStyle name="Normal 3 2 2 2 2 4 8" xfId="29798"/>
    <cellStyle name="Normal 3 2 2 2 2 4 8 2" xfId="29799"/>
    <cellStyle name="Normal 3 2 2 2 2 4 8 2 2" xfId="29800"/>
    <cellStyle name="Normal 3 2 2 2 2 4 8 3" xfId="29801"/>
    <cellStyle name="Normal 3 2 2 2 2 4 8 3 2" xfId="29802"/>
    <cellStyle name="Normal 3 2 2 2 2 4 8 4" xfId="29803"/>
    <cellStyle name="Normal 3 2 2 2 2 4 8 4 2" xfId="29804"/>
    <cellStyle name="Normal 3 2 2 2 2 4 8 5" xfId="29805"/>
    <cellStyle name="Normal 3 2 2 2 2 4 8 6" xfId="29806"/>
    <cellStyle name="Normal 3 2 2 2 2 4 9" xfId="29807"/>
    <cellStyle name="Normal 3 2 2 2 2 4 9 2" xfId="29808"/>
    <cellStyle name="Normal 3 2 2 2 2 4 9 2 2" xfId="29809"/>
    <cellStyle name="Normal 3 2 2 2 2 4 9 3" xfId="29810"/>
    <cellStyle name="Normal 3 2 2 2 2 4 9 3 2" xfId="29811"/>
    <cellStyle name="Normal 3 2 2 2 2 4 9 4" xfId="29812"/>
    <cellStyle name="Normal 3 2 2 2 2 4 9 4 2" xfId="29813"/>
    <cellStyle name="Normal 3 2 2 2 2 4 9 5" xfId="29814"/>
    <cellStyle name="Normal 3 2 2 2 2 4 9 6" xfId="29815"/>
    <cellStyle name="Normal 3 2 2 2 2 5" xfId="2531"/>
    <cellStyle name="Normal 3 2 2 2 2 5 10" xfId="29817"/>
    <cellStyle name="Normal 3 2 2 2 2 5 10 2" xfId="29818"/>
    <cellStyle name="Normal 3 2 2 2 2 5 11" xfId="29819"/>
    <cellStyle name="Normal 3 2 2 2 2 5 11 2" xfId="29820"/>
    <cellStyle name="Normal 3 2 2 2 2 5 12" xfId="29821"/>
    <cellStyle name="Normal 3 2 2 2 2 5 13" xfId="29822"/>
    <cellStyle name="Normal 3 2 2 2 2 5 14" xfId="29816"/>
    <cellStyle name="Normal 3 2 2 2 2 5 2" xfId="2532"/>
    <cellStyle name="Normal 3 2 2 2 2 5 2 10" xfId="29824"/>
    <cellStyle name="Normal 3 2 2 2 2 5 2 11" xfId="29825"/>
    <cellStyle name="Normal 3 2 2 2 2 5 2 12" xfId="29823"/>
    <cellStyle name="Normal 3 2 2 2 2 5 2 2" xfId="2533"/>
    <cellStyle name="Normal 3 2 2 2 2 5 2 2 2" xfId="2534"/>
    <cellStyle name="Normal 3 2 2 2 2 5 2 2 2 2" xfId="29828"/>
    <cellStyle name="Normal 3 2 2 2 2 5 2 2 2 3" xfId="29827"/>
    <cellStyle name="Normal 3 2 2 2 2 5 2 2 3" xfId="29829"/>
    <cellStyle name="Normal 3 2 2 2 2 5 2 2 3 2" xfId="29830"/>
    <cellStyle name="Normal 3 2 2 2 2 5 2 2 4" xfId="29831"/>
    <cellStyle name="Normal 3 2 2 2 2 5 2 2 4 2" xfId="29832"/>
    <cellStyle name="Normal 3 2 2 2 2 5 2 2 5" xfId="29833"/>
    <cellStyle name="Normal 3 2 2 2 2 5 2 2 6" xfId="29834"/>
    <cellStyle name="Normal 3 2 2 2 2 5 2 2 7" xfId="29826"/>
    <cellStyle name="Normal 3 2 2 2 2 5 2 3" xfId="2535"/>
    <cellStyle name="Normal 3 2 2 2 2 5 2 3 2" xfId="2536"/>
    <cellStyle name="Normal 3 2 2 2 2 5 2 3 2 2" xfId="29837"/>
    <cellStyle name="Normal 3 2 2 2 2 5 2 3 2 3" xfId="29836"/>
    <cellStyle name="Normal 3 2 2 2 2 5 2 3 3" xfId="29838"/>
    <cellStyle name="Normal 3 2 2 2 2 5 2 3 3 2" xfId="29839"/>
    <cellStyle name="Normal 3 2 2 2 2 5 2 3 4" xfId="29840"/>
    <cellStyle name="Normal 3 2 2 2 2 5 2 3 4 2" xfId="29841"/>
    <cellStyle name="Normal 3 2 2 2 2 5 2 3 5" xfId="29842"/>
    <cellStyle name="Normal 3 2 2 2 2 5 2 3 6" xfId="29843"/>
    <cellStyle name="Normal 3 2 2 2 2 5 2 3 7" xfId="29835"/>
    <cellStyle name="Normal 3 2 2 2 2 5 2 4" xfId="2537"/>
    <cellStyle name="Normal 3 2 2 2 2 5 2 4 2" xfId="29845"/>
    <cellStyle name="Normal 3 2 2 2 2 5 2 4 2 2" xfId="29846"/>
    <cellStyle name="Normal 3 2 2 2 2 5 2 4 3" xfId="29847"/>
    <cellStyle name="Normal 3 2 2 2 2 5 2 4 3 2" xfId="29848"/>
    <cellStyle name="Normal 3 2 2 2 2 5 2 4 4" xfId="29849"/>
    <cellStyle name="Normal 3 2 2 2 2 5 2 4 4 2" xfId="29850"/>
    <cellStyle name="Normal 3 2 2 2 2 5 2 4 5" xfId="29851"/>
    <cellStyle name="Normal 3 2 2 2 2 5 2 4 6" xfId="29852"/>
    <cellStyle name="Normal 3 2 2 2 2 5 2 4 7" xfId="29844"/>
    <cellStyle name="Normal 3 2 2 2 2 5 2 5" xfId="29853"/>
    <cellStyle name="Normal 3 2 2 2 2 5 2 5 2" xfId="29854"/>
    <cellStyle name="Normal 3 2 2 2 2 5 2 5 2 2" xfId="29855"/>
    <cellStyle name="Normal 3 2 2 2 2 5 2 5 3" xfId="29856"/>
    <cellStyle name="Normal 3 2 2 2 2 5 2 5 3 2" xfId="29857"/>
    <cellStyle name="Normal 3 2 2 2 2 5 2 5 4" xfId="29858"/>
    <cellStyle name="Normal 3 2 2 2 2 5 2 5 4 2" xfId="29859"/>
    <cellStyle name="Normal 3 2 2 2 2 5 2 5 5" xfId="29860"/>
    <cellStyle name="Normal 3 2 2 2 2 5 2 5 6" xfId="29861"/>
    <cellStyle name="Normal 3 2 2 2 2 5 2 6" xfId="29862"/>
    <cellStyle name="Normal 3 2 2 2 2 5 2 6 2" xfId="29863"/>
    <cellStyle name="Normal 3 2 2 2 2 5 2 6 2 2" xfId="29864"/>
    <cellStyle name="Normal 3 2 2 2 2 5 2 6 3" xfId="29865"/>
    <cellStyle name="Normal 3 2 2 2 2 5 2 6 3 2" xfId="29866"/>
    <cellStyle name="Normal 3 2 2 2 2 5 2 6 4" xfId="29867"/>
    <cellStyle name="Normal 3 2 2 2 2 5 2 6 5" xfId="29868"/>
    <cellStyle name="Normal 3 2 2 2 2 5 2 7" xfId="29869"/>
    <cellStyle name="Normal 3 2 2 2 2 5 2 7 2" xfId="29870"/>
    <cellStyle name="Normal 3 2 2 2 2 5 2 8" xfId="29871"/>
    <cellStyle name="Normal 3 2 2 2 2 5 2 8 2" xfId="29872"/>
    <cellStyle name="Normal 3 2 2 2 2 5 2 9" xfId="29873"/>
    <cellStyle name="Normal 3 2 2 2 2 5 2 9 2" xfId="29874"/>
    <cellStyle name="Normal 3 2 2 2 2 5 3" xfId="2538"/>
    <cellStyle name="Normal 3 2 2 2 2 5 3 10" xfId="29876"/>
    <cellStyle name="Normal 3 2 2 2 2 5 3 11" xfId="29875"/>
    <cellStyle name="Normal 3 2 2 2 2 5 3 2" xfId="2539"/>
    <cellStyle name="Normal 3 2 2 2 2 5 3 2 2" xfId="29878"/>
    <cellStyle name="Normal 3 2 2 2 2 5 3 2 2 2" xfId="29879"/>
    <cellStyle name="Normal 3 2 2 2 2 5 3 2 3" xfId="29880"/>
    <cellStyle name="Normal 3 2 2 2 2 5 3 2 3 2" xfId="29881"/>
    <cellStyle name="Normal 3 2 2 2 2 5 3 2 4" xfId="29882"/>
    <cellStyle name="Normal 3 2 2 2 2 5 3 2 4 2" xfId="29883"/>
    <cellStyle name="Normal 3 2 2 2 2 5 3 2 5" xfId="29884"/>
    <cellStyle name="Normal 3 2 2 2 2 5 3 2 6" xfId="29885"/>
    <cellStyle name="Normal 3 2 2 2 2 5 3 2 7" xfId="29877"/>
    <cellStyle name="Normal 3 2 2 2 2 5 3 3" xfId="2540"/>
    <cellStyle name="Normal 3 2 2 2 2 5 3 3 2" xfId="29887"/>
    <cellStyle name="Normal 3 2 2 2 2 5 3 3 2 2" xfId="29888"/>
    <cellStyle name="Normal 3 2 2 2 2 5 3 3 3" xfId="29889"/>
    <cellStyle name="Normal 3 2 2 2 2 5 3 3 3 2" xfId="29890"/>
    <cellStyle name="Normal 3 2 2 2 2 5 3 3 4" xfId="29891"/>
    <cellStyle name="Normal 3 2 2 2 2 5 3 3 4 2" xfId="29892"/>
    <cellStyle name="Normal 3 2 2 2 2 5 3 3 5" xfId="29893"/>
    <cellStyle name="Normal 3 2 2 2 2 5 3 3 6" xfId="29894"/>
    <cellStyle name="Normal 3 2 2 2 2 5 3 3 7" xfId="29886"/>
    <cellStyle name="Normal 3 2 2 2 2 5 3 4" xfId="29895"/>
    <cellStyle name="Normal 3 2 2 2 2 5 3 4 2" xfId="29896"/>
    <cellStyle name="Normal 3 2 2 2 2 5 3 4 2 2" xfId="29897"/>
    <cellStyle name="Normal 3 2 2 2 2 5 3 4 3" xfId="29898"/>
    <cellStyle name="Normal 3 2 2 2 2 5 3 4 3 2" xfId="29899"/>
    <cellStyle name="Normal 3 2 2 2 2 5 3 4 4" xfId="29900"/>
    <cellStyle name="Normal 3 2 2 2 2 5 3 4 4 2" xfId="29901"/>
    <cellStyle name="Normal 3 2 2 2 2 5 3 4 5" xfId="29902"/>
    <cellStyle name="Normal 3 2 2 2 2 5 3 4 6" xfId="29903"/>
    <cellStyle name="Normal 3 2 2 2 2 5 3 5" xfId="29904"/>
    <cellStyle name="Normal 3 2 2 2 2 5 3 5 2" xfId="29905"/>
    <cellStyle name="Normal 3 2 2 2 2 5 3 5 2 2" xfId="29906"/>
    <cellStyle name="Normal 3 2 2 2 2 5 3 5 3" xfId="29907"/>
    <cellStyle name="Normal 3 2 2 2 2 5 3 5 3 2" xfId="29908"/>
    <cellStyle name="Normal 3 2 2 2 2 5 3 5 4" xfId="29909"/>
    <cellStyle name="Normal 3 2 2 2 2 5 3 5 5" xfId="29910"/>
    <cellStyle name="Normal 3 2 2 2 2 5 3 6" xfId="29911"/>
    <cellStyle name="Normal 3 2 2 2 2 5 3 6 2" xfId="29912"/>
    <cellStyle name="Normal 3 2 2 2 2 5 3 7" xfId="29913"/>
    <cellStyle name="Normal 3 2 2 2 2 5 3 7 2" xfId="29914"/>
    <cellStyle name="Normal 3 2 2 2 2 5 3 8" xfId="29915"/>
    <cellStyle name="Normal 3 2 2 2 2 5 3 8 2" xfId="29916"/>
    <cellStyle name="Normal 3 2 2 2 2 5 3 9" xfId="29917"/>
    <cellStyle name="Normal 3 2 2 2 2 5 4" xfId="2541"/>
    <cellStyle name="Normal 3 2 2 2 2 5 4 10" xfId="29919"/>
    <cellStyle name="Normal 3 2 2 2 2 5 4 11" xfId="29918"/>
    <cellStyle name="Normal 3 2 2 2 2 5 4 2" xfId="2542"/>
    <cellStyle name="Normal 3 2 2 2 2 5 4 2 2" xfId="29921"/>
    <cellStyle name="Normal 3 2 2 2 2 5 4 2 2 2" xfId="29922"/>
    <cellStyle name="Normal 3 2 2 2 2 5 4 2 3" xfId="29923"/>
    <cellStyle name="Normal 3 2 2 2 2 5 4 2 3 2" xfId="29924"/>
    <cellStyle name="Normal 3 2 2 2 2 5 4 2 4" xfId="29925"/>
    <cellStyle name="Normal 3 2 2 2 2 5 4 2 4 2" xfId="29926"/>
    <cellStyle name="Normal 3 2 2 2 2 5 4 2 5" xfId="29927"/>
    <cellStyle name="Normal 3 2 2 2 2 5 4 2 6" xfId="29928"/>
    <cellStyle name="Normal 3 2 2 2 2 5 4 2 7" xfId="29920"/>
    <cellStyle name="Normal 3 2 2 2 2 5 4 3" xfId="29929"/>
    <cellStyle name="Normal 3 2 2 2 2 5 4 3 2" xfId="29930"/>
    <cellStyle name="Normal 3 2 2 2 2 5 4 3 2 2" xfId="29931"/>
    <cellStyle name="Normal 3 2 2 2 2 5 4 3 3" xfId="29932"/>
    <cellStyle name="Normal 3 2 2 2 2 5 4 3 3 2" xfId="29933"/>
    <cellStyle name="Normal 3 2 2 2 2 5 4 3 4" xfId="29934"/>
    <cellStyle name="Normal 3 2 2 2 2 5 4 3 4 2" xfId="29935"/>
    <cellStyle name="Normal 3 2 2 2 2 5 4 3 5" xfId="29936"/>
    <cellStyle name="Normal 3 2 2 2 2 5 4 3 6" xfId="29937"/>
    <cellStyle name="Normal 3 2 2 2 2 5 4 4" xfId="29938"/>
    <cellStyle name="Normal 3 2 2 2 2 5 4 4 2" xfId="29939"/>
    <cellStyle name="Normal 3 2 2 2 2 5 4 4 2 2" xfId="29940"/>
    <cellStyle name="Normal 3 2 2 2 2 5 4 4 3" xfId="29941"/>
    <cellStyle name="Normal 3 2 2 2 2 5 4 4 3 2" xfId="29942"/>
    <cellStyle name="Normal 3 2 2 2 2 5 4 4 4" xfId="29943"/>
    <cellStyle name="Normal 3 2 2 2 2 5 4 4 4 2" xfId="29944"/>
    <cellStyle name="Normal 3 2 2 2 2 5 4 4 5" xfId="29945"/>
    <cellStyle name="Normal 3 2 2 2 2 5 4 4 6" xfId="29946"/>
    <cellStyle name="Normal 3 2 2 2 2 5 4 5" xfId="29947"/>
    <cellStyle name="Normal 3 2 2 2 2 5 4 5 2" xfId="29948"/>
    <cellStyle name="Normal 3 2 2 2 2 5 4 5 2 2" xfId="29949"/>
    <cellStyle name="Normal 3 2 2 2 2 5 4 5 3" xfId="29950"/>
    <cellStyle name="Normal 3 2 2 2 2 5 4 5 3 2" xfId="29951"/>
    <cellStyle name="Normal 3 2 2 2 2 5 4 5 4" xfId="29952"/>
    <cellStyle name="Normal 3 2 2 2 2 5 4 5 5" xfId="29953"/>
    <cellStyle name="Normal 3 2 2 2 2 5 4 6" xfId="29954"/>
    <cellStyle name="Normal 3 2 2 2 2 5 4 6 2" xfId="29955"/>
    <cellStyle name="Normal 3 2 2 2 2 5 4 7" xfId="29956"/>
    <cellStyle name="Normal 3 2 2 2 2 5 4 7 2" xfId="29957"/>
    <cellStyle name="Normal 3 2 2 2 2 5 4 8" xfId="29958"/>
    <cellStyle name="Normal 3 2 2 2 2 5 4 8 2" xfId="29959"/>
    <cellStyle name="Normal 3 2 2 2 2 5 4 9" xfId="29960"/>
    <cellStyle name="Normal 3 2 2 2 2 5 5" xfId="2543"/>
    <cellStyle name="Normal 3 2 2 2 2 5 5 2" xfId="2544"/>
    <cellStyle name="Normal 3 2 2 2 2 5 5 2 2" xfId="29963"/>
    <cellStyle name="Normal 3 2 2 2 2 5 5 2 3" xfId="29962"/>
    <cellStyle name="Normal 3 2 2 2 2 5 5 3" xfId="29964"/>
    <cellStyle name="Normal 3 2 2 2 2 5 5 3 2" xfId="29965"/>
    <cellStyle name="Normal 3 2 2 2 2 5 5 4" xfId="29966"/>
    <cellStyle name="Normal 3 2 2 2 2 5 5 4 2" xfId="29967"/>
    <cellStyle name="Normal 3 2 2 2 2 5 5 5" xfId="29968"/>
    <cellStyle name="Normal 3 2 2 2 2 5 5 6" xfId="29969"/>
    <cellStyle name="Normal 3 2 2 2 2 5 5 7" xfId="29961"/>
    <cellStyle name="Normal 3 2 2 2 2 5 6" xfId="2545"/>
    <cellStyle name="Normal 3 2 2 2 2 5 6 2" xfId="29971"/>
    <cellStyle name="Normal 3 2 2 2 2 5 6 2 2" xfId="29972"/>
    <cellStyle name="Normal 3 2 2 2 2 5 6 3" xfId="29973"/>
    <cellStyle name="Normal 3 2 2 2 2 5 6 3 2" xfId="29974"/>
    <cellStyle name="Normal 3 2 2 2 2 5 6 4" xfId="29975"/>
    <cellStyle name="Normal 3 2 2 2 2 5 6 4 2" xfId="29976"/>
    <cellStyle name="Normal 3 2 2 2 2 5 6 5" xfId="29977"/>
    <cellStyle name="Normal 3 2 2 2 2 5 6 6" xfId="29978"/>
    <cellStyle name="Normal 3 2 2 2 2 5 6 7" xfId="29970"/>
    <cellStyle name="Normal 3 2 2 2 2 5 7" xfId="29979"/>
    <cellStyle name="Normal 3 2 2 2 2 5 7 2" xfId="29980"/>
    <cellStyle name="Normal 3 2 2 2 2 5 7 2 2" xfId="29981"/>
    <cellStyle name="Normal 3 2 2 2 2 5 7 3" xfId="29982"/>
    <cellStyle name="Normal 3 2 2 2 2 5 7 3 2" xfId="29983"/>
    <cellStyle name="Normal 3 2 2 2 2 5 7 4" xfId="29984"/>
    <cellStyle name="Normal 3 2 2 2 2 5 7 4 2" xfId="29985"/>
    <cellStyle name="Normal 3 2 2 2 2 5 7 5" xfId="29986"/>
    <cellStyle name="Normal 3 2 2 2 2 5 7 6" xfId="29987"/>
    <cellStyle name="Normal 3 2 2 2 2 5 8" xfId="29988"/>
    <cellStyle name="Normal 3 2 2 2 2 5 8 2" xfId="29989"/>
    <cellStyle name="Normal 3 2 2 2 2 5 8 2 2" xfId="29990"/>
    <cellStyle name="Normal 3 2 2 2 2 5 8 3" xfId="29991"/>
    <cellStyle name="Normal 3 2 2 2 2 5 8 3 2" xfId="29992"/>
    <cellStyle name="Normal 3 2 2 2 2 5 8 4" xfId="29993"/>
    <cellStyle name="Normal 3 2 2 2 2 5 8 5" xfId="29994"/>
    <cellStyle name="Normal 3 2 2 2 2 5 9" xfId="29995"/>
    <cellStyle name="Normal 3 2 2 2 2 5 9 2" xfId="29996"/>
    <cellStyle name="Normal 3 2 2 2 2 6" xfId="2546"/>
    <cellStyle name="Normal 3 2 2 2 2 6 10" xfId="29998"/>
    <cellStyle name="Normal 3 2 2 2 2 6 10 2" xfId="29999"/>
    <cellStyle name="Normal 3 2 2 2 2 6 11" xfId="30000"/>
    <cellStyle name="Normal 3 2 2 2 2 6 11 2" xfId="30001"/>
    <cellStyle name="Normal 3 2 2 2 2 6 12" xfId="30002"/>
    <cellStyle name="Normal 3 2 2 2 2 6 13" xfId="30003"/>
    <cellStyle name="Normal 3 2 2 2 2 6 14" xfId="29997"/>
    <cellStyle name="Normal 3 2 2 2 2 6 2" xfId="2547"/>
    <cellStyle name="Normal 3 2 2 2 2 6 2 10" xfId="30005"/>
    <cellStyle name="Normal 3 2 2 2 2 6 2 11" xfId="30006"/>
    <cellStyle name="Normal 3 2 2 2 2 6 2 12" xfId="30004"/>
    <cellStyle name="Normal 3 2 2 2 2 6 2 2" xfId="2548"/>
    <cellStyle name="Normal 3 2 2 2 2 6 2 2 2" xfId="30008"/>
    <cellStyle name="Normal 3 2 2 2 2 6 2 2 2 2" xfId="30009"/>
    <cellStyle name="Normal 3 2 2 2 2 6 2 2 3" xfId="30010"/>
    <cellStyle name="Normal 3 2 2 2 2 6 2 2 3 2" xfId="30011"/>
    <cellStyle name="Normal 3 2 2 2 2 6 2 2 4" xfId="30012"/>
    <cellStyle name="Normal 3 2 2 2 2 6 2 2 4 2" xfId="30013"/>
    <cellStyle name="Normal 3 2 2 2 2 6 2 2 5" xfId="30014"/>
    <cellStyle name="Normal 3 2 2 2 2 6 2 2 6" xfId="30015"/>
    <cellStyle name="Normal 3 2 2 2 2 6 2 2 7" xfId="30007"/>
    <cellStyle name="Normal 3 2 2 2 2 6 2 3" xfId="30016"/>
    <cellStyle name="Normal 3 2 2 2 2 6 2 3 2" xfId="30017"/>
    <cellStyle name="Normal 3 2 2 2 2 6 2 3 2 2" xfId="30018"/>
    <cellStyle name="Normal 3 2 2 2 2 6 2 3 3" xfId="30019"/>
    <cellStyle name="Normal 3 2 2 2 2 6 2 3 3 2" xfId="30020"/>
    <cellStyle name="Normal 3 2 2 2 2 6 2 3 4" xfId="30021"/>
    <cellStyle name="Normal 3 2 2 2 2 6 2 3 4 2" xfId="30022"/>
    <cellStyle name="Normal 3 2 2 2 2 6 2 3 5" xfId="30023"/>
    <cellStyle name="Normal 3 2 2 2 2 6 2 3 6" xfId="30024"/>
    <cellStyle name="Normal 3 2 2 2 2 6 2 4" xfId="30025"/>
    <cellStyle name="Normal 3 2 2 2 2 6 2 4 2" xfId="30026"/>
    <cellStyle name="Normal 3 2 2 2 2 6 2 4 2 2" xfId="30027"/>
    <cellStyle name="Normal 3 2 2 2 2 6 2 4 3" xfId="30028"/>
    <cellStyle name="Normal 3 2 2 2 2 6 2 4 3 2" xfId="30029"/>
    <cellStyle name="Normal 3 2 2 2 2 6 2 4 4" xfId="30030"/>
    <cellStyle name="Normal 3 2 2 2 2 6 2 4 4 2" xfId="30031"/>
    <cellStyle name="Normal 3 2 2 2 2 6 2 4 5" xfId="30032"/>
    <cellStyle name="Normal 3 2 2 2 2 6 2 4 6" xfId="30033"/>
    <cellStyle name="Normal 3 2 2 2 2 6 2 5" xfId="30034"/>
    <cellStyle name="Normal 3 2 2 2 2 6 2 5 2" xfId="30035"/>
    <cellStyle name="Normal 3 2 2 2 2 6 2 5 2 2" xfId="30036"/>
    <cellStyle name="Normal 3 2 2 2 2 6 2 5 3" xfId="30037"/>
    <cellStyle name="Normal 3 2 2 2 2 6 2 5 3 2" xfId="30038"/>
    <cellStyle name="Normal 3 2 2 2 2 6 2 5 4" xfId="30039"/>
    <cellStyle name="Normal 3 2 2 2 2 6 2 5 4 2" xfId="30040"/>
    <cellStyle name="Normal 3 2 2 2 2 6 2 5 5" xfId="30041"/>
    <cellStyle name="Normal 3 2 2 2 2 6 2 5 6" xfId="30042"/>
    <cellStyle name="Normal 3 2 2 2 2 6 2 6" xfId="30043"/>
    <cellStyle name="Normal 3 2 2 2 2 6 2 6 2" xfId="30044"/>
    <cellStyle name="Normal 3 2 2 2 2 6 2 6 2 2" xfId="30045"/>
    <cellStyle name="Normal 3 2 2 2 2 6 2 6 3" xfId="30046"/>
    <cellStyle name="Normal 3 2 2 2 2 6 2 6 3 2" xfId="30047"/>
    <cellStyle name="Normal 3 2 2 2 2 6 2 6 4" xfId="30048"/>
    <cellStyle name="Normal 3 2 2 2 2 6 2 6 5" xfId="30049"/>
    <cellStyle name="Normal 3 2 2 2 2 6 2 7" xfId="30050"/>
    <cellStyle name="Normal 3 2 2 2 2 6 2 7 2" xfId="30051"/>
    <cellStyle name="Normal 3 2 2 2 2 6 2 8" xfId="30052"/>
    <cellStyle name="Normal 3 2 2 2 2 6 2 8 2" xfId="30053"/>
    <cellStyle name="Normal 3 2 2 2 2 6 2 9" xfId="30054"/>
    <cellStyle name="Normal 3 2 2 2 2 6 2 9 2" xfId="30055"/>
    <cellStyle name="Normal 3 2 2 2 2 6 3" xfId="2549"/>
    <cellStyle name="Normal 3 2 2 2 2 6 3 10" xfId="30057"/>
    <cellStyle name="Normal 3 2 2 2 2 6 3 11" xfId="30056"/>
    <cellStyle name="Normal 3 2 2 2 2 6 3 2" xfId="2550"/>
    <cellStyle name="Normal 3 2 2 2 2 6 3 2 2" xfId="30059"/>
    <cellStyle name="Normal 3 2 2 2 2 6 3 2 2 2" xfId="30060"/>
    <cellStyle name="Normal 3 2 2 2 2 6 3 2 3" xfId="30061"/>
    <cellStyle name="Normal 3 2 2 2 2 6 3 2 3 2" xfId="30062"/>
    <cellStyle name="Normal 3 2 2 2 2 6 3 2 4" xfId="30063"/>
    <cellStyle name="Normal 3 2 2 2 2 6 3 2 4 2" xfId="30064"/>
    <cellStyle name="Normal 3 2 2 2 2 6 3 2 5" xfId="30065"/>
    <cellStyle name="Normal 3 2 2 2 2 6 3 2 6" xfId="30066"/>
    <cellStyle name="Normal 3 2 2 2 2 6 3 2 7" xfId="30058"/>
    <cellStyle name="Normal 3 2 2 2 2 6 3 3" xfId="30067"/>
    <cellStyle name="Normal 3 2 2 2 2 6 3 3 2" xfId="30068"/>
    <cellStyle name="Normal 3 2 2 2 2 6 3 3 2 2" xfId="30069"/>
    <cellStyle name="Normal 3 2 2 2 2 6 3 3 3" xfId="30070"/>
    <cellStyle name="Normal 3 2 2 2 2 6 3 3 3 2" xfId="30071"/>
    <cellStyle name="Normal 3 2 2 2 2 6 3 3 4" xfId="30072"/>
    <cellStyle name="Normal 3 2 2 2 2 6 3 3 4 2" xfId="30073"/>
    <cellStyle name="Normal 3 2 2 2 2 6 3 3 5" xfId="30074"/>
    <cellStyle name="Normal 3 2 2 2 2 6 3 3 6" xfId="30075"/>
    <cellStyle name="Normal 3 2 2 2 2 6 3 4" xfId="30076"/>
    <cellStyle name="Normal 3 2 2 2 2 6 3 4 2" xfId="30077"/>
    <cellStyle name="Normal 3 2 2 2 2 6 3 4 2 2" xfId="30078"/>
    <cellStyle name="Normal 3 2 2 2 2 6 3 4 3" xfId="30079"/>
    <cellStyle name="Normal 3 2 2 2 2 6 3 4 3 2" xfId="30080"/>
    <cellStyle name="Normal 3 2 2 2 2 6 3 4 4" xfId="30081"/>
    <cellStyle name="Normal 3 2 2 2 2 6 3 4 4 2" xfId="30082"/>
    <cellStyle name="Normal 3 2 2 2 2 6 3 4 5" xfId="30083"/>
    <cellStyle name="Normal 3 2 2 2 2 6 3 4 6" xfId="30084"/>
    <cellStyle name="Normal 3 2 2 2 2 6 3 5" xfId="30085"/>
    <cellStyle name="Normal 3 2 2 2 2 6 3 5 2" xfId="30086"/>
    <cellStyle name="Normal 3 2 2 2 2 6 3 5 2 2" xfId="30087"/>
    <cellStyle name="Normal 3 2 2 2 2 6 3 5 3" xfId="30088"/>
    <cellStyle name="Normal 3 2 2 2 2 6 3 5 3 2" xfId="30089"/>
    <cellStyle name="Normal 3 2 2 2 2 6 3 5 4" xfId="30090"/>
    <cellStyle name="Normal 3 2 2 2 2 6 3 5 5" xfId="30091"/>
    <cellStyle name="Normal 3 2 2 2 2 6 3 6" xfId="30092"/>
    <cellStyle name="Normal 3 2 2 2 2 6 3 6 2" xfId="30093"/>
    <cellStyle name="Normal 3 2 2 2 2 6 3 7" xfId="30094"/>
    <cellStyle name="Normal 3 2 2 2 2 6 3 7 2" xfId="30095"/>
    <cellStyle name="Normal 3 2 2 2 2 6 3 8" xfId="30096"/>
    <cellStyle name="Normal 3 2 2 2 2 6 3 8 2" xfId="30097"/>
    <cellStyle name="Normal 3 2 2 2 2 6 3 9" xfId="30098"/>
    <cellStyle name="Normal 3 2 2 2 2 6 4" xfId="2551"/>
    <cellStyle name="Normal 3 2 2 2 2 6 4 10" xfId="30100"/>
    <cellStyle name="Normal 3 2 2 2 2 6 4 11" xfId="30099"/>
    <cellStyle name="Normal 3 2 2 2 2 6 4 2" xfId="30101"/>
    <cellStyle name="Normal 3 2 2 2 2 6 4 2 2" xfId="30102"/>
    <cellStyle name="Normal 3 2 2 2 2 6 4 2 2 2" xfId="30103"/>
    <cellStyle name="Normal 3 2 2 2 2 6 4 2 3" xfId="30104"/>
    <cellStyle name="Normal 3 2 2 2 2 6 4 2 3 2" xfId="30105"/>
    <cellStyle name="Normal 3 2 2 2 2 6 4 2 4" xfId="30106"/>
    <cellStyle name="Normal 3 2 2 2 2 6 4 2 4 2" xfId="30107"/>
    <cellStyle name="Normal 3 2 2 2 2 6 4 2 5" xfId="30108"/>
    <cellStyle name="Normal 3 2 2 2 2 6 4 2 6" xfId="30109"/>
    <cellStyle name="Normal 3 2 2 2 2 6 4 3" xfId="30110"/>
    <cellStyle name="Normal 3 2 2 2 2 6 4 3 2" xfId="30111"/>
    <cellStyle name="Normal 3 2 2 2 2 6 4 3 2 2" xfId="30112"/>
    <cellStyle name="Normal 3 2 2 2 2 6 4 3 3" xfId="30113"/>
    <cellStyle name="Normal 3 2 2 2 2 6 4 3 3 2" xfId="30114"/>
    <cellStyle name="Normal 3 2 2 2 2 6 4 3 4" xfId="30115"/>
    <cellStyle name="Normal 3 2 2 2 2 6 4 3 4 2" xfId="30116"/>
    <cellStyle name="Normal 3 2 2 2 2 6 4 3 5" xfId="30117"/>
    <cellStyle name="Normal 3 2 2 2 2 6 4 3 6" xfId="30118"/>
    <cellStyle name="Normal 3 2 2 2 2 6 4 4" xfId="30119"/>
    <cellStyle name="Normal 3 2 2 2 2 6 4 4 2" xfId="30120"/>
    <cellStyle name="Normal 3 2 2 2 2 6 4 4 2 2" xfId="30121"/>
    <cellStyle name="Normal 3 2 2 2 2 6 4 4 3" xfId="30122"/>
    <cellStyle name="Normal 3 2 2 2 2 6 4 4 3 2" xfId="30123"/>
    <cellStyle name="Normal 3 2 2 2 2 6 4 4 4" xfId="30124"/>
    <cellStyle name="Normal 3 2 2 2 2 6 4 4 4 2" xfId="30125"/>
    <cellStyle name="Normal 3 2 2 2 2 6 4 4 5" xfId="30126"/>
    <cellStyle name="Normal 3 2 2 2 2 6 4 4 6" xfId="30127"/>
    <cellStyle name="Normal 3 2 2 2 2 6 4 5" xfId="30128"/>
    <cellStyle name="Normal 3 2 2 2 2 6 4 5 2" xfId="30129"/>
    <cellStyle name="Normal 3 2 2 2 2 6 4 5 2 2" xfId="30130"/>
    <cellStyle name="Normal 3 2 2 2 2 6 4 5 3" xfId="30131"/>
    <cellStyle name="Normal 3 2 2 2 2 6 4 5 3 2" xfId="30132"/>
    <cellStyle name="Normal 3 2 2 2 2 6 4 5 4" xfId="30133"/>
    <cellStyle name="Normal 3 2 2 2 2 6 4 5 5" xfId="30134"/>
    <cellStyle name="Normal 3 2 2 2 2 6 4 6" xfId="30135"/>
    <cellStyle name="Normal 3 2 2 2 2 6 4 6 2" xfId="30136"/>
    <cellStyle name="Normal 3 2 2 2 2 6 4 7" xfId="30137"/>
    <cellStyle name="Normal 3 2 2 2 2 6 4 7 2" xfId="30138"/>
    <cellStyle name="Normal 3 2 2 2 2 6 4 8" xfId="30139"/>
    <cellStyle name="Normal 3 2 2 2 2 6 4 8 2" xfId="30140"/>
    <cellStyle name="Normal 3 2 2 2 2 6 4 9" xfId="30141"/>
    <cellStyle name="Normal 3 2 2 2 2 6 5" xfId="30142"/>
    <cellStyle name="Normal 3 2 2 2 2 6 5 2" xfId="30143"/>
    <cellStyle name="Normal 3 2 2 2 2 6 5 2 2" xfId="30144"/>
    <cellStyle name="Normal 3 2 2 2 2 6 5 3" xfId="30145"/>
    <cellStyle name="Normal 3 2 2 2 2 6 5 3 2" xfId="30146"/>
    <cellStyle name="Normal 3 2 2 2 2 6 5 4" xfId="30147"/>
    <cellStyle name="Normal 3 2 2 2 2 6 5 4 2" xfId="30148"/>
    <cellStyle name="Normal 3 2 2 2 2 6 5 5" xfId="30149"/>
    <cellStyle name="Normal 3 2 2 2 2 6 5 6" xfId="30150"/>
    <cellStyle name="Normal 3 2 2 2 2 6 6" xfId="30151"/>
    <cellStyle name="Normal 3 2 2 2 2 6 6 2" xfId="30152"/>
    <cellStyle name="Normal 3 2 2 2 2 6 6 2 2" xfId="30153"/>
    <cellStyle name="Normal 3 2 2 2 2 6 6 3" xfId="30154"/>
    <cellStyle name="Normal 3 2 2 2 2 6 6 3 2" xfId="30155"/>
    <cellStyle name="Normal 3 2 2 2 2 6 6 4" xfId="30156"/>
    <cellStyle name="Normal 3 2 2 2 2 6 6 4 2" xfId="30157"/>
    <cellStyle name="Normal 3 2 2 2 2 6 6 5" xfId="30158"/>
    <cellStyle name="Normal 3 2 2 2 2 6 6 6" xfId="30159"/>
    <cellStyle name="Normal 3 2 2 2 2 6 7" xfId="30160"/>
    <cellStyle name="Normal 3 2 2 2 2 6 7 2" xfId="30161"/>
    <cellStyle name="Normal 3 2 2 2 2 6 7 2 2" xfId="30162"/>
    <cellStyle name="Normal 3 2 2 2 2 6 7 3" xfId="30163"/>
    <cellStyle name="Normal 3 2 2 2 2 6 7 3 2" xfId="30164"/>
    <cellStyle name="Normal 3 2 2 2 2 6 7 4" xfId="30165"/>
    <cellStyle name="Normal 3 2 2 2 2 6 7 4 2" xfId="30166"/>
    <cellStyle name="Normal 3 2 2 2 2 6 7 5" xfId="30167"/>
    <cellStyle name="Normal 3 2 2 2 2 6 7 6" xfId="30168"/>
    <cellStyle name="Normal 3 2 2 2 2 6 8" xfId="30169"/>
    <cellStyle name="Normal 3 2 2 2 2 6 8 2" xfId="30170"/>
    <cellStyle name="Normal 3 2 2 2 2 6 8 2 2" xfId="30171"/>
    <cellStyle name="Normal 3 2 2 2 2 6 8 3" xfId="30172"/>
    <cellStyle name="Normal 3 2 2 2 2 6 8 3 2" xfId="30173"/>
    <cellStyle name="Normal 3 2 2 2 2 6 8 4" xfId="30174"/>
    <cellStyle name="Normal 3 2 2 2 2 6 8 5" xfId="30175"/>
    <cellStyle name="Normal 3 2 2 2 2 6 9" xfId="30176"/>
    <cellStyle name="Normal 3 2 2 2 2 6 9 2" xfId="30177"/>
    <cellStyle name="Normal 3 2 2 2 2 7" xfId="2552"/>
    <cellStyle name="Normal 3 2 2 2 2 7 10" xfId="30179"/>
    <cellStyle name="Normal 3 2 2 2 2 7 10 2" xfId="30180"/>
    <cellStyle name="Normal 3 2 2 2 2 7 11" xfId="30181"/>
    <cellStyle name="Normal 3 2 2 2 2 7 12" xfId="30182"/>
    <cellStyle name="Normal 3 2 2 2 2 7 13" xfId="30178"/>
    <cellStyle name="Normal 3 2 2 2 2 7 2" xfId="2553"/>
    <cellStyle name="Normal 3 2 2 2 2 7 2 10" xfId="30184"/>
    <cellStyle name="Normal 3 2 2 2 2 7 2 11" xfId="30183"/>
    <cellStyle name="Normal 3 2 2 2 2 7 2 2" xfId="2554"/>
    <cellStyle name="Normal 3 2 2 2 2 7 2 2 2" xfId="30186"/>
    <cellStyle name="Normal 3 2 2 2 2 7 2 2 2 2" xfId="30187"/>
    <cellStyle name="Normal 3 2 2 2 2 7 2 2 3" xfId="30188"/>
    <cellStyle name="Normal 3 2 2 2 2 7 2 2 3 2" xfId="30189"/>
    <cellStyle name="Normal 3 2 2 2 2 7 2 2 4" xfId="30190"/>
    <cellStyle name="Normal 3 2 2 2 2 7 2 2 4 2" xfId="30191"/>
    <cellStyle name="Normal 3 2 2 2 2 7 2 2 5" xfId="30192"/>
    <cellStyle name="Normal 3 2 2 2 2 7 2 2 6" xfId="30193"/>
    <cellStyle name="Normal 3 2 2 2 2 7 2 2 7" xfId="30185"/>
    <cellStyle name="Normal 3 2 2 2 2 7 2 3" xfId="30194"/>
    <cellStyle name="Normal 3 2 2 2 2 7 2 3 2" xfId="30195"/>
    <cellStyle name="Normal 3 2 2 2 2 7 2 3 2 2" xfId="30196"/>
    <cellStyle name="Normal 3 2 2 2 2 7 2 3 3" xfId="30197"/>
    <cellStyle name="Normal 3 2 2 2 2 7 2 3 3 2" xfId="30198"/>
    <cellStyle name="Normal 3 2 2 2 2 7 2 3 4" xfId="30199"/>
    <cellStyle name="Normal 3 2 2 2 2 7 2 3 4 2" xfId="30200"/>
    <cellStyle name="Normal 3 2 2 2 2 7 2 3 5" xfId="30201"/>
    <cellStyle name="Normal 3 2 2 2 2 7 2 3 6" xfId="30202"/>
    <cellStyle name="Normal 3 2 2 2 2 7 2 4" xfId="30203"/>
    <cellStyle name="Normal 3 2 2 2 2 7 2 4 2" xfId="30204"/>
    <cellStyle name="Normal 3 2 2 2 2 7 2 4 2 2" xfId="30205"/>
    <cellStyle name="Normal 3 2 2 2 2 7 2 4 3" xfId="30206"/>
    <cellStyle name="Normal 3 2 2 2 2 7 2 4 3 2" xfId="30207"/>
    <cellStyle name="Normal 3 2 2 2 2 7 2 4 4" xfId="30208"/>
    <cellStyle name="Normal 3 2 2 2 2 7 2 4 4 2" xfId="30209"/>
    <cellStyle name="Normal 3 2 2 2 2 7 2 4 5" xfId="30210"/>
    <cellStyle name="Normal 3 2 2 2 2 7 2 4 6" xfId="30211"/>
    <cellStyle name="Normal 3 2 2 2 2 7 2 5" xfId="30212"/>
    <cellStyle name="Normal 3 2 2 2 2 7 2 5 2" xfId="30213"/>
    <cellStyle name="Normal 3 2 2 2 2 7 2 5 2 2" xfId="30214"/>
    <cellStyle name="Normal 3 2 2 2 2 7 2 5 3" xfId="30215"/>
    <cellStyle name="Normal 3 2 2 2 2 7 2 5 3 2" xfId="30216"/>
    <cellStyle name="Normal 3 2 2 2 2 7 2 5 4" xfId="30217"/>
    <cellStyle name="Normal 3 2 2 2 2 7 2 5 5" xfId="30218"/>
    <cellStyle name="Normal 3 2 2 2 2 7 2 6" xfId="30219"/>
    <cellStyle name="Normal 3 2 2 2 2 7 2 6 2" xfId="30220"/>
    <cellStyle name="Normal 3 2 2 2 2 7 2 7" xfId="30221"/>
    <cellStyle name="Normal 3 2 2 2 2 7 2 7 2" xfId="30222"/>
    <cellStyle name="Normal 3 2 2 2 2 7 2 8" xfId="30223"/>
    <cellStyle name="Normal 3 2 2 2 2 7 2 8 2" xfId="30224"/>
    <cellStyle name="Normal 3 2 2 2 2 7 2 9" xfId="30225"/>
    <cellStyle name="Normal 3 2 2 2 2 7 3" xfId="2555"/>
    <cellStyle name="Normal 3 2 2 2 2 7 3 10" xfId="30227"/>
    <cellStyle name="Normal 3 2 2 2 2 7 3 11" xfId="30226"/>
    <cellStyle name="Normal 3 2 2 2 2 7 3 2" xfId="2556"/>
    <cellStyle name="Normal 3 2 2 2 2 7 3 2 2" xfId="30229"/>
    <cellStyle name="Normal 3 2 2 2 2 7 3 2 2 2" xfId="30230"/>
    <cellStyle name="Normal 3 2 2 2 2 7 3 2 3" xfId="30231"/>
    <cellStyle name="Normal 3 2 2 2 2 7 3 2 3 2" xfId="30232"/>
    <cellStyle name="Normal 3 2 2 2 2 7 3 2 4" xfId="30233"/>
    <cellStyle name="Normal 3 2 2 2 2 7 3 2 4 2" xfId="30234"/>
    <cellStyle name="Normal 3 2 2 2 2 7 3 2 5" xfId="30235"/>
    <cellStyle name="Normal 3 2 2 2 2 7 3 2 6" xfId="30236"/>
    <cellStyle name="Normal 3 2 2 2 2 7 3 2 7" xfId="30228"/>
    <cellStyle name="Normal 3 2 2 2 2 7 3 3" xfId="30237"/>
    <cellStyle name="Normal 3 2 2 2 2 7 3 3 2" xfId="30238"/>
    <cellStyle name="Normal 3 2 2 2 2 7 3 3 2 2" xfId="30239"/>
    <cellStyle name="Normal 3 2 2 2 2 7 3 3 3" xfId="30240"/>
    <cellStyle name="Normal 3 2 2 2 2 7 3 3 3 2" xfId="30241"/>
    <cellStyle name="Normal 3 2 2 2 2 7 3 3 4" xfId="30242"/>
    <cellStyle name="Normal 3 2 2 2 2 7 3 3 4 2" xfId="30243"/>
    <cellStyle name="Normal 3 2 2 2 2 7 3 3 5" xfId="30244"/>
    <cellStyle name="Normal 3 2 2 2 2 7 3 3 6" xfId="30245"/>
    <cellStyle name="Normal 3 2 2 2 2 7 3 4" xfId="30246"/>
    <cellStyle name="Normal 3 2 2 2 2 7 3 4 2" xfId="30247"/>
    <cellStyle name="Normal 3 2 2 2 2 7 3 4 2 2" xfId="30248"/>
    <cellStyle name="Normal 3 2 2 2 2 7 3 4 3" xfId="30249"/>
    <cellStyle name="Normal 3 2 2 2 2 7 3 4 3 2" xfId="30250"/>
    <cellStyle name="Normal 3 2 2 2 2 7 3 4 4" xfId="30251"/>
    <cellStyle name="Normal 3 2 2 2 2 7 3 4 4 2" xfId="30252"/>
    <cellStyle name="Normal 3 2 2 2 2 7 3 4 5" xfId="30253"/>
    <cellStyle name="Normal 3 2 2 2 2 7 3 4 6" xfId="30254"/>
    <cellStyle name="Normal 3 2 2 2 2 7 3 5" xfId="30255"/>
    <cellStyle name="Normal 3 2 2 2 2 7 3 5 2" xfId="30256"/>
    <cellStyle name="Normal 3 2 2 2 2 7 3 5 2 2" xfId="30257"/>
    <cellStyle name="Normal 3 2 2 2 2 7 3 5 3" xfId="30258"/>
    <cellStyle name="Normal 3 2 2 2 2 7 3 5 3 2" xfId="30259"/>
    <cellStyle name="Normal 3 2 2 2 2 7 3 5 4" xfId="30260"/>
    <cellStyle name="Normal 3 2 2 2 2 7 3 5 5" xfId="30261"/>
    <cellStyle name="Normal 3 2 2 2 2 7 3 6" xfId="30262"/>
    <cellStyle name="Normal 3 2 2 2 2 7 3 6 2" xfId="30263"/>
    <cellStyle name="Normal 3 2 2 2 2 7 3 7" xfId="30264"/>
    <cellStyle name="Normal 3 2 2 2 2 7 3 7 2" xfId="30265"/>
    <cellStyle name="Normal 3 2 2 2 2 7 3 8" xfId="30266"/>
    <cellStyle name="Normal 3 2 2 2 2 7 3 8 2" xfId="30267"/>
    <cellStyle name="Normal 3 2 2 2 2 7 3 9" xfId="30268"/>
    <cellStyle name="Normal 3 2 2 2 2 7 4" xfId="2557"/>
    <cellStyle name="Normal 3 2 2 2 2 7 4 2" xfId="30270"/>
    <cellStyle name="Normal 3 2 2 2 2 7 4 2 2" xfId="30271"/>
    <cellStyle name="Normal 3 2 2 2 2 7 4 3" xfId="30272"/>
    <cellStyle name="Normal 3 2 2 2 2 7 4 3 2" xfId="30273"/>
    <cellStyle name="Normal 3 2 2 2 2 7 4 4" xfId="30274"/>
    <cellStyle name="Normal 3 2 2 2 2 7 4 4 2" xfId="30275"/>
    <cellStyle name="Normal 3 2 2 2 2 7 4 5" xfId="30276"/>
    <cellStyle name="Normal 3 2 2 2 2 7 4 6" xfId="30277"/>
    <cellStyle name="Normal 3 2 2 2 2 7 4 7" xfId="30269"/>
    <cellStyle name="Normal 3 2 2 2 2 7 5" xfId="30278"/>
    <cellStyle name="Normal 3 2 2 2 2 7 5 2" xfId="30279"/>
    <cellStyle name="Normal 3 2 2 2 2 7 5 2 2" xfId="30280"/>
    <cellStyle name="Normal 3 2 2 2 2 7 5 3" xfId="30281"/>
    <cellStyle name="Normal 3 2 2 2 2 7 5 3 2" xfId="30282"/>
    <cellStyle name="Normal 3 2 2 2 2 7 5 4" xfId="30283"/>
    <cellStyle name="Normal 3 2 2 2 2 7 5 4 2" xfId="30284"/>
    <cellStyle name="Normal 3 2 2 2 2 7 5 5" xfId="30285"/>
    <cellStyle name="Normal 3 2 2 2 2 7 5 6" xfId="30286"/>
    <cellStyle name="Normal 3 2 2 2 2 7 6" xfId="30287"/>
    <cellStyle name="Normal 3 2 2 2 2 7 6 2" xfId="30288"/>
    <cellStyle name="Normal 3 2 2 2 2 7 6 2 2" xfId="30289"/>
    <cellStyle name="Normal 3 2 2 2 2 7 6 3" xfId="30290"/>
    <cellStyle name="Normal 3 2 2 2 2 7 6 3 2" xfId="30291"/>
    <cellStyle name="Normal 3 2 2 2 2 7 6 4" xfId="30292"/>
    <cellStyle name="Normal 3 2 2 2 2 7 6 4 2" xfId="30293"/>
    <cellStyle name="Normal 3 2 2 2 2 7 6 5" xfId="30294"/>
    <cellStyle name="Normal 3 2 2 2 2 7 6 6" xfId="30295"/>
    <cellStyle name="Normal 3 2 2 2 2 7 7" xfId="30296"/>
    <cellStyle name="Normal 3 2 2 2 2 7 7 2" xfId="30297"/>
    <cellStyle name="Normal 3 2 2 2 2 7 7 2 2" xfId="30298"/>
    <cellStyle name="Normal 3 2 2 2 2 7 7 3" xfId="30299"/>
    <cellStyle name="Normal 3 2 2 2 2 7 7 3 2" xfId="30300"/>
    <cellStyle name="Normal 3 2 2 2 2 7 7 4" xfId="30301"/>
    <cellStyle name="Normal 3 2 2 2 2 7 7 5" xfId="30302"/>
    <cellStyle name="Normal 3 2 2 2 2 7 8" xfId="30303"/>
    <cellStyle name="Normal 3 2 2 2 2 7 8 2" xfId="30304"/>
    <cellStyle name="Normal 3 2 2 2 2 7 9" xfId="30305"/>
    <cellStyle name="Normal 3 2 2 2 2 7 9 2" xfId="30306"/>
    <cellStyle name="Normal 3 2 2 2 2 8" xfId="2558"/>
    <cellStyle name="Normal 3 2 2 2 2 8 10" xfId="30308"/>
    <cellStyle name="Normal 3 2 2 2 2 8 11" xfId="30309"/>
    <cellStyle name="Normal 3 2 2 2 2 8 12" xfId="30307"/>
    <cellStyle name="Normal 3 2 2 2 2 8 2" xfId="2559"/>
    <cellStyle name="Normal 3 2 2 2 2 8 2 2" xfId="30311"/>
    <cellStyle name="Normal 3 2 2 2 2 8 2 2 2" xfId="30312"/>
    <cellStyle name="Normal 3 2 2 2 2 8 2 3" xfId="30313"/>
    <cellStyle name="Normal 3 2 2 2 2 8 2 3 2" xfId="30314"/>
    <cellStyle name="Normal 3 2 2 2 2 8 2 4" xfId="30315"/>
    <cellStyle name="Normal 3 2 2 2 2 8 2 4 2" xfId="30316"/>
    <cellStyle name="Normal 3 2 2 2 2 8 2 5" xfId="30317"/>
    <cellStyle name="Normal 3 2 2 2 2 8 2 6" xfId="30318"/>
    <cellStyle name="Normal 3 2 2 2 2 8 2 7" xfId="30310"/>
    <cellStyle name="Normal 3 2 2 2 2 8 3" xfId="2560"/>
    <cellStyle name="Normal 3 2 2 2 2 8 3 2" xfId="30320"/>
    <cellStyle name="Normal 3 2 2 2 2 8 3 2 2" xfId="30321"/>
    <cellStyle name="Normal 3 2 2 2 2 8 3 3" xfId="30322"/>
    <cellStyle name="Normal 3 2 2 2 2 8 3 3 2" xfId="30323"/>
    <cellStyle name="Normal 3 2 2 2 2 8 3 4" xfId="30324"/>
    <cellStyle name="Normal 3 2 2 2 2 8 3 4 2" xfId="30325"/>
    <cellStyle name="Normal 3 2 2 2 2 8 3 5" xfId="30326"/>
    <cellStyle name="Normal 3 2 2 2 2 8 3 6" xfId="30327"/>
    <cellStyle name="Normal 3 2 2 2 2 8 3 7" xfId="30319"/>
    <cellStyle name="Normal 3 2 2 2 2 8 4" xfId="30328"/>
    <cellStyle name="Normal 3 2 2 2 2 8 4 2" xfId="30329"/>
    <cellStyle name="Normal 3 2 2 2 2 8 4 2 2" xfId="30330"/>
    <cellStyle name="Normal 3 2 2 2 2 8 4 3" xfId="30331"/>
    <cellStyle name="Normal 3 2 2 2 2 8 4 3 2" xfId="30332"/>
    <cellStyle name="Normal 3 2 2 2 2 8 4 4" xfId="30333"/>
    <cellStyle name="Normal 3 2 2 2 2 8 4 4 2" xfId="30334"/>
    <cellStyle name="Normal 3 2 2 2 2 8 4 5" xfId="30335"/>
    <cellStyle name="Normal 3 2 2 2 2 8 4 6" xfId="30336"/>
    <cellStyle name="Normal 3 2 2 2 2 8 5" xfId="30337"/>
    <cellStyle name="Normal 3 2 2 2 2 8 5 2" xfId="30338"/>
    <cellStyle name="Normal 3 2 2 2 2 8 5 2 2" xfId="30339"/>
    <cellStyle name="Normal 3 2 2 2 2 8 5 3" xfId="30340"/>
    <cellStyle name="Normal 3 2 2 2 2 8 5 3 2" xfId="30341"/>
    <cellStyle name="Normal 3 2 2 2 2 8 5 4" xfId="30342"/>
    <cellStyle name="Normal 3 2 2 2 2 8 5 4 2" xfId="30343"/>
    <cellStyle name="Normal 3 2 2 2 2 8 5 5" xfId="30344"/>
    <cellStyle name="Normal 3 2 2 2 2 8 5 6" xfId="30345"/>
    <cellStyle name="Normal 3 2 2 2 2 8 6" xfId="30346"/>
    <cellStyle name="Normal 3 2 2 2 2 8 6 2" xfId="30347"/>
    <cellStyle name="Normal 3 2 2 2 2 8 6 2 2" xfId="30348"/>
    <cellStyle name="Normal 3 2 2 2 2 8 6 3" xfId="30349"/>
    <cellStyle name="Normal 3 2 2 2 2 8 6 3 2" xfId="30350"/>
    <cellStyle name="Normal 3 2 2 2 2 8 6 4" xfId="30351"/>
    <cellStyle name="Normal 3 2 2 2 2 8 6 5" xfId="30352"/>
    <cellStyle name="Normal 3 2 2 2 2 8 7" xfId="30353"/>
    <cellStyle name="Normal 3 2 2 2 2 8 7 2" xfId="30354"/>
    <cellStyle name="Normal 3 2 2 2 2 8 8" xfId="30355"/>
    <cellStyle name="Normal 3 2 2 2 2 8 8 2" xfId="30356"/>
    <cellStyle name="Normal 3 2 2 2 2 8 9" xfId="30357"/>
    <cellStyle name="Normal 3 2 2 2 2 8 9 2" xfId="30358"/>
    <cellStyle name="Normal 3 2 2 2 2 9" xfId="2561"/>
    <cellStyle name="Normal 3 2 2 2 2 9 10" xfId="30360"/>
    <cellStyle name="Normal 3 2 2 2 2 9 11" xfId="30359"/>
    <cellStyle name="Normal 3 2 2 2 2 9 2" xfId="2562"/>
    <cellStyle name="Normal 3 2 2 2 2 9 2 2" xfId="30362"/>
    <cellStyle name="Normal 3 2 2 2 2 9 2 2 2" xfId="30363"/>
    <cellStyle name="Normal 3 2 2 2 2 9 2 3" xfId="30364"/>
    <cellStyle name="Normal 3 2 2 2 2 9 2 3 2" xfId="30365"/>
    <cellStyle name="Normal 3 2 2 2 2 9 2 4" xfId="30366"/>
    <cellStyle name="Normal 3 2 2 2 2 9 2 4 2" xfId="30367"/>
    <cellStyle name="Normal 3 2 2 2 2 9 2 5" xfId="30368"/>
    <cellStyle name="Normal 3 2 2 2 2 9 2 6" xfId="30369"/>
    <cellStyle name="Normal 3 2 2 2 2 9 2 7" xfId="30361"/>
    <cellStyle name="Normal 3 2 2 2 2 9 3" xfId="30370"/>
    <cellStyle name="Normal 3 2 2 2 2 9 3 2" xfId="30371"/>
    <cellStyle name="Normal 3 2 2 2 2 9 3 2 2" xfId="30372"/>
    <cellStyle name="Normal 3 2 2 2 2 9 3 3" xfId="30373"/>
    <cellStyle name="Normal 3 2 2 2 2 9 3 3 2" xfId="30374"/>
    <cellStyle name="Normal 3 2 2 2 2 9 3 4" xfId="30375"/>
    <cellStyle name="Normal 3 2 2 2 2 9 3 4 2" xfId="30376"/>
    <cellStyle name="Normal 3 2 2 2 2 9 3 5" xfId="30377"/>
    <cellStyle name="Normal 3 2 2 2 2 9 3 6" xfId="30378"/>
    <cellStyle name="Normal 3 2 2 2 2 9 4" xfId="30379"/>
    <cellStyle name="Normal 3 2 2 2 2 9 4 2" xfId="30380"/>
    <cellStyle name="Normal 3 2 2 2 2 9 4 2 2" xfId="30381"/>
    <cellStyle name="Normal 3 2 2 2 2 9 4 3" xfId="30382"/>
    <cellStyle name="Normal 3 2 2 2 2 9 4 3 2" xfId="30383"/>
    <cellStyle name="Normal 3 2 2 2 2 9 4 4" xfId="30384"/>
    <cellStyle name="Normal 3 2 2 2 2 9 4 4 2" xfId="30385"/>
    <cellStyle name="Normal 3 2 2 2 2 9 4 5" xfId="30386"/>
    <cellStyle name="Normal 3 2 2 2 2 9 4 6" xfId="30387"/>
    <cellStyle name="Normal 3 2 2 2 2 9 5" xfId="30388"/>
    <cellStyle name="Normal 3 2 2 2 2 9 5 2" xfId="30389"/>
    <cellStyle name="Normal 3 2 2 2 2 9 5 2 2" xfId="30390"/>
    <cellStyle name="Normal 3 2 2 2 2 9 5 3" xfId="30391"/>
    <cellStyle name="Normal 3 2 2 2 2 9 5 3 2" xfId="30392"/>
    <cellStyle name="Normal 3 2 2 2 2 9 5 4" xfId="30393"/>
    <cellStyle name="Normal 3 2 2 2 2 9 5 5" xfId="30394"/>
    <cellStyle name="Normal 3 2 2 2 2 9 6" xfId="30395"/>
    <cellStyle name="Normal 3 2 2 2 2 9 6 2" xfId="30396"/>
    <cellStyle name="Normal 3 2 2 2 2 9 7" xfId="30397"/>
    <cellStyle name="Normal 3 2 2 2 2 9 7 2" xfId="30398"/>
    <cellStyle name="Normal 3 2 2 2 2 9 8" xfId="30399"/>
    <cellStyle name="Normal 3 2 2 2 2 9 8 2" xfId="30400"/>
    <cellStyle name="Normal 3 2 2 2 2 9 9" xfId="30401"/>
    <cellStyle name="Normal 3 2 2 2 3" xfId="2563"/>
    <cellStyle name="Normal 3 2 2 2 3 10" xfId="2564"/>
    <cellStyle name="Normal 3 2 2 2 3 10 2" xfId="30404"/>
    <cellStyle name="Normal 3 2 2 2 3 10 3" xfId="30403"/>
    <cellStyle name="Normal 3 2 2 2 3 11" xfId="30405"/>
    <cellStyle name="Normal 3 2 2 2 3 11 2" xfId="30406"/>
    <cellStyle name="Normal 3 2 2 2 3 12" xfId="30407"/>
    <cellStyle name="Normal 3 2 2 2 3 13" xfId="30408"/>
    <cellStyle name="Normal 3 2 2 2 3 14" xfId="30402"/>
    <cellStyle name="Normal 3 2 2 2 3 2" xfId="2565"/>
    <cellStyle name="Normal 3 2 2 2 3 2 10" xfId="30410"/>
    <cellStyle name="Normal 3 2 2 2 3 2 11" xfId="30411"/>
    <cellStyle name="Normal 3 2 2 2 3 2 12" xfId="30409"/>
    <cellStyle name="Normal 3 2 2 2 3 2 2" xfId="2566"/>
    <cellStyle name="Normal 3 2 2 2 3 2 2 2" xfId="2567"/>
    <cellStyle name="Normal 3 2 2 2 3 2 2 2 2" xfId="2568"/>
    <cellStyle name="Normal 3 2 2 2 3 2 2 2 2 2" xfId="30414"/>
    <cellStyle name="Normal 3 2 2 2 3 2 2 2 3" xfId="2569"/>
    <cellStyle name="Normal 3 2 2 2 3 2 2 2 4" xfId="30413"/>
    <cellStyle name="Normal 3 2 2 2 3 2 2 3" xfId="2570"/>
    <cellStyle name="Normal 3 2 2 2 3 2 2 3 2" xfId="2571"/>
    <cellStyle name="Normal 3 2 2 2 3 2 2 3 2 2" xfId="30416"/>
    <cellStyle name="Normal 3 2 2 2 3 2 2 3 3" xfId="30415"/>
    <cellStyle name="Normal 3 2 2 2 3 2 2 4" xfId="2572"/>
    <cellStyle name="Normal 3 2 2 2 3 2 2 4 2" xfId="2573"/>
    <cellStyle name="Normal 3 2 2 2 3 2 2 4 2 2" xfId="30418"/>
    <cellStyle name="Normal 3 2 2 2 3 2 2 4 3" xfId="30417"/>
    <cellStyle name="Normal 3 2 2 2 3 2 2 5" xfId="2574"/>
    <cellStyle name="Normal 3 2 2 2 3 2 2 5 2" xfId="30419"/>
    <cellStyle name="Normal 3 2 2 2 3 2 2 6" xfId="30420"/>
    <cellStyle name="Normal 3 2 2 2 3 2 2 7" xfId="30412"/>
    <cellStyle name="Normal 3 2 2 2 3 2 3" xfId="2575"/>
    <cellStyle name="Normal 3 2 2 2 3 2 3 2" xfId="2576"/>
    <cellStyle name="Normal 3 2 2 2 3 2 3 2 2" xfId="2577"/>
    <cellStyle name="Normal 3 2 2 2 3 2 3 2 2 2" xfId="30423"/>
    <cellStyle name="Normal 3 2 2 2 3 2 3 2 3" xfId="30422"/>
    <cellStyle name="Normal 3 2 2 2 3 2 3 3" xfId="2578"/>
    <cellStyle name="Normal 3 2 2 2 3 2 3 3 2" xfId="2579"/>
    <cellStyle name="Normal 3 2 2 2 3 2 3 3 2 2" xfId="30425"/>
    <cellStyle name="Normal 3 2 2 2 3 2 3 3 3" xfId="30424"/>
    <cellStyle name="Normal 3 2 2 2 3 2 3 4" xfId="2580"/>
    <cellStyle name="Normal 3 2 2 2 3 2 3 4 2" xfId="30427"/>
    <cellStyle name="Normal 3 2 2 2 3 2 3 4 3" xfId="30426"/>
    <cellStyle name="Normal 3 2 2 2 3 2 3 5" xfId="30428"/>
    <cellStyle name="Normal 3 2 2 2 3 2 3 6" xfId="30429"/>
    <cellStyle name="Normal 3 2 2 2 3 2 3 7" xfId="30421"/>
    <cellStyle name="Normal 3 2 2 2 3 2 4" xfId="2581"/>
    <cellStyle name="Normal 3 2 2 2 3 2 4 2" xfId="2582"/>
    <cellStyle name="Normal 3 2 2 2 3 2 4 2 2" xfId="30432"/>
    <cellStyle name="Normal 3 2 2 2 3 2 4 2 3" xfId="30431"/>
    <cellStyle name="Normal 3 2 2 2 3 2 4 3" xfId="2583"/>
    <cellStyle name="Normal 3 2 2 2 3 2 4 3 2" xfId="30434"/>
    <cellStyle name="Normal 3 2 2 2 3 2 4 3 3" xfId="30433"/>
    <cellStyle name="Normal 3 2 2 2 3 2 4 4" xfId="30435"/>
    <cellStyle name="Normal 3 2 2 2 3 2 4 4 2" xfId="30436"/>
    <cellStyle name="Normal 3 2 2 2 3 2 4 5" xfId="30437"/>
    <cellStyle name="Normal 3 2 2 2 3 2 4 6" xfId="30438"/>
    <cellStyle name="Normal 3 2 2 2 3 2 4 7" xfId="30430"/>
    <cellStyle name="Normal 3 2 2 2 3 2 5" xfId="2584"/>
    <cellStyle name="Normal 3 2 2 2 3 2 5 2" xfId="2585"/>
    <cellStyle name="Normal 3 2 2 2 3 2 5 2 2" xfId="30441"/>
    <cellStyle name="Normal 3 2 2 2 3 2 5 2 3" xfId="30440"/>
    <cellStyle name="Normal 3 2 2 2 3 2 5 3" xfId="30442"/>
    <cellStyle name="Normal 3 2 2 2 3 2 5 3 2" xfId="30443"/>
    <cellStyle name="Normal 3 2 2 2 3 2 5 4" xfId="30444"/>
    <cellStyle name="Normal 3 2 2 2 3 2 5 4 2" xfId="30445"/>
    <cellStyle name="Normal 3 2 2 2 3 2 5 5" xfId="30446"/>
    <cellStyle name="Normal 3 2 2 2 3 2 5 6" xfId="30447"/>
    <cellStyle name="Normal 3 2 2 2 3 2 5 7" xfId="30439"/>
    <cellStyle name="Normal 3 2 2 2 3 2 6" xfId="2586"/>
    <cellStyle name="Normal 3 2 2 2 3 2 6 2" xfId="2587"/>
    <cellStyle name="Normal 3 2 2 2 3 2 6 2 2" xfId="30450"/>
    <cellStyle name="Normal 3 2 2 2 3 2 6 2 3" xfId="30449"/>
    <cellStyle name="Normal 3 2 2 2 3 2 6 3" xfId="30451"/>
    <cellStyle name="Normal 3 2 2 2 3 2 6 3 2" xfId="30452"/>
    <cellStyle name="Normal 3 2 2 2 3 2 6 4" xfId="30453"/>
    <cellStyle name="Normal 3 2 2 2 3 2 6 5" xfId="30454"/>
    <cellStyle name="Normal 3 2 2 2 3 2 6 6" xfId="30448"/>
    <cellStyle name="Normal 3 2 2 2 3 2 7" xfId="2588"/>
    <cellStyle name="Normal 3 2 2 2 3 2 7 2" xfId="30456"/>
    <cellStyle name="Normal 3 2 2 2 3 2 7 3" xfId="30455"/>
    <cellStyle name="Normal 3 2 2 2 3 2 8" xfId="30457"/>
    <cellStyle name="Normal 3 2 2 2 3 2 8 2" xfId="30458"/>
    <cellStyle name="Normal 3 2 2 2 3 2 9" xfId="30459"/>
    <cellStyle name="Normal 3 2 2 2 3 2 9 2" xfId="30460"/>
    <cellStyle name="Normal 3 2 2 2 3 3" xfId="2589"/>
    <cellStyle name="Normal 3 2 2 2 3 3 10" xfId="30462"/>
    <cellStyle name="Normal 3 2 2 2 3 3 11" xfId="30461"/>
    <cellStyle name="Normal 3 2 2 2 3 3 2" xfId="2590"/>
    <cellStyle name="Normal 3 2 2 2 3 3 2 2" xfId="2591"/>
    <cellStyle name="Normal 3 2 2 2 3 3 2 2 2" xfId="2592"/>
    <cellStyle name="Normal 3 2 2 2 3 3 2 2 2 2" xfId="30465"/>
    <cellStyle name="Normal 3 2 2 2 3 3 2 2 3" xfId="2593"/>
    <cellStyle name="Normal 3 2 2 2 3 3 2 2 4" xfId="30464"/>
    <cellStyle name="Normal 3 2 2 2 3 3 2 3" xfId="2594"/>
    <cellStyle name="Normal 3 2 2 2 3 3 2 3 2" xfId="2595"/>
    <cellStyle name="Normal 3 2 2 2 3 3 2 3 2 2" xfId="30467"/>
    <cellStyle name="Normal 3 2 2 2 3 3 2 3 3" xfId="30466"/>
    <cellStyle name="Normal 3 2 2 2 3 3 2 4" xfId="2596"/>
    <cellStyle name="Normal 3 2 2 2 3 3 2 4 2" xfId="2597"/>
    <cellStyle name="Normal 3 2 2 2 3 3 2 4 2 2" xfId="30469"/>
    <cellStyle name="Normal 3 2 2 2 3 3 2 4 3" xfId="30468"/>
    <cellStyle name="Normal 3 2 2 2 3 3 2 5" xfId="2598"/>
    <cellStyle name="Normal 3 2 2 2 3 3 2 5 2" xfId="30470"/>
    <cellStyle name="Normal 3 2 2 2 3 3 2 6" xfId="30471"/>
    <cellStyle name="Normal 3 2 2 2 3 3 2 7" xfId="30463"/>
    <cellStyle name="Normal 3 2 2 2 3 3 3" xfId="2599"/>
    <cellStyle name="Normal 3 2 2 2 3 3 3 2" xfId="2600"/>
    <cellStyle name="Normal 3 2 2 2 3 3 3 2 2" xfId="2601"/>
    <cellStyle name="Normal 3 2 2 2 3 3 3 2 2 2" xfId="30474"/>
    <cellStyle name="Normal 3 2 2 2 3 3 3 2 3" xfId="30473"/>
    <cellStyle name="Normal 3 2 2 2 3 3 3 3" xfId="2602"/>
    <cellStyle name="Normal 3 2 2 2 3 3 3 3 2" xfId="2603"/>
    <cellStyle name="Normal 3 2 2 2 3 3 3 3 2 2" xfId="30476"/>
    <cellStyle name="Normal 3 2 2 2 3 3 3 3 3" xfId="30475"/>
    <cellStyle name="Normal 3 2 2 2 3 3 3 4" xfId="2604"/>
    <cellStyle name="Normal 3 2 2 2 3 3 3 4 2" xfId="30478"/>
    <cellStyle name="Normal 3 2 2 2 3 3 3 4 3" xfId="30477"/>
    <cellStyle name="Normal 3 2 2 2 3 3 3 5" xfId="30479"/>
    <cellStyle name="Normal 3 2 2 2 3 3 3 6" xfId="30480"/>
    <cellStyle name="Normal 3 2 2 2 3 3 3 7" xfId="30472"/>
    <cellStyle name="Normal 3 2 2 2 3 3 4" xfId="2605"/>
    <cellStyle name="Normal 3 2 2 2 3 3 4 2" xfId="2606"/>
    <cellStyle name="Normal 3 2 2 2 3 3 4 2 2" xfId="30483"/>
    <cellStyle name="Normal 3 2 2 2 3 3 4 2 3" xfId="30482"/>
    <cellStyle name="Normal 3 2 2 2 3 3 4 3" xfId="2607"/>
    <cellStyle name="Normal 3 2 2 2 3 3 4 3 2" xfId="30485"/>
    <cellStyle name="Normal 3 2 2 2 3 3 4 3 3" xfId="30484"/>
    <cellStyle name="Normal 3 2 2 2 3 3 4 4" xfId="30486"/>
    <cellStyle name="Normal 3 2 2 2 3 3 4 4 2" xfId="30487"/>
    <cellStyle name="Normal 3 2 2 2 3 3 4 5" xfId="30488"/>
    <cellStyle name="Normal 3 2 2 2 3 3 4 6" xfId="30489"/>
    <cellStyle name="Normal 3 2 2 2 3 3 4 7" xfId="30481"/>
    <cellStyle name="Normal 3 2 2 2 3 3 5" xfId="2608"/>
    <cellStyle name="Normal 3 2 2 2 3 3 5 2" xfId="2609"/>
    <cellStyle name="Normal 3 2 2 2 3 3 5 2 2" xfId="30492"/>
    <cellStyle name="Normal 3 2 2 2 3 3 5 2 3" xfId="30491"/>
    <cellStyle name="Normal 3 2 2 2 3 3 5 3" xfId="30493"/>
    <cellStyle name="Normal 3 2 2 2 3 3 5 3 2" xfId="30494"/>
    <cellStyle name="Normal 3 2 2 2 3 3 5 4" xfId="30495"/>
    <cellStyle name="Normal 3 2 2 2 3 3 5 5" xfId="30496"/>
    <cellStyle name="Normal 3 2 2 2 3 3 5 6" xfId="30490"/>
    <cellStyle name="Normal 3 2 2 2 3 3 6" xfId="2610"/>
    <cellStyle name="Normal 3 2 2 2 3 3 6 2" xfId="2611"/>
    <cellStyle name="Normal 3 2 2 2 3 3 6 2 2" xfId="30498"/>
    <cellStyle name="Normal 3 2 2 2 3 3 6 3" xfId="30497"/>
    <cellStyle name="Normal 3 2 2 2 3 3 7" xfId="2612"/>
    <cellStyle name="Normal 3 2 2 2 3 3 7 2" xfId="30500"/>
    <cellStyle name="Normal 3 2 2 2 3 3 7 3" xfId="30499"/>
    <cellStyle name="Normal 3 2 2 2 3 3 8" xfId="30501"/>
    <cellStyle name="Normal 3 2 2 2 3 3 8 2" xfId="30502"/>
    <cellStyle name="Normal 3 2 2 2 3 3 9" xfId="30503"/>
    <cellStyle name="Normal 3 2 2 2 3 4" xfId="2613"/>
    <cellStyle name="Normal 3 2 2 2 3 4 10" xfId="30505"/>
    <cellStyle name="Normal 3 2 2 2 3 4 11" xfId="30504"/>
    <cellStyle name="Normal 3 2 2 2 3 4 2" xfId="2614"/>
    <cellStyle name="Normal 3 2 2 2 3 4 2 2" xfId="2615"/>
    <cellStyle name="Normal 3 2 2 2 3 4 2 2 2" xfId="2616"/>
    <cellStyle name="Normal 3 2 2 2 3 4 2 2 2 2" xfId="30508"/>
    <cellStyle name="Normal 3 2 2 2 3 4 2 2 3" xfId="30507"/>
    <cellStyle name="Normal 3 2 2 2 3 4 2 3" xfId="2617"/>
    <cellStyle name="Normal 3 2 2 2 3 4 2 3 2" xfId="2618"/>
    <cellStyle name="Normal 3 2 2 2 3 4 2 3 2 2" xfId="30510"/>
    <cellStyle name="Normal 3 2 2 2 3 4 2 3 3" xfId="30509"/>
    <cellStyle name="Normal 3 2 2 2 3 4 2 4" xfId="2619"/>
    <cellStyle name="Normal 3 2 2 2 3 4 2 4 2" xfId="30512"/>
    <cellStyle name="Normal 3 2 2 2 3 4 2 4 3" xfId="30511"/>
    <cellStyle name="Normal 3 2 2 2 3 4 2 5" xfId="30513"/>
    <cellStyle name="Normal 3 2 2 2 3 4 2 6" xfId="30514"/>
    <cellStyle name="Normal 3 2 2 2 3 4 2 7" xfId="30506"/>
    <cellStyle name="Normal 3 2 2 2 3 4 3" xfId="2620"/>
    <cellStyle name="Normal 3 2 2 2 3 4 3 2" xfId="2621"/>
    <cellStyle name="Normal 3 2 2 2 3 4 3 2 2" xfId="30517"/>
    <cellStyle name="Normal 3 2 2 2 3 4 3 2 3" xfId="30516"/>
    <cellStyle name="Normal 3 2 2 2 3 4 3 3" xfId="2622"/>
    <cellStyle name="Normal 3 2 2 2 3 4 3 3 2" xfId="30519"/>
    <cellStyle name="Normal 3 2 2 2 3 4 3 3 3" xfId="30518"/>
    <cellStyle name="Normal 3 2 2 2 3 4 3 4" xfId="30520"/>
    <cellStyle name="Normal 3 2 2 2 3 4 3 4 2" xfId="30521"/>
    <cellStyle name="Normal 3 2 2 2 3 4 3 5" xfId="30522"/>
    <cellStyle name="Normal 3 2 2 2 3 4 3 6" xfId="30523"/>
    <cellStyle name="Normal 3 2 2 2 3 4 3 7" xfId="30515"/>
    <cellStyle name="Normal 3 2 2 2 3 4 4" xfId="2623"/>
    <cellStyle name="Normal 3 2 2 2 3 4 4 2" xfId="2624"/>
    <cellStyle name="Normal 3 2 2 2 3 4 4 2 2" xfId="30526"/>
    <cellStyle name="Normal 3 2 2 2 3 4 4 2 3" xfId="30525"/>
    <cellStyle name="Normal 3 2 2 2 3 4 4 3" xfId="30527"/>
    <cellStyle name="Normal 3 2 2 2 3 4 4 3 2" xfId="30528"/>
    <cellStyle name="Normal 3 2 2 2 3 4 4 4" xfId="30529"/>
    <cellStyle name="Normal 3 2 2 2 3 4 4 4 2" xfId="30530"/>
    <cellStyle name="Normal 3 2 2 2 3 4 4 5" xfId="30531"/>
    <cellStyle name="Normal 3 2 2 2 3 4 4 6" xfId="30532"/>
    <cellStyle name="Normal 3 2 2 2 3 4 4 7" xfId="30524"/>
    <cellStyle name="Normal 3 2 2 2 3 4 5" xfId="2625"/>
    <cellStyle name="Normal 3 2 2 2 3 4 5 2" xfId="2626"/>
    <cellStyle name="Normal 3 2 2 2 3 4 5 2 2" xfId="30535"/>
    <cellStyle name="Normal 3 2 2 2 3 4 5 2 3" xfId="30534"/>
    <cellStyle name="Normal 3 2 2 2 3 4 5 3" xfId="30536"/>
    <cellStyle name="Normal 3 2 2 2 3 4 5 3 2" xfId="30537"/>
    <cellStyle name="Normal 3 2 2 2 3 4 5 4" xfId="30538"/>
    <cellStyle name="Normal 3 2 2 2 3 4 5 5" xfId="30539"/>
    <cellStyle name="Normal 3 2 2 2 3 4 5 6" xfId="30533"/>
    <cellStyle name="Normal 3 2 2 2 3 4 6" xfId="2627"/>
    <cellStyle name="Normal 3 2 2 2 3 4 6 2" xfId="30541"/>
    <cellStyle name="Normal 3 2 2 2 3 4 6 3" xfId="30540"/>
    <cellStyle name="Normal 3 2 2 2 3 4 7" xfId="30542"/>
    <cellStyle name="Normal 3 2 2 2 3 4 7 2" xfId="30543"/>
    <cellStyle name="Normal 3 2 2 2 3 4 8" xfId="30544"/>
    <cellStyle name="Normal 3 2 2 2 3 4 8 2" xfId="30545"/>
    <cellStyle name="Normal 3 2 2 2 3 4 9" xfId="30546"/>
    <cellStyle name="Normal 3 2 2 2 3 5" xfId="2628"/>
    <cellStyle name="Normal 3 2 2 2 3 5 2" xfId="2629"/>
    <cellStyle name="Normal 3 2 2 2 3 5 2 2" xfId="2630"/>
    <cellStyle name="Normal 3 2 2 2 3 5 2 2 2" xfId="30549"/>
    <cellStyle name="Normal 3 2 2 2 3 5 2 3" xfId="30548"/>
    <cellStyle name="Normal 3 2 2 2 3 5 3" xfId="2631"/>
    <cellStyle name="Normal 3 2 2 2 3 5 3 2" xfId="2632"/>
    <cellStyle name="Normal 3 2 2 2 3 5 3 2 2" xfId="30551"/>
    <cellStyle name="Normal 3 2 2 2 3 5 3 3" xfId="30550"/>
    <cellStyle name="Normal 3 2 2 2 3 5 4" xfId="2633"/>
    <cellStyle name="Normal 3 2 2 2 3 5 4 2" xfId="30553"/>
    <cellStyle name="Normal 3 2 2 2 3 5 4 3" xfId="30552"/>
    <cellStyle name="Normal 3 2 2 2 3 5 5" xfId="30554"/>
    <cellStyle name="Normal 3 2 2 2 3 5 6" xfId="30555"/>
    <cellStyle name="Normal 3 2 2 2 3 5 7" xfId="30547"/>
    <cellStyle name="Normal 3 2 2 2 3 6" xfId="2634"/>
    <cellStyle name="Normal 3 2 2 2 3 6 2" xfId="2635"/>
    <cellStyle name="Normal 3 2 2 2 3 6 2 2" xfId="2636"/>
    <cellStyle name="Normal 3 2 2 2 3 6 2 2 2" xfId="30558"/>
    <cellStyle name="Normal 3 2 2 2 3 6 2 3" xfId="30557"/>
    <cellStyle name="Normal 3 2 2 2 3 6 3" xfId="2637"/>
    <cellStyle name="Normal 3 2 2 2 3 6 3 2" xfId="2638"/>
    <cellStyle name="Normal 3 2 2 2 3 6 3 2 2" xfId="30560"/>
    <cellStyle name="Normal 3 2 2 2 3 6 3 3" xfId="30559"/>
    <cellStyle name="Normal 3 2 2 2 3 6 4" xfId="2639"/>
    <cellStyle name="Normal 3 2 2 2 3 6 4 2" xfId="30562"/>
    <cellStyle name="Normal 3 2 2 2 3 6 4 3" xfId="30561"/>
    <cellStyle name="Normal 3 2 2 2 3 6 5" xfId="30563"/>
    <cellStyle name="Normal 3 2 2 2 3 6 6" xfId="30564"/>
    <cellStyle name="Normal 3 2 2 2 3 6 7" xfId="30556"/>
    <cellStyle name="Normal 3 2 2 2 3 7" xfId="2640"/>
    <cellStyle name="Normal 3 2 2 2 3 7 2" xfId="2641"/>
    <cellStyle name="Normal 3 2 2 2 3 7 2 2" xfId="30567"/>
    <cellStyle name="Normal 3 2 2 2 3 7 2 3" xfId="30566"/>
    <cellStyle name="Normal 3 2 2 2 3 7 3" xfId="2642"/>
    <cellStyle name="Normal 3 2 2 2 3 7 3 2" xfId="30569"/>
    <cellStyle name="Normal 3 2 2 2 3 7 3 3" xfId="30568"/>
    <cellStyle name="Normal 3 2 2 2 3 7 4" xfId="30570"/>
    <cellStyle name="Normal 3 2 2 2 3 7 4 2" xfId="30571"/>
    <cellStyle name="Normal 3 2 2 2 3 7 5" xfId="30572"/>
    <cellStyle name="Normal 3 2 2 2 3 7 6" xfId="30573"/>
    <cellStyle name="Normal 3 2 2 2 3 7 7" xfId="30565"/>
    <cellStyle name="Normal 3 2 2 2 3 8" xfId="2643"/>
    <cellStyle name="Normal 3 2 2 2 3 8 2" xfId="2644"/>
    <cellStyle name="Normal 3 2 2 2 3 8 2 2" xfId="30576"/>
    <cellStyle name="Normal 3 2 2 2 3 8 2 3" xfId="30575"/>
    <cellStyle name="Normal 3 2 2 2 3 8 3" xfId="30577"/>
    <cellStyle name="Normal 3 2 2 2 3 8 3 2" xfId="30578"/>
    <cellStyle name="Normal 3 2 2 2 3 8 4" xfId="30579"/>
    <cellStyle name="Normal 3 2 2 2 3 8 5" xfId="30580"/>
    <cellStyle name="Normal 3 2 2 2 3 8 6" xfId="30574"/>
    <cellStyle name="Normal 3 2 2 2 3 9" xfId="2645"/>
    <cellStyle name="Normal 3 2 2 2 3 9 2" xfId="2646"/>
    <cellStyle name="Normal 3 2 2 2 3 9 2 2" xfId="30582"/>
    <cellStyle name="Normal 3 2 2 2 3 9 3" xfId="30581"/>
    <cellStyle name="Normal 3 2 2 2 4" xfId="2647"/>
    <cellStyle name="Normal 3 2 2 2 4 10" xfId="30584"/>
    <cellStyle name="Normal 3 2 2 2 4 10 2" xfId="30585"/>
    <cellStyle name="Normal 3 2 2 2 4 11" xfId="30586"/>
    <cellStyle name="Normal 3 2 2 2 4 11 2" xfId="30587"/>
    <cellStyle name="Normal 3 2 2 2 4 12" xfId="30588"/>
    <cellStyle name="Normal 3 2 2 2 4 13" xfId="30589"/>
    <cellStyle name="Normal 3 2 2 2 4 14" xfId="30583"/>
    <cellStyle name="Normal 3 2 2 2 4 2" xfId="2648"/>
    <cellStyle name="Normal 3 2 2 2 4 2 10" xfId="30591"/>
    <cellStyle name="Normal 3 2 2 2 4 2 11" xfId="30592"/>
    <cellStyle name="Normal 3 2 2 2 4 2 12" xfId="30590"/>
    <cellStyle name="Normal 3 2 2 2 4 2 2" xfId="2649"/>
    <cellStyle name="Normal 3 2 2 2 4 2 2 2" xfId="2650"/>
    <cellStyle name="Normal 3 2 2 2 4 2 2 2 2" xfId="2651"/>
    <cellStyle name="Normal 3 2 2 2 4 2 2 2 2 2" xfId="30595"/>
    <cellStyle name="Normal 3 2 2 2 4 2 2 2 3" xfId="2652"/>
    <cellStyle name="Normal 3 2 2 2 4 2 2 2 4" xfId="30594"/>
    <cellStyle name="Normal 3 2 2 2 4 2 2 3" xfId="2653"/>
    <cellStyle name="Normal 3 2 2 2 4 2 2 3 2" xfId="2654"/>
    <cellStyle name="Normal 3 2 2 2 4 2 2 3 2 2" xfId="30597"/>
    <cellStyle name="Normal 3 2 2 2 4 2 2 3 3" xfId="30596"/>
    <cellStyle name="Normal 3 2 2 2 4 2 2 4" xfId="2655"/>
    <cellStyle name="Normal 3 2 2 2 4 2 2 4 2" xfId="2656"/>
    <cellStyle name="Normal 3 2 2 2 4 2 2 4 2 2" xfId="30599"/>
    <cellStyle name="Normal 3 2 2 2 4 2 2 4 3" xfId="30598"/>
    <cellStyle name="Normal 3 2 2 2 4 2 2 5" xfId="2657"/>
    <cellStyle name="Normal 3 2 2 2 4 2 2 5 2" xfId="30600"/>
    <cellStyle name="Normal 3 2 2 2 4 2 2 6" xfId="30601"/>
    <cellStyle name="Normal 3 2 2 2 4 2 2 7" xfId="30593"/>
    <cellStyle name="Normal 3 2 2 2 4 2 3" xfId="2658"/>
    <cellStyle name="Normal 3 2 2 2 4 2 3 2" xfId="2659"/>
    <cellStyle name="Normal 3 2 2 2 4 2 3 2 2" xfId="2660"/>
    <cellStyle name="Normal 3 2 2 2 4 2 3 2 2 2" xfId="30604"/>
    <cellStyle name="Normal 3 2 2 2 4 2 3 2 3" xfId="30603"/>
    <cellStyle name="Normal 3 2 2 2 4 2 3 3" xfId="2661"/>
    <cellStyle name="Normal 3 2 2 2 4 2 3 3 2" xfId="2662"/>
    <cellStyle name="Normal 3 2 2 2 4 2 3 3 2 2" xfId="30606"/>
    <cellStyle name="Normal 3 2 2 2 4 2 3 3 3" xfId="30605"/>
    <cellStyle name="Normal 3 2 2 2 4 2 3 4" xfId="2663"/>
    <cellStyle name="Normal 3 2 2 2 4 2 3 4 2" xfId="30608"/>
    <cellStyle name="Normal 3 2 2 2 4 2 3 4 3" xfId="30607"/>
    <cellStyle name="Normal 3 2 2 2 4 2 3 5" xfId="30609"/>
    <cellStyle name="Normal 3 2 2 2 4 2 3 6" xfId="30610"/>
    <cellStyle name="Normal 3 2 2 2 4 2 3 7" xfId="30602"/>
    <cellStyle name="Normal 3 2 2 2 4 2 4" xfId="2664"/>
    <cellStyle name="Normal 3 2 2 2 4 2 4 2" xfId="2665"/>
    <cellStyle name="Normal 3 2 2 2 4 2 4 2 2" xfId="30613"/>
    <cellStyle name="Normal 3 2 2 2 4 2 4 2 3" xfId="30612"/>
    <cellStyle name="Normal 3 2 2 2 4 2 4 3" xfId="2666"/>
    <cellStyle name="Normal 3 2 2 2 4 2 4 3 2" xfId="30615"/>
    <cellStyle name="Normal 3 2 2 2 4 2 4 3 3" xfId="30614"/>
    <cellStyle name="Normal 3 2 2 2 4 2 4 4" xfId="30616"/>
    <cellStyle name="Normal 3 2 2 2 4 2 4 4 2" xfId="30617"/>
    <cellStyle name="Normal 3 2 2 2 4 2 4 5" xfId="30618"/>
    <cellStyle name="Normal 3 2 2 2 4 2 4 6" xfId="30619"/>
    <cellStyle name="Normal 3 2 2 2 4 2 4 7" xfId="30611"/>
    <cellStyle name="Normal 3 2 2 2 4 2 5" xfId="2667"/>
    <cellStyle name="Normal 3 2 2 2 4 2 5 2" xfId="2668"/>
    <cellStyle name="Normal 3 2 2 2 4 2 5 2 2" xfId="30622"/>
    <cellStyle name="Normal 3 2 2 2 4 2 5 2 3" xfId="30621"/>
    <cellStyle name="Normal 3 2 2 2 4 2 5 3" xfId="30623"/>
    <cellStyle name="Normal 3 2 2 2 4 2 5 3 2" xfId="30624"/>
    <cellStyle name="Normal 3 2 2 2 4 2 5 4" xfId="30625"/>
    <cellStyle name="Normal 3 2 2 2 4 2 5 4 2" xfId="30626"/>
    <cellStyle name="Normal 3 2 2 2 4 2 5 5" xfId="30627"/>
    <cellStyle name="Normal 3 2 2 2 4 2 5 6" xfId="30628"/>
    <cellStyle name="Normal 3 2 2 2 4 2 5 7" xfId="30620"/>
    <cellStyle name="Normal 3 2 2 2 4 2 6" xfId="2669"/>
    <cellStyle name="Normal 3 2 2 2 4 2 6 2" xfId="2670"/>
    <cellStyle name="Normal 3 2 2 2 4 2 6 2 2" xfId="30631"/>
    <cellStyle name="Normal 3 2 2 2 4 2 6 2 3" xfId="30630"/>
    <cellStyle name="Normal 3 2 2 2 4 2 6 3" xfId="30632"/>
    <cellStyle name="Normal 3 2 2 2 4 2 6 3 2" xfId="30633"/>
    <cellStyle name="Normal 3 2 2 2 4 2 6 4" xfId="30634"/>
    <cellStyle name="Normal 3 2 2 2 4 2 6 5" xfId="30635"/>
    <cellStyle name="Normal 3 2 2 2 4 2 6 6" xfId="30629"/>
    <cellStyle name="Normal 3 2 2 2 4 2 7" xfId="2671"/>
    <cellStyle name="Normal 3 2 2 2 4 2 7 2" xfId="30637"/>
    <cellStyle name="Normal 3 2 2 2 4 2 7 3" xfId="30636"/>
    <cellStyle name="Normal 3 2 2 2 4 2 8" xfId="30638"/>
    <cellStyle name="Normal 3 2 2 2 4 2 8 2" xfId="30639"/>
    <cellStyle name="Normal 3 2 2 2 4 2 9" xfId="30640"/>
    <cellStyle name="Normal 3 2 2 2 4 2 9 2" xfId="30641"/>
    <cellStyle name="Normal 3 2 2 2 4 3" xfId="2672"/>
    <cellStyle name="Normal 3 2 2 2 4 3 10" xfId="30643"/>
    <cellStyle name="Normal 3 2 2 2 4 3 11" xfId="30642"/>
    <cellStyle name="Normal 3 2 2 2 4 3 2" xfId="2673"/>
    <cellStyle name="Normal 3 2 2 2 4 3 2 2" xfId="2674"/>
    <cellStyle name="Normal 3 2 2 2 4 3 2 2 2" xfId="30646"/>
    <cellStyle name="Normal 3 2 2 2 4 3 2 2 3" xfId="30645"/>
    <cellStyle name="Normal 3 2 2 2 4 3 2 3" xfId="2675"/>
    <cellStyle name="Normal 3 2 2 2 4 3 2 3 2" xfId="30648"/>
    <cellStyle name="Normal 3 2 2 2 4 3 2 3 3" xfId="30647"/>
    <cellStyle name="Normal 3 2 2 2 4 3 2 4" xfId="30649"/>
    <cellStyle name="Normal 3 2 2 2 4 3 2 4 2" xfId="30650"/>
    <cellStyle name="Normal 3 2 2 2 4 3 2 5" xfId="30651"/>
    <cellStyle name="Normal 3 2 2 2 4 3 2 6" xfId="30652"/>
    <cellStyle name="Normal 3 2 2 2 4 3 2 7" xfId="30644"/>
    <cellStyle name="Normal 3 2 2 2 4 3 3" xfId="2676"/>
    <cellStyle name="Normal 3 2 2 2 4 3 3 2" xfId="2677"/>
    <cellStyle name="Normal 3 2 2 2 4 3 3 2 2" xfId="30655"/>
    <cellStyle name="Normal 3 2 2 2 4 3 3 2 3" xfId="30654"/>
    <cellStyle name="Normal 3 2 2 2 4 3 3 3" xfId="30656"/>
    <cellStyle name="Normal 3 2 2 2 4 3 3 3 2" xfId="30657"/>
    <cellStyle name="Normal 3 2 2 2 4 3 3 4" xfId="30658"/>
    <cellStyle name="Normal 3 2 2 2 4 3 3 4 2" xfId="30659"/>
    <cellStyle name="Normal 3 2 2 2 4 3 3 5" xfId="30660"/>
    <cellStyle name="Normal 3 2 2 2 4 3 3 6" xfId="30661"/>
    <cellStyle name="Normal 3 2 2 2 4 3 3 7" xfId="30653"/>
    <cellStyle name="Normal 3 2 2 2 4 3 4" xfId="2678"/>
    <cellStyle name="Normal 3 2 2 2 4 3 4 2" xfId="2679"/>
    <cellStyle name="Normal 3 2 2 2 4 3 4 2 2" xfId="30664"/>
    <cellStyle name="Normal 3 2 2 2 4 3 4 2 3" xfId="30663"/>
    <cellStyle name="Normal 3 2 2 2 4 3 4 3" xfId="30665"/>
    <cellStyle name="Normal 3 2 2 2 4 3 4 3 2" xfId="30666"/>
    <cellStyle name="Normal 3 2 2 2 4 3 4 4" xfId="30667"/>
    <cellStyle name="Normal 3 2 2 2 4 3 4 4 2" xfId="30668"/>
    <cellStyle name="Normal 3 2 2 2 4 3 4 5" xfId="30669"/>
    <cellStyle name="Normal 3 2 2 2 4 3 4 6" xfId="30670"/>
    <cellStyle name="Normal 3 2 2 2 4 3 4 7" xfId="30662"/>
    <cellStyle name="Normal 3 2 2 2 4 3 5" xfId="2680"/>
    <cellStyle name="Normal 3 2 2 2 4 3 5 2" xfId="30672"/>
    <cellStyle name="Normal 3 2 2 2 4 3 5 2 2" xfId="30673"/>
    <cellStyle name="Normal 3 2 2 2 4 3 5 3" xfId="30674"/>
    <cellStyle name="Normal 3 2 2 2 4 3 5 3 2" xfId="30675"/>
    <cellStyle name="Normal 3 2 2 2 4 3 5 4" xfId="30676"/>
    <cellStyle name="Normal 3 2 2 2 4 3 5 5" xfId="30677"/>
    <cellStyle name="Normal 3 2 2 2 4 3 5 6" xfId="30671"/>
    <cellStyle name="Normal 3 2 2 2 4 3 6" xfId="30678"/>
    <cellStyle name="Normal 3 2 2 2 4 3 6 2" xfId="30679"/>
    <cellStyle name="Normal 3 2 2 2 4 3 7" xfId="30680"/>
    <cellStyle name="Normal 3 2 2 2 4 3 7 2" xfId="30681"/>
    <cellStyle name="Normal 3 2 2 2 4 3 8" xfId="30682"/>
    <cellStyle name="Normal 3 2 2 2 4 3 8 2" xfId="30683"/>
    <cellStyle name="Normal 3 2 2 2 4 3 9" xfId="30684"/>
    <cellStyle name="Normal 3 2 2 2 4 4" xfId="2681"/>
    <cellStyle name="Normal 3 2 2 2 4 4 10" xfId="30686"/>
    <cellStyle name="Normal 3 2 2 2 4 4 11" xfId="30685"/>
    <cellStyle name="Normal 3 2 2 2 4 4 2" xfId="2682"/>
    <cellStyle name="Normal 3 2 2 2 4 4 2 2" xfId="2683"/>
    <cellStyle name="Normal 3 2 2 2 4 4 2 2 2" xfId="30689"/>
    <cellStyle name="Normal 3 2 2 2 4 4 2 2 3" xfId="30688"/>
    <cellStyle name="Normal 3 2 2 2 4 4 2 3" xfId="30690"/>
    <cellStyle name="Normal 3 2 2 2 4 4 2 3 2" xfId="30691"/>
    <cellStyle name="Normal 3 2 2 2 4 4 2 4" xfId="30692"/>
    <cellStyle name="Normal 3 2 2 2 4 4 2 4 2" xfId="30693"/>
    <cellStyle name="Normal 3 2 2 2 4 4 2 5" xfId="30694"/>
    <cellStyle name="Normal 3 2 2 2 4 4 2 6" xfId="30695"/>
    <cellStyle name="Normal 3 2 2 2 4 4 2 7" xfId="30687"/>
    <cellStyle name="Normal 3 2 2 2 4 4 3" xfId="2684"/>
    <cellStyle name="Normal 3 2 2 2 4 4 3 2" xfId="2685"/>
    <cellStyle name="Normal 3 2 2 2 4 4 3 2 2" xfId="30698"/>
    <cellStyle name="Normal 3 2 2 2 4 4 3 2 3" xfId="30697"/>
    <cellStyle name="Normal 3 2 2 2 4 4 3 3" xfId="30699"/>
    <cellStyle name="Normal 3 2 2 2 4 4 3 3 2" xfId="30700"/>
    <cellStyle name="Normal 3 2 2 2 4 4 3 4" xfId="30701"/>
    <cellStyle name="Normal 3 2 2 2 4 4 3 4 2" xfId="30702"/>
    <cellStyle name="Normal 3 2 2 2 4 4 3 5" xfId="30703"/>
    <cellStyle name="Normal 3 2 2 2 4 4 3 6" xfId="30704"/>
    <cellStyle name="Normal 3 2 2 2 4 4 3 7" xfId="30696"/>
    <cellStyle name="Normal 3 2 2 2 4 4 4" xfId="2686"/>
    <cellStyle name="Normal 3 2 2 2 4 4 4 2" xfId="30706"/>
    <cellStyle name="Normal 3 2 2 2 4 4 4 2 2" xfId="30707"/>
    <cellStyle name="Normal 3 2 2 2 4 4 4 3" xfId="30708"/>
    <cellStyle name="Normal 3 2 2 2 4 4 4 3 2" xfId="30709"/>
    <cellStyle name="Normal 3 2 2 2 4 4 4 4" xfId="30710"/>
    <cellStyle name="Normal 3 2 2 2 4 4 4 4 2" xfId="30711"/>
    <cellStyle name="Normal 3 2 2 2 4 4 4 5" xfId="30712"/>
    <cellStyle name="Normal 3 2 2 2 4 4 4 6" xfId="30713"/>
    <cellStyle name="Normal 3 2 2 2 4 4 4 7" xfId="30705"/>
    <cellStyle name="Normal 3 2 2 2 4 4 5" xfId="30714"/>
    <cellStyle name="Normal 3 2 2 2 4 4 5 2" xfId="30715"/>
    <cellStyle name="Normal 3 2 2 2 4 4 5 2 2" xfId="30716"/>
    <cellStyle name="Normal 3 2 2 2 4 4 5 3" xfId="30717"/>
    <cellStyle name="Normal 3 2 2 2 4 4 5 3 2" xfId="30718"/>
    <cellStyle name="Normal 3 2 2 2 4 4 5 4" xfId="30719"/>
    <cellStyle name="Normal 3 2 2 2 4 4 5 5" xfId="30720"/>
    <cellStyle name="Normal 3 2 2 2 4 4 6" xfId="30721"/>
    <cellStyle name="Normal 3 2 2 2 4 4 6 2" xfId="30722"/>
    <cellStyle name="Normal 3 2 2 2 4 4 7" xfId="30723"/>
    <cellStyle name="Normal 3 2 2 2 4 4 7 2" xfId="30724"/>
    <cellStyle name="Normal 3 2 2 2 4 4 8" xfId="30725"/>
    <cellStyle name="Normal 3 2 2 2 4 4 8 2" xfId="30726"/>
    <cellStyle name="Normal 3 2 2 2 4 4 9" xfId="30727"/>
    <cellStyle name="Normal 3 2 2 2 4 5" xfId="2687"/>
    <cellStyle name="Normal 3 2 2 2 4 5 2" xfId="2688"/>
    <cellStyle name="Normal 3 2 2 2 4 5 2 2" xfId="30730"/>
    <cellStyle name="Normal 3 2 2 2 4 5 2 3" xfId="30729"/>
    <cellStyle name="Normal 3 2 2 2 4 5 3" xfId="2689"/>
    <cellStyle name="Normal 3 2 2 2 4 5 3 2" xfId="30732"/>
    <cellStyle name="Normal 3 2 2 2 4 5 3 3" xfId="30731"/>
    <cellStyle name="Normal 3 2 2 2 4 5 4" xfId="30733"/>
    <cellStyle name="Normal 3 2 2 2 4 5 4 2" xfId="30734"/>
    <cellStyle name="Normal 3 2 2 2 4 5 5" xfId="30735"/>
    <cellStyle name="Normal 3 2 2 2 4 5 6" xfId="30736"/>
    <cellStyle name="Normal 3 2 2 2 4 5 7" xfId="30728"/>
    <cellStyle name="Normal 3 2 2 2 4 6" xfId="2690"/>
    <cellStyle name="Normal 3 2 2 2 4 6 2" xfId="2691"/>
    <cellStyle name="Normal 3 2 2 2 4 6 2 2" xfId="30739"/>
    <cellStyle name="Normal 3 2 2 2 4 6 2 3" xfId="30738"/>
    <cellStyle name="Normal 3 2 2 2 4 6 3" xfId="30740"/>
    <cellStyle name="Normal 3 2 2 2 4 6 3 2" xfId="30741"/>
    <cellStyle name="Normal 3 2 2 2 4 6 4" xfId="30742"/>
    <cellStyle name="Normal 3 2 2 2 4 6 4 2" xfId="30743"/>
    <cellStyle name="Normal 3 2 2 2 4 6 5" xfId="30744"/>
    <cellStyle name="Normal 3 2 2 2 4 6 6" xfId="30745"/>
    <cellStyle name="Normal 3 2 2 2 4 6 7" xfId="30737"/>
    <cellStyle name="Normal 3 2 2 2 4 7" xfId="2692"/>
    <cellStyle name="Normal 3 2 2 2 4 7 2" xfId="2693"/>
    <cellStyle name="Normal 3 2 2 2 4 7 2 2" xfId="30748"/>
    <cellStyle name="Normal 3 2 2 2 4 7 2 3" xfId="30747"/>
    <cellStyle name="Normal 3 2 2 2 4 7 3" xfId="30749"/>
    <cellStyle name="Normal 3 2 2 2 4 7 3 2" xfId="30750"/>
    <cellStyle name="Normal 3 2 2 2 4 7 4" xfId="30751"/>
    <cellStyle name="Normal 3 2 2 2 4 7 4 2" xfId="30752"/>
    <cellStyle name="Normal 3 2 2 2 4 7 5" xfId="30753"/>
    <cellStyle name="Normal 3 2 2 2 4 7 6" xfId="30754"/>
    <cellStyle name="Normal 3 2 2 2 4 7 7" xfId="30746"/>
    <cellStyle name="Normal 3 2 2 2 4 8" xfId="2694"/>
    <cellStyle name="Normal 3 2 2 2 4 8 2" xfId="30756"/>
    <cellStyle name="Normal 3 2 2 2 4 8 2 2" xfId="30757"/>
    <cellStyle name="Normal 3 2 2 2 4 8 3" xfId="30758"/>
    <cellStyle name="Normal 3 2 2 2 4 8 3 2" xfId="30759"/>
    <cellStyle name="Normal 3 2 2 2 4 8 4" xfId="30760"/>
    <cellStyle name="Normal 3 2 2 2 4 8 5" xfId="30761"/>
    <cellStyle name="Normal 3 2 2 2 4 8 6" xfId="30755"/>
    <cellStyle name="Normal 3 2 2 2 4 9" xfId="30762"/>
    <cellStyle name="Normal 3 2 2 2 4 9 2" xfId="30763"/>
    <cellStyle name="Normal 3 2 2 2 5" xfId="2695"/>
    <cellStyle name="Normal 3 2 2 2 5 10" xfId="30765"/>
    <cellStyle name="Normal 3 2 2 2 5 10 2" xfId="30766"/>
    <cellStyle name="Normal 3 2 2 2 5 11" xfId="30767"/>
    <cellStyle name="Normal 3 2 2 2 5 12" xfId="30768"/>
    <cellStyle name="Normal 3 2 2 2 5 13" xfId="30764"/>
    <cellStyle name="Normal 3 2 2 2 5 2" xfId="2696"/>
    <cellStyle name="Normal 3 2 2 2 5 2 10" xfId="30770"/>
    <cellStyle name="Normal 3 2 2 2 5 2 11" xfId="30769"/>
    <cellStyle name="Normal 3 2 2 2 5 2 2" xfId="2697"/>
    <cellStyle name="Normal 3 2 2 2 5 2 2 2" xfId="2698"/>
    <cellStyle name="Normal 3 2 2 2 5 2 2 2 2" xfId="30773"/>
    <cellStyle name="Normal 3 2 2 2 5 2 2 2 3" xfId="30772"/>
    <cellStyle name="Normal 3 2 2 2 5 2 2 3" xfId="2699"/>
    <cellStyle name="Normal 3 2 2 2 5 2 2 3 2" xfId="30775"/>
    <cellStyle name="Normal 3 2 2 2 5 2 2 3 3" xfId="30774"/>
    <cellStyle name="Normal 3 2 2 2 5 2 2 4" xfId="30776"/>
    <cellStyle name="Normal 3 2 2 2 5 2 2 4 2" xfId="30777"/>
    <cellStyle name="Normal 3 2 2 2 5 2 2 5" xfId="30778"/>
    <cellStyle name="Normal 3 2 2 2 5 2 2 6" xfId="30779"/>
    <cellStyle name="Normal 3 2 2 2 5 2 2 7" xfId="30771"/>
    <cellStyle name="Normal 3 2 2 2 5 2 3" xfId="2700"/>
    <cellStyle name="Normal 3 2 2 2 5 2 3 2" xfId="2701"/>
    <cellStyle name="Normal 3 2 2 2 5 2 3 2 2" xfId="30782"/>
    <cellStyle name="Normal 3 2 2 2 5 2 3 2 3" xfId="30781"/>
    <cellStyle name="Normal 3 2 2 2 5 2 3 3" xfId="30783"/>
    <cellStyle name="Normal 3 2 2 2 5 2 3 3 2" xfId="30784"/>
    <cellStyle name="Normal 3 2 2 2 5 2 3 4" xfId="30785"/>
    <cellStyle name="Normal 3 2 2 2 5 2 3 4 2" xfId="30786"/>
    <cellStyle name="Normal 3 2 2 2 5 2 3 5" xfId="30787"/>
    <cellStyle name="Normal 3 2 2 2 5 2 3 6" xfId="30788"/>
    <cellStyle name="Normal 3 2 2 2 5 2 3 7" xfId="30780"/>
    <cellStyle name="Normal 3 2 2 2 5 2 4" xfId="2702"/>
    <cellStyle name="Normal 3 2 2 2 5 2 4 2" xfId="2703"/>
    <cellStyle name="Normal 3 2 2 2 5 2 4 2 2" xfId="30791"/>
    <cellStyle name="Normal 3 2 2 2 5 2 4 2 3" xfId="30790"/>
    <cellStyle name="Normal 3 2 2 2 5 2 4 3" xfId="30792"/>
    <cellStyle name="Normal 3 2 2 2 5 2 4 3 2" xfId="30793"/>
    <cellStyle name="Normal 3 2 2 2 5 2 4 4" xfId="30794"/>
    <cellStyle name="Normal 3 2 2 2 5 2 4 4 2" xfId="30795"/>
    <cellStyle name="Normal 3 2 2 2 5 2 4 5" xfId="30796"/>
    <cellStyle name="Normal 3 2 2 2 5 2 4 6" xfId="30797"/>
    <cellStyle name="Normal 3 2 2 2 5 2 4 7" xfId="30789"/>
    <cellStyle name="Normal 3 2 2 2 5 2 5" xfId="2704"/>
    <cellStyle name="Normal 3 2 2 2 5 2 5 2" xfId="30799"/>
    <cellStyle name="Normal 3 2 2 2 5 2 5 2 2" xfId="30800"/>
    <cellStyle name="Normal 3 2 2 2 5 2 5 3" xfId="30801"/>
    <cellStyle name="Normal 3 2 2 2 5 2 5 3 2" xfId="30802"/>
    <cellStyle name="Normal 3 2 2 2 5 2 5 4" xfId="30803"/>
    <cellStyle name="Normal 3 2 2 2 5 2 5 5" xfId="30804"/>
    <cellStyle name="Normal 3 2 2 2 5 2 5 6" xfId="30798"/>
    <cellStyle name="Normal 3 2 2 2 5 2 6" xfId="30805"/>
    <cellStyle name="Normal 3 2 2 2 5 2 6 2" xfId="30806"/>
    <cellStyle name="Normal 3 2 2 2 5 2 7" xfId="30807"/>
    <cellStyle name="Normal 3 2 2 2 5 2 7 2" xfId="30808"/>
    <cellStyle name="Normal 3 2 2 2 5 2 8" xfId="30809"/>
    <cellStyle name="Normal 3 2 2 2 5 2 8 2" xfId="30810"/>
    <cellStyle name="Normal 3 2 2 2 5 2 9" xfId="30811"/>
    <cellStyle name="Normal 3 2 2 2 5 3" xfId="2705"/>
    <cellStyle name="Normal 3 2 2 2 5 3 10" xfId="30813"/>
    <cellStyle name="Normal 3 2 2 2 5 3 11" xfId="30812"/>
    <cellStyle name="Normal 3 2 2 2 5 3 2" xfId="2706"/>
    <cellStyle name="Normal 3 2 2 2 5 3 2 2" xfId="2707"/>
    <cellStyle name="Normal 3 2 2 2 5 3 2 2 2" xfId="30816"/>
    <cellStyle name="Normal 3 2 2 2 5 3 2 2 3" xfId="30815"/>
    <cellStyle name="Normal 3 2 2 2 5 3 2 3" xfId="30817"/>
    <cellStyle name="Normal 3 2 2 2 5 3 2 3 2" xfId="30818"/>
    <cellStyle name="Normal 3 2 2 2 5 3 2 4" xfId="30819"/>
    <cellStyle name="Normal 3 2 2 2 5 3 2 4 2" xfId="30820"/>
    <cellStyle name="Normal 3 2 2 2 5 3 2 5" xfId="30821"/>
    <cellStyle name="Normal 3 2 2 2 5 3 2 6" xfId="30822"/>
    <cellStyle name="Normal 3 2 2 2 5 3 2 7" xfId="30814"/>
    <cellStyle name="Normal 3 2 2 2 5 3 3" xfId="2708"/>
    <cellStyle name="Normal 3 2 2 2 5 3 3 2" xfId="2709"/>
    <cellStyle name="Normal 3 2 2 2 5 3 3 2 2" xfId="30825"/>
    <cellStyle name="Normal 3 2 2 2 5 3 3 2 3" xfId="30824"/>
    <cellStyle name="Normal 3 2 2 2 5 3 3 3" xfId="30826"/>
    <cellStyle name="Normal 3 2 2 2 5 3 3 3 2" xfId="30827"/>
    <cellStyle name="Normal 3 2 2 2 5 3 3 4" xfId="30828"/>
    <cellStyle name="Normal 3 2 2 2 5 3 3 4 2" xfId="30829"/>
    <cellStyle name="Normal 3 2 2 2 5 3 3 5" xfId="30830"/>
    <cellStyle name="Normal 3 2 2 2 5 3 3 6" xfId="30831"/>
    <cellStyle name="Normal 3 2 2 2 5 3 3 7" xfId="30823"/>
    <cellStyle name="Normal 3 2 2 2 5 3 4" xfId="2710"/>
    <cellStyle name="Normal 3 2 2 2 5 3 4 2" xfId="30833"/>
    <cellStyle name="Normal 3 2 2 2 5 3 4 2 2" xfId="30834"/>
    <cellStyle name="Normal 3 2 2 2 5 3 4 3" xfId="30835"/>
    <cellStyle name="Normal 3 2 2 2 5 3 4 3 2" xfId="30836"/>
    <cellStyle name="Normal 3 2 2 2 5 3 4 4" xfId="30837"/>
    <cellStyle name="Normal 3 2 2 2 5 3 4 4 2" xfId="30838"/>
    <cellStyle name="Normal 3 2 2 2 5 3 4 5" xfId="30839"/>
    <cellStyle name="Normal 3 2 2 2 5 3 4 6" xfId="30840"/>
    <cellStyle name="Normal 3 2 2 2 5 3 4 7" xfId="30832"/>
    <cellStyle name="Normal 3 2 2 2 5 3 5" xfId="30841"/>
    <cellStyle name="Normal 3 2 2 2 5 3 5 2" xfId="30842"/>
    <cellStyle name="Normal 3 2 2 2 5 3 5 2 2" xfId="30843"/>
    <cellStyle name="Normal 3 2 2 2 5 3 5 3" xfId="30844"/>
    <cellStyle name="Normal 3 2 2 2 5 3 5 3 2" xfId="30845"/>
    <cellStyle name="Normal 3 2 2 2 5 3 5 4" xfId="30846"/>
    <cellStyle name="Normal 3 2 2 2 5 3 5 5" xfId="30847"/>
    <cellStyle name="Normal 3 2 2 2 5 3 6" xfId="30848"/>
    <cellStyle name="Normal 3 2 2 2 5 3 6 2" xfId="30849"/>
    <cellStyle name="Normal 3 2 2 2 5 3 7" xfId="30850"/>
    <cellStyle name="Normal 3 2 2 2 5 3 7 2" xfId="30851"/>
    <cellStyle name="Normal 3 2 2 2 5 3 8" xfId="30852"/>
    <cellStyle name="Normal 3 2 2 2 5 3 8 2" xfId="30853"/>
    <cellStyle name="Normal 3 2 2 2 5 3 9" xfId="30854"/>
    <cellStyle name="Normal 3 2 2 2 5 4" xfId="2711"/>
    <cellStyle name="Normal 3 2 2 2 5 4 2" xfId="2712"/>
    <cellStyle name="Normal 3 2 2 2 5 4 2 2" xfId="30857"/>
    <cellStyle name="Normal 3 2 2 2 5 4 2 3" xfId="30856"/>
    <cellStyle name="Normal 3 2 2 2 5 4 3" xfId="2713"/>
    <cellStyle name="Normal 3 2 2 2 5 4 3 2" xfId="30859"/>
    <cellStyle name="Normal 3 2 2 2 5 4 3 3" xfId="30858"/>
    <cellStyle name="Normal 3 2 2 2 5 4 4" xfId="30860"/>
    <cellStyle name="Normal 3 2 2 2 5 4 4 2" xfId="30861"/>
    <cellStyle name="Normal 3 2 2 2 5 4 5" xfId="30862"/>
    <cellStyle name="Normal 3 2 2 2 5 4 6" xfId="30863"/>
    <cellStyle name="Normal 3 2 2 2 5 4 7" xfId="30855"/>
    <cellStyle name="Normal 3 2 2 2 5 5" xfId="2714"/>
    <cellStyle name="Normal 3 2 2 2 5 5 2" xfId="2715"/>
    <cellStyle name="Normal 3 2 2 2 5 5 2 2" xfId="30866"/>
    <cellStyle name="Normal 3 2 2 2 5 5 2 3" xfId="30865"/>
    <cellStyle name="Normal 3 2 2 2 5 5 3" xfId="30867"/>
    <cellStyle name="Normal 3 2 2 2 5 5 3 2" xfId="30868"/>
    <cellStyle name="Normal 3 2 2 2 5 5 4" xfId="30869"/>
    <cellStyle name="Normal 3 2 2 2 5 5 4 2" xfId="30870"/>
    <cellStyle name="Normal 3 2 2 2 5 5 5" xfId="30871"/>
    <cellStyle name="Normal 3 2 2 2 5 5 6" xfId="30872"/>
    <cellStyle name="Normal 3 2 2 2 5 5 7" xfId="30864"/>
    <cellStyle name="Normal 3 2 2 2 5 6" xfId="2716"/>
    <cellStyle name="Normal 3 2 2 2 5 6 2" xfId="2717"/>
    <cellStyle name="Normal 3 2 2 2 5 6 2 2" xfId="30875"/>
    <cellStyle name="Normal 3 2 2 2 5 6 2 3" xfId="30874"/>
    <cellStyle name="Normal 3 2 2 2 5 6 3" xfId="30876"/>
    <cellStyle name="Normal 3 2 2 2 5 6 3 2" xfId="30877"/>
    <cellStyle name="Normal 3 2 2 2 5 6 4" xfId="30878"/>
    <cellStyle name="Normal 3 2 2 2 5 6 4 2" xfId="30879"/>
    <cellStyle name="Normal 3 2 2 2 5 6 5" xfId="30880"/>
    <cellStyle name="Normal 3 2 2 2 5 6 6" xfId="30881"/>
    <cellStyle name="Normal 3 2 2 2 5 6 7" xfId="30873"/>
    <cellStyle name="Normal 3 2 2 2 5 7" xfId="2718"/>
    <cellStyle name="Normal 3 2 2 2 5 7 2" xfId="30883"/>
    <cellStyle name="Normal 3 2 2 2 5 7 2 2" xfId="30884"/>
    <cellStyle name="Normal 3 2 2 2 5 7 3" xfId="30885"/>
    <cellStyle name="Normal 3 2 2 2 5 7 3 2" xfId="30886"/>
    <cellStyle name="Normal 3 2 2 2 5 7 4" xfId="30887"/>
    <cellStyle name="Normal 3 2 2 2 5 7 5" xfId="30888"/>
    <cellStyle name="Normal 3 2 2 2 5 7 6" xfId="30882"/>
    <cellStyle name="Normal 3 2 2 2 5 8" xfId="30889"/>
    <cellStyle name="Normal 3 2 2 2 5 8 2" xfId="30890"/>
    <cellStyle name="Normal 3 2 2 2 5 9" xfId="30891"/>
    <cellStyle name="Normal 3 2 2 2 5 9 2" xfId="30892"/>
    <cellStyle name="Normal 3 2 2 2 6" xfId="2719"/>
    <cellStyle name="Normal 3 2 2 2 6 10" xfId="30894"/>
    <cellStyle name="Normal 3 2 2 2 6 11" xfId="30895"/>
    <cellStyle name="Normal 3 2 2 2 6 12" xfId="30893"/>
    <cellStyle name="Normal 3 2 2 2 6 2" xfId="2720"/>
    <cellStyle name="Normal 3 2 2 2 6 2 2" xfId="2721"/>
    <cellStyle name="Normal 3 2 2 2 6 2 2 2" xfId="2722"/>
    <cellStyle name="Normal 3 2 2 2 6 2 2 2 2" xfId="30898"/>
    <cellStyle name="Normal 3 2 2 2 6 2 2 3" xfId="2723"/>
    <cellStyle name="Normal 3 2 2 2 6 2 2 4" xfId="30897"/>
    <cellStyle name="Normal 3 2 2 2 6 2 3" xfId="2724"/>
    <cellStyle name="Normal 3 2 2 2 6 2 3 2" xfId="2725"/>
    <cellStyle name="Normal 3 2 2 2 6 2 3 2 2" xfId="30900"/>
    <cellStyle name="Normal 3 2 2 2 6 2 3 3" xfId="30899"/>
    <cellStyle name="Normal 3 2 2 2 6 2 4" xfId="2726"/>
    <cellStyle name="Normal 3 2 2 2 6 2 4 2" xfId="2727"/>
    <cellStyle name="Normal 3 2 2 2 6 2 4 2 2" xfId="30902"/>
    <cellStyle name="Normal 3 2 2 2 6 2 4 3" xfId="30901"/>
    <cellStyle name="Normal 3 2 2 2 6 2 5" xfId="2728"/>
    <cellStyle name="Normal 3 2 2 2 6 2 5 2" xfId="30903"/>
    <cellStyle name="Normal 3 2 2 2 6 2 6" xfId="30904"/>
    <cellStyle name="Normal 3 2 2 2 6 2 7" xfId="30896"/>
    <cellStyle name="Normal 3 2 2 2 6 3" xfId="2729"/>
    <cellStyle name="Normal 3 2 2 2 6 3 2" xfId="2730"/>
    <cellStyle name="Normal 3 2 2 2 6 3 2 2" xfId="2731"/>
    <cellStyle name="Normal 3 2 2 2 6 3 2 2 2" xfId="30907"/>
    <cellStyle name="Normal 3 2 2 2 6 3 2 3" xfId="30906"/>
    <cellStyle name="Normal 3 2 2 2 6 3 3" xfId="2732"/>
    <cellStyle name="Normal 3 2 2 2 6 3 3 2" xfId="2733"/>
    <cellStyle name="Normal 3 2 2 2 6 3 3 2 2" xfId="30909"/>
    <cellStyle name="Normal 3 2 2 2 6 3 3 3" xfId="30908"/>
    <cellStyle name="Normal 3 2 2 2 6 3 4" xfId="2734"/>
    <cellStyle name="Normal 3 2 2 2 6 3 4 2" xfId="30911"/>
    <cellStyle name="Normal 3 2 2 2 6 3 4 3" xfId="30910"/>
    <cellStyle name="Normal 3 2 2 2 6 3 5" xfId="30912"/>
    <cellStyle name="Normal 3 2 2 2 6 3 6" xfId="30913"/>
    <cellStyle name="Normal 3 2 2 2 6 3 7" xfId="30905"/>
    <cellStyle name="Normal 3 2 2 2 6 4" xfId="2735"/>
    <cellStyle name="Normal 3 2 2 2 6 4 2" xfId="2736"/>
    <cellStyle name="Normal 3 2 2 2 6 4 2 2" xfId="30916"/>
    <cellStyle name="Normal 3 2 2 2 6 4 2 3" xfId="30915"/>
    <cellStyle name="Normal 3 2 2 2 6 4 3" xfId="2737"/>
    <cellStyle name="Normal 3 2 2 2 6 4 3 2" xfId="30918"/>
    <cellStyle name="Normal 3 2 2 2 6 4 3 3" xfId="30917"/>
    <cellStyle name="Normal 3 2 2 2 6 4 4" xfId="30919"/>
    <cellStyle name="Normal 3 2 2 2 6 4 4 2" xfId="30920"/>
    <cellStyle name="Normal 3 2 2 2 6 4 5" xfId="30921"/>
    <cellStyle name="Normal 3 2 2 2 6 4 6" xfId="30922"/>
    <cellStyle name="Normal 3 2 2 2 6 4 7" xfId="30914"/>
    <cellStyle name="Normal 3 2 2 2 6 5" xfId="2738"/>
    <cellStyle name="Normal 3 2 2 2 6 5 2" xfId="2739"/>
    <cellStyle name="Normal 3 2 2 2 6 5 2 2" xfId="30925"/>
    <cellStyle name="Normal 3 2 2 2 6 5 2 3" xfId="30924"/>
    <cellStyle name="Normal 3 2 2 2 6 5 3" xfId="30926"/>
    <cellStyle name="Normal 3 2 2 2 6 5 3 2" xfId="30927"/>
    <cellStyle name="Normal 3 2 2 2 6 5 4" xfId="30928"/>
    <cellStyle name="Normal 3 2 2 2 6 5 4 2" xfId="30929"/>
    <cellStyle name="Normal 3 2 2 2 6 5 5" xfId="30930"/>
    <cellStyle name="Normal 3 2 2 2 6 5 6" xfId="30931"/>
    <cellStyle name="Normal 3 2 2 2 6 5 7" xfId="30923"/>
    <cellStyle name="Normal 3 2 2 2 6 6" xfId="2740"/>
    <cellStyle name="Normal 3 2 2 2 6 6 2" xfId="2741"/>
    <cellStyle name="Normal 3 2 2 2 6 6 2 2" xfId="30934"/>
    <cellStyle name="Normal 3 2 2 2 6 6 2 3" xfId="30933"/>
    <cellStyle name="Normal 3 2 2 2 6 6 3" xfId="30935"/>
    <cellStyle name="Normal 3 2 2 2 6 6 3 2" xfId="30936"/>
    <cellStyle name="Normal 3 2 2 2 6 6 4" xfId="30937"/>
    <cellStyle name="Normal 3 2 2 2 6 6 5" xfId="30938"/>
    <cellStyle name="Normal 3 2 2 2 6 6 6" xfId="30932"/>
    <cellStyle name="Normal 3 2 2 2 6 7" xfId="2742"/>
    <cellStyle name="Normal 3 2 2 2 6 7 2" xfId="30940"/>
    <cellStyle name="Normal 3 2 2 2 6 7 3" xfId="30939"/>
    <cellStyle name="Normal 3 2 2 2 6 8" xfId="30941"/>
    <cellStyle name="Normal 3 2 2 2 6 8 2" xfId="30942"/>
    <cellStyle name="Normal 3 2 2 2 6 9" xfId="30943"/>
    <cellStyle name="Normal 3 2 2 2 6 9 2" xfId="30944"/>
    <cellStyle name="Normal 3 2 2 2 7" xfId="2743"/>
    <cellStyle name="Normal 3 2 2 2 7 10" xfId="30946"/>
    <cellStyle name="Normal 3 2 2 2 7 11" xfId="30945"/>
    <cellStyle name="Normal 3 2 2 2 7 2" xfId="2744"/>
    <cellStyle name="Normal 3 2 2 2 7 2 2" xfId="2745"/>
    <cellStyle name="Normal 3 2 2 2 7 2 2 2" xfId="2746"/>
    <cellStyle name="Normal 3 2 2 2 7 2 2 2 2" xfId="30949"/>
    <cellStyle name="Normal 3 2 2 2 7 2 2 3" xfId="30948"/>
    <cellStyle name="Normal 3 2 2 2 7 2 3" xfId="2747"/>
    <cellStyle name="Normal 3 2 2 2 7 2 3 2" xfId="2748"/>
    <cellStyle name="Normal 3 2 2 2 7 2 3 2 2" xfId="30951"/>
    <cellStyle name="Normal 3 2 2 2 7 2 3 3" xfId="30950"/>
    <cellStyle name="Normal 3 2 2 2 7 2 4" xfId="2749"/>
    <cellStyle name="Normal 3 2 2 2 7 2 4 2" xfId="30953"/>
    <cellStyle name="Normal 3 2 2 2 7 2 4 3" xfId="30952"/>
    <cellStyle name="Normal 3 2 2 2 7 2 5" xfId="30954"/>
    <cellStyle name="Normal 3 2 2 2 7 2 6" xfId="30955"/>
    <cellStyle name="Normal 3 2 2 2 7 2 7" xfId="30947"/>
    <cellStyle name="Normal 3 2 2 2 7 3" xfId="2750"/>
    <cellStyle name="Normal 3 2 2 2 7 3 2" xfId="2751"/>
    <cellStyle name="Normal 3 2 2 2 7 3 2 2" xfId="30958"/>
    <cellStyle name="Normal 3 2 2 2 7 3 2 3" xfId="30957"/>
    <cellStyle name="Normal 3 2 2 2 7 3 3" xfId="2752"/>
    <cellStyle name="Normal 3 2 2 2 7 3 3 2" xfId="30960"/>
    <cellStyle name="Normal 3 2 2 2 7 3 3 3" xfId="30959"/>
    <cellStyle name="Normal 3 2 2 2 7 3 4" xfId="30961"/>
    <cellStyle name="Normal 3 2 2 2 7 3 4 2" xfId="30962"/>
    <cellStyle name="Normal 3 2 2 2 7 3 5" xfId="30963"/>
    <cellStyle name="Normal 3 2 2 2 7 3 6" xfId="30964"/>
    <cellStyle name="Normal 3 2 2 2 7 3 7" xfId="30956"/>
    <cellStyle name="Normal 3 2 2 2 7 4" xfId="2753"/>
    <cellStyle name="Normal 3 2 2 2 7 4 2" xfId="2754"/>
    <cellStyle name="Normal 3 2 2 2 7 4 2 2" xfId="30967"/>
    <cellStyle name="Normal 3 2 2 2 7 4 2 3" xfId="30966"/>
    <cellStyle name="Normal 3 2 2 2 7 4 3" xfId="30968"/>
    <cellStyle name="Normal 3 2 2 2 7 4 3 2" xfId="30969"/>
    <cellStyle name="Normal 3 2 2 2 7 4 4" xfId="30970"/>
    <cellStyle name="Normal 3 2 2 2 7 4 4 2" xfId="30971"/>
    <cellStyle name="Normal 3 2 2 2 7 4 5" xfId="30972"/>
    <cellStyle name="Normal 3 2 2 2 7 4 6" xfId="30973"/>
    <cellStyle name="Normal 3 2 2 2 7 4 7" xfId="30965"/>
    <cellStyle name="Normal 3 2 2 2 7 5" xfId="2755"/>
    <cellStyle name="Normal 3 2 2 2 7 5 2" xfId="2756"/>
    <cellStyle name="Normal 3 2 2 2 7 5 2 2" xfId="30976"/>
    <cellStyle name="Normal 3 2 2 2 7 5 2 3" xfId="30975"/>
    <cellStyle name="Normal 3 2 2 2 7 5 3" xfId="30977"/>
    <cellStyle name="Normal 3 2 2 2 7 5 3 2" xfId="30978"/>
    <cellStyle name="Normal 3 2 2 2 7 5 4" xfId="30979"/>
    <cellStyle name="Normal 3 2 2 2 7 5 5" xfId="30980"/>
    <cellStyle name="Normal 3 2 2 2 7 5 6" xfId="30974"/>
    <cellStyle name="Normal 3 2 2 2 7 6" xfId="2757"/>
    <cellStyle name="Normal 3 2 2 2 7 6 2" xfId="30982"/>
    <cellStyle name="Normal 3 2 2 2 7 6 3" xfId="30981"/>
    <cellStyle name="Normal 3 2 2 2 7 7" xfId="30983"/>
    <cellStyle name="Normal 3 2 2 2 7 7 2" xfId="30984"/>
    <cellStyle name="Normal 3 2 2 2 7 8" xfId="30985"/>
    <cellStyle name="Normal 3 2 2 2 7 8 2" xfId="30986"/>
    <cellStyle name="Normal 3 2 2 2 7 9" xfId="30987"/>
    <cellStyle name="Normal 3 2 2 2 8" xfId="2758"/>
    <cellStyle name="Normal 3 2 2 2 8 10" xfId="30989"/>
    <cellStyle name="Normal 3 2 2 2 8 11" xfId="30988"/>
    <cellStyle name="Normal 3 2 2 2 8 2" xfId="2759"/>
    <cellStyle name="Normal 3 2 2 2 8 2 2" xfId="2760"/>
    <cellStyle name="Normal 3 2 2 2 8 2 2 2" xfId="30992"/>
    <cellStyle name="Normal 3 2 2 2 8 2 2 3" xfId="30991"/>
    <cellStyle name="Normal 3 2 2 2 8 2 3" xfId="30993"/>
    <cellStyle name="Normal 3 2 2 2 8 2 3 2" xfId="30994"/>
    <cellStyle name="Normal 3 2 2 2 8 2 4" xfId="30995"/>
    <cellStyle name="Normal 3 2 2 2 8 2 4 2" xfId="30996"/>
    <cellStyle name="Normal 3 2 2 2 8 2 5" xfId="30997"/>
    <cellStyle name="Normal 3 2 2 2 8 2 6" xfId="30998"/>
    <cellStyle name="Normal 3 2 2 2 8 2 7" xfId="30990"/>
    <cellStyle name="Normal 3 2 2 2 8 3" xfId="2761"/>
    <cellStyle name="Normal 3 2 2 2 8 3 2" xfId="2762"/>
    <cellStyle name="Normal 3 2 2 2 8 3 2 2" xfId="31001"/>
    <cellStyle name="Normal 3 2 2 2 8 3 2 3" xfId="31000"/>
    <cellStyle name="Normal 3 2 2 2 8 3 3" xfId="31002"/>
    <cellStyle name="Normal 3 2 2 2 8 3 3 2" xfId="31003"/>
    <cellStyle name="Normal 3 2 2 2 8 3 4" xfId="31004"/>
    <cellStyle name="Normal 3 2 2 2 8 3 4 2" xfId="31005"/>
    <cellStyle name="Normal 3 2 2 2 8 3 5" xfId="31006"/>
    <cellStyle name="Normal 3 2 2 2 8 3 6" xfId="31007"/>
    <cellStyle name="Normal 3 2 2 2 8 3 7" xfId="30999"/>
    <cellStyle name="Normal 3 2 2 2 8 4" xfId="2763"/>
    <cellStyle name="Normal 3 2 2 2 8 4 2" xfId="31009"/>
    <cellStyle name="Normal 3 2 2 2 8 4 2 2" xfId="31010"/>
    <cellStyle name="Normal 3 2 2 2 8 4 3" xfId="31011"/>
    <cellStyle name="Normal 3 2 2 2 8 4 3 2" xfId="31012"/>
    <cellStyle name="Normal 3 2 2 2 8 4 4" xfId="31013"/>
    <cellStyle name="Normal 3 2 2 2 8 4 4 2" xfId="31014"/>
    <cellStyle name="Normal 3 2 2 2 8 4 5" xfId="31015"/>
    <cellStyle name="Normal 3 2 2 2 8 4 6" xfId="31016"/>
    <cellStyle name="Normal 3 2 2 2 8 4 7" xfId="31008"/>
    <cellStyle name="Normal 3 2 2 2 8 5" xfId="31017"/>
    <cellStyle name="Normal 3 2 2 2 8 5 2" xfId="31018"/>
    <cellStyle name="Normal 3 2 2 2 8 5 2 2" xfId="31019"/>
    <cellStyle name="Normal 3 2 2 2 8 5 3" xfId="31020"/>
    <cellStyle name="Normal 3 2 2 2 8 5 3 2" xfId="31021"/>
    <cellStyle name="Normal 3 2 2 2 8 5 4" xfId="31022"/>
    <cellStyle name="Normal 3 2 2 2 8 5 5" xfId="31023"/>
    <cellStyle name="Normal 3 2 2 2 8 6" xfId="31024"/>
    <cellStyle name="Normal 3 2 2 2 8 6 2" xfId="31025"/>
    <cellStyle name="Normal 3 2 2 2 8 7" xfId="31026"/>
    <cellStyle name="Normal 3 2 2 2 8 7 2" xfId="31027"/>
    <cellStyle name="Normal 3 2 2 2 8 8" xfId="31028"/>
    <cellStyle name="Normal 3 2 2 2 8 8 2" xfId="31029"/>
    <cellStyle name="Normal 3 2 2 2 8 9" xfId="31030"/>
    <cellStyle name="Normal 3 2 2 2 9" xfId="2764"/>
    <cellStyle name="Normal 3 2 2 2 9 2" xfId="2765"/>
    <cellStyle name="Normal 3 2 2 2 9 2 2" xfId="2766"/>
    <cellStyle name="Normal 3 2 2 2 9 2 2 2" xfId="31033"/>
    <cellStyle name="Normal 3 2 2 2 9 2 3" xfId="31032"/>
    <cellStyle name="Normal 3 2 2 2 9 3" xfId="2767"/>
    <cellStyle name="Normal 3 2 2 2 9 3 2" xfId="2768"/>
    <cellStyle name="Normal 3 2 2 2 9 3 2 2" xfId="31035"/>
    <cellStyle name="Normal 3 2 2 2 9 3 3" xfId="31034"/>
    <cellStyle name="Normal 3 2 2 2 9 4" xfId="2769"/>
    <cellStyle name="Normal 3 2 2 2 9 4 2" xfId="31037"/>
    <cellStyle name="Normal 3 2 2 2 9 4 3" xfId="31036"/>
    <cellStyle name="Normal 3 2 2 2 9 5" xfId="31038"/>
    <cellStyle name="Normal 3 2 2 2 9 6" xfId="31039"/>
    <cellStyle name="Normal 3 2 2 2 9 7" xfId="31031"/>
    <cellStyle name="Normal 3 2 2 3" xfId="2770"/>
    <cellStyle name="Normal 3 2 2 3 10" xfId="2771"/>
    <cellStyle name="Normal 3 2 2 3 10 2" xfId="2772"/>
    <cellStyle name="Normal 3 2 2 3 10 2 2" xfId="31042"/>
    <cellStyle name="Normal 3 2 2 3 10 3" xfId="31041"/>
    <cellStyle name="Normal 3 2 2 3 11" xfId="2773"/>
    <cellStyle name="Normal 3 2 2 3 11 2" xfId="31044"/>
    <cellStyle name="Normal 3 2 2 3 11 3" xfId="31043"/>
    <cellStyle name="Normal 3 2 2 3 12" xfId="31045"/>
    <cellStyle name="Normal 3 2 2 3 13" xfId="31046"/>
    <cellStyle name="Normal 3 2 2 3 14" xfId="31040"/>
    <cellStyle name="Normal 3 2 2 3 2" xfId="2774"/>
    <cellStyle name="Normal 3 2 2 3 2 10" xfId="31048"/>
    <cellStyle name="Normal 3 2 2 3 2 11" xfId="31049"/>
    <cellStyle name="Normal 3 2 2 3 2 12" xfId="31047"/>
    <cellStyle name="Normal 3 2 2 3 2 2" xfId="2775"/>
    <cellStyle name="Normal 3 2 2 3 2 2 2" xfId="2776"/>
    <cellStyle name="Normal 3 2 2 3 2 2 2 2" xfId="2777"/>
    <cellStyle name="Normal 3 2 2 3 2 2 2 2 2" xfId="2778"/>
    <cellStyle name="Normal 3 2 2 3 2 2 2 2 3" xfId="2779"/>
    <cellStyle name="Normal 3 2 2 3 2 2 2 2 4" xfId="31052"/>
    <cellStyle name="Normal 3 2 2 3 2 2 2 3" xfId="2780"/>
    <cellStyle name="Normal 3 2 2 3 2 2 2 3 2" xfId="2781"/>
    <cellStyle name="Normal 3 2 2 3 2 2 2 4" xfId="2782"/>
    <cellStyle name="Normal 3 2 2 3 2 2 2 4 2" xfId="2783"/>
    <cellStyle name="Normal 3 2 2 3 2 2 2 5" xfId="2784"/>
    <cellStyle name="Normal 3 2 2 3 2 2 2 6" xfId="31051"/>
    <cellStyle name="Normal 3 2 2 3 2 2 3" xfId="2785"/>
    <cellStyle name="Normal 3 2 2 3 2 2 3 2" xfId="2786"/>
    <cellStyle name="Normal 3 2 2 3 2 2 3 2 2" xfId="2787"/>
    <cellStyle name="Normal 3 2 2 3 2 2 3 2 3" xfId="31054"/>
    <cellStyle name="Normal 3 2 2 3 2 2 3 3" xfId="2788"/>
    <cellStyle name="Normal 3 2 2 3 2 2 3 3 2" xfId="2789"/>
    <cellStyle name="Normal 3 2 2 3 2 2 3 4" xfId="2790"/>
    <cellStyle name="Normal 3 2 2 3 2 2 3 5" xfId="31053"/>
    <cellStyle name="Normal 3 2 2 3 2 2 4" xfId="2791"/>
    <cellStyle name="Normal 3 2 2 3 2 2 4 2" xfId="2792"/>
    <cellStyle name="Normal 3 2 2 3 2 2 4 2 2" xfId="31056"/>
    <cellStyle name="Normal 3 2 2 3 2 2 4 3" xfId="2793"/>
    <cellStyle name="Normal 3 2 2 3 2 2 4 4" xfId="31055"/>
    <cellStyle name="Normal 3 2 2 3 2 2 5" xfId="2794"/>
    <cellStyle name="Normal 3 2 2 3 2 2 5 2" xfId="2795"/>
    <cellStyle name="Normal 3 2 2 3 2 2 5 3" xfId="31057"/>
    <cellStyle name="Normal 3 2 2 3 2 2 6" xfId="2796"/>
    <cellStyle name="Normal 3 2 2 3 2 2 6 2" xfId="2797"/>
    <cellStyle name="Normal 3 2 2 3 2 2 6 3" xfId="31058"/>
    <cellStyle name="Normal 3 2 2 3 2 2 7" xfId="2798"/>
    <cellStyle name="Normal 3 2 2 3 2 2 8" xfId="31050"/>
    <cellStyle name="Normal 3 2 2 3 2 3" xfId="2799"/>
    <cellStyle name="Normal 3 2 2 3 2 3 2" xfId="2800"/>
    <cellStyle name="Normal 3 2 2 3 2 3 2 2" xfId="2801"/>
    <cellStyle name="Normal 3 2 2 3 2 3 2 2 2" xfId="31061"/>
    <cellStyle name="Normal 3 2 2 3 2 3 2 3" xfId="2802"/>
    <cellStyle name="Normal 3 2 2 3 2 3 2 4" xfId="31060"/>
    <cellStyle name="Normal 3 2 2 3 2 3 3" xfId="2803"/>
    <cellStyle name="Normal 3 2 2 3 2 3 3 2" xfId="2804"/>
    <cellStyle name="Normal 3 2 2 3 2 3 3 2 2" xfId="31063"/>
    <cellStyle name="Normal 3 2 2 3 2 3 3 3" xfId="31062"/>
    <cellStyle name="Normal 3 2 2 3 2 3 4" xfId="2805"/>
    <cellStyle name="Normal 3 2 2 3 2 3 4 2" xfId="2806"/>
    <cellStyle name="Normal 3 2 2 3 2 3 4 2 2" xfId="31065"/>
    <cellStyle name="Normal 3 2 2 3 2 3 4 3" xfId="31064"/>
    <cellStyle name="Normal 3 2 2 3 2 3 5" xfId="2807"/>
    <cellStyle name="Normal 3 2 2 3 2 3 5 2" xfId="31066"/>
    <cellStyle name="Normal 3 2 2 3 2 3 6" xfId="31067"/>
    <cellStyle name="Normal 3 2 2 3 2 3 7" xfId="31059"/>
    <cellStyle name="Normal 3 2 2 3 2 4" xfId="2808"/>
    <cellStyle name="Normal 3 2 2 3 2 4 2" xfId="2809"/>
    <cellStyle name="Normal 3 2 2 3 2 4 2 2" xfId="2810"/>
    <cellStyle name="Normal 3 2 2 3 2 4 2 2 2" xfId="31070"/>
    <cellStyle name="Normal 3 2 2 3 2 4 2 3" xfId="31069"/>
    <cellStyle name="Normal 3 2 2 3 2 4 3" xfId="2811"/>
    <cellStyle name="Normal 3 2 2 3 2 4 3 2" xfId="2812"/>
    <cellStyle name="Normal 3 2 2 3 2 4 3 2 2" xfId="31072"/>
    <cellStyle name="Normal 3 2 2 3 2 4 3 3" xfId="31071"/>
    <cellStyle name="Normal 3 2 2 3 2 4 4" xfId="2813"/>
    <cellStyle name="Normal 3 2 2 3 2 4 4 2" xfId="31074"/>
    <cellStyle name="Normal 3 2 2 3 2 4 4 3" xfId="31073"/>
    <cellStyle name="Normal 3 2 2 3 2 4 5" xfId="31075"/>
    <cellStyle name="Normal 3 2 2 3 2 4 6" xfId="31076"/>
    <cellStyle name="Normal 3 2 2 3 2 4 7" xfId="31068"/>
    <cellStyle name="Normal 3 2 2 3 2 5" xfId="2814"/>
    <cellStyle name="Normal 3 2 2 3 2 5 2" xfId="2815"/>
    <cellStyle name="Normal 3 2 2 3 2 5 2 2" xfId="31079"/>
    <cellStyle name="Normal 3 2 2 3 2 5 2 3" xfId="31078"/>
    <cellStyle name="Normal 3 2 2 3 2 5 3" xfId="2816"/>
    <cellStyle name="Normal 3 2 2 3 2 5 3 2" xfId="31081"/>
    <cellStyle name="Normal 3 2 2 3 2 5 3 3" xfId="31080"/>
    <cellStyle name="Normal 3 2 2 3 2 5 4" xfId="31082"/>
    <cellStyle name="Normal 3 2 2 3 2 5 4 2" xfId="31083"/>
    <cellStyle name="Normal 3 2 2 3 2 5 5" xfId="31084"/>
    <cellStyle name="Normal 3 2 2 3 2 5 6" xfId="31085"/>
    <cellStyle name="Normal 3 2 2 3 2 5 7" xfId="31077"/>
    <cellStyle name="Normal 3 2 2 3 2 6" xfId="2817"/>
    <cellStyle name="Normal 3 2 2 3 2 6 2" xfId="2818"/>
    <cellStyle name="Normal 3 2 2 3 2 6 2 2" xfId="31088"/>
    <cellStyle name="Normal 3 2 2 3 2 6 2 3" xfId="31087"/>
    <cellStyle name="Normal 3 2 2 3 2 6 3" xfId="31089"/>
    <cellStyle name="Normal 3 2 2 3 2 6 3 2" xfId="31090"/>
    <cellStyle name="Normal 3 2 2 3 2 6 4" xfId="31091"/>
    <cellStyle name="Normal 3 2 2 3 2 6 5" xfId="31092"/>
    <cellStyle name="Normal 3 2 2 3 2 6 6" xfId="31086"/>
    <cellStyle name="Normal 3 2 2 3 2 7" xfId="2819"/>
    <cellStyle name="Normal 3 2 2 3 2 7 2" xfId="2820"/>
    <cellStyle name="Normal 3 2 2 3 2 7 2 2" xfId="31094"/>
    <cellStyle name="Normal 3 2 2 3 2 7 3" xfId="31093"/>
    <cellStyle name="Normal 3 2 2 3 2 8" xfId="2821"/>
    <cellStyle name="Normal 3 2 2 3 2 8 2" xfId="31096"/>
    <cellStyle name="Normal 3 2 2 3 2 8 3" xfId="31095"/>
    <cellStyle name="Normal 3 2 2 3 2 9" xfId="31097"/>
    <cellStyle name="Normal 3 2 2 3 2 9 2" xfId="31098"/>
    <cellStyle name="Normal 3 2 2 3 3" xfId="2822"/>
    <cellStyle name="Normal 3 2 2 3 3 10" xfId="31100"/>
    <cellStyle name="Normal 3 2 2 3 3 11" xfId="31099"/>
    <cellStyle name="Normal 3 2 2 3 3 2" xfId="2823"/>
    <cellStyle name="Normal 3 2 2 3 3 2 2" xfId="2824"/>
    <cellStyle name="Normal 3 2 2 3 3 2 2 2" xfId="2825"/>
    <cellStyle name="Normal 3 2 2 3 3 2 2 2 2" xfId="31103"/>
    <cellStyle name="Normal 3 2 2 3 3 2 2 3" xfId="2826"/>
    <cellStyle name="Normal 3 2 2 3 3 2 2 4" xfId="31102"/>
    <cellStyle name="Normal 3 2 2 3 3 2 3" xfId="2827"/>
    <cellStyle name="Normal 3 2 2 3 3 2 3 2" xfId="2828"/>
    <cellStyle name="Normal 3 2 2 3 3 2 3 2 2" xfId="31105"/>
    <cellStyle name="Normal 3 2 2 3 3 2 3 3" xfId="31104"/>
    <cellStyle name="Normal 3 2 2 3 3 2 4" xfId="2829"/>
    <cellStyle name="Normal 3 2 2 3 3 2 4 2" xfId="2830"/>
    <cellStyle name="Normal 3 2 2 3 3 2 4 2 2" xfId="31107"/>
    <cellStyle name="Normal 3 2 2 3 3 2 4 3" xfId="31106"/>
    <cellStyle name="Normal 3 2 2 3 3 2 5" xfId="2831"/>
    <cellStyle name="Normal 3 2 2 3 3 2 5 2" xfId="31108"/>
    <cellStyle name="Normal 3 2 2 3 3 2 6" xfId="31109"/>
    <cellStyle name="Normal 3 2 2 3 3 2 7" xfId="31101"/>
    <cellStyle name="Normal 3 2 2 3 3 3" xfId="2832"/>
    <cellStyle name="Normal 3 2 2 3 3 3 2" xfId="2833"/>
    <cellStyle name="Normal 3 2 2 3 3 3 2 2" xfId="2834"/>
    <cellStyle name="Normal 3 2 2 3 3 3 2 2 2" xfId="31112"/>
    <cellStyle name="Normal 3 2 2 3 3 3 2 3" xfId="31111"/>
    <cellStyle name="Normal 3 2 2 3 3 3 3" xfId="2835"/>
    <cellStyle name="Normal 3 2 2 3 3 3 3 2" xfId="2836"/>
    <cellStyle name="Normal 3 2 2 3 3 3 3 2 2" xfId="31114"/>
    <cellStyle name="Normal 3 2 2 3 3 3 3 3" xfId="31113"/>
    <cellStyle name="Normal 3 2 2 3 3 3 4" xfId="2837"/>
    <cellStyle name="Normal 3 2 2 3 3 3 4 2" xfId="31116"/>
    <cellStyle name="Normal 3 2 2 3 3 3 4 3" xfId="31115"/>
    <cellStyle name="Normal 3 2 2 3 3 3 5" xfId="31117"/>
    <cellStyle name="Normal 3 2 2 3 3 3 6" xfId="31118"/>
    <cellStyle name="Normal 3 2 2 3 3 3 7" xfId="31110"/>
    <cellStyle name="Normal 3 2 2 3 3 4" xfId="2838"/>
    <cellStyle name="Normal 3 2 2 3 3 4 2" xfId="2839"/>
    <cellStyle name="Normal 3 2 2 3 3 4 2 2" xfId="31121"/>
    <cellStyle name="Normal 3 2 2 3 3 4 2 3" xfId="31120"/>
    <cellStyle name="Normal 3 2 2 3 3 4 3" xfId="2840"/>
    <cellStyle name="Normal 3 2 2 3 3 4 3 2" xfId="31123"/>
    <cellStyle name="Normal 3 2 2 3 3 4 3 3" xfId="31122"/>
    <cellStyle name="Normal 3 2 2 3 3 4 4" xfId="31124"/>
    <cellStyle name="Normal 3 2 2 3 3 4 4 2" xfId="31125"/>
    <cellStyle name="Normal 3 2 2 3 3 4 5" xfId="31126"/>
    <cellStyle name="Normal 3 2 2 3 3 4 6" xfId="31127"/>
    <cellStyle name="Normal 3 2 2 3 3 4 7" xfId="31119"/>
    <cellStyle name="Normal 3 2 2 3 3 5" xfId="2841"/>
    <cellStyle name="Normal 3 2 2 3 3 5 2" xfId="2842"/>
    <cellStyle name="Normal 3 2 2 3 3 5 2 2" xfId="31130"/>
    <cellStyle name="Normal 3 2 2 3 3 5 2 3" xfId="31129"/>
    <cellStyle name="Normal 3 2 2 3 3 5 3" xfId="31131"/>
    <cellStyle name="Normal 3 2 2 3 3 5 3 2" xfId="31132"/>
    <cellStyle name="Normal 3 2 2 3 3 5 4" xfId="31133"/>
    <cellStyle name="Normal 3 2 2 3 3 5 5" xfId="31134"/>
    <cellStyle name="Normal 3 2 2 3 3 5 6" xfId="31128"/>
    <cellStyle name="Normal 3 2 2 3 3 6" xfId="2843"/>
    <cellStyle name="Normal 3 2 2 3 3 6 2" xfId="2844"/>
    <cellStyle name="Normal 3 2 2 3 3 6 2 2" xfId="31136"/>
    <cellStyle name="Normal 3 2 2 3 3 6 3" xfId="31135"/>
    <cellStyle name="Normal 3 2 2 3 3 7" xfId="2845"/>
    <cellStyle name="Normal 3 2 2 3 3 7 2" xfId="31138"/>
    <cellStyle name="Normal 3 2 2 3 3 7 3" xfId="31137"/>
    <cellStyle name="Normal 3 2 2 3 3 8" xfId="31139"/>
    <cellStyle name="Normal 3 2 2 3 3 8 2" xfId="31140"/>
    <cellStyle name="Normal 3 2 2 3 3 9" xfId="31141"/>
    <cellStyle name="Normal 3 2 2 3 4" xfId="2846"/>
    <cellStyle name="Normal 3 2 2 3 4 10" xfId="31143"/>
    <cellStyle name="Normal 3 2 2 3 4 11" xfId="31142"/>
    <cellStyle name="Normal 3 2 2 3 4 2" xfId="2847"/>
    <cellStyle name="Normal 3 2 2 3 4 2 2" xfId="2848"/>
    <cellStyle name="Normal 3 2 2 3 4 2 2 2" xfId="2849"/>
    <cellStyle name="Normal 3 2 2 3 4 2 2 2 2" xfId="31146"/>
    <cellStyle name="Normal 3 2 2 3 4 2 2 3" xfId="2850"/>
    <cellStyle name="Normal 3 2 2 3 4 2 2 4" xfId="31145"/>
    <cellStyle name="Normal 3 2 2 3 4 2 3" xfId="2851"/>
    <cellStyle name="Normal 3 2 2 3 4 2 3 2" xfId="2852"/>
    <cellStyle name="Normal 3 2 2 3 4 2 3 2 2" xfId="31148"/>
    <cellStyle name="Normal 3 2 2 3 4 2 3 3" xfId="31147"/>
    <cellStyle name="Normal 3 2 2 3 4 2 4" xfId="2853"/>
    <cellStyle name="Normal 3 2 2 3 4 2 4 2" xfId="2854"/>
    <cellStyle name="Normal 3 2 2 3 4 2 4 2 2" xfId="31150"/>
    <cellStyle name="Normal 3 2 2 3 4 2 4 3" xfId="31149"/>
    <cellStyle name="Normal 3 2 2 3 4 2 5" xfId="2855"/>
    <cellStyle name="Normal 3 2 2 3 4 2 5 2" xfId="31151"/>
    <cellStyle name="Normal 3 2 2 3 4 2 6" xfId="31152"/>
    <cellStyle name="Normal 3 2 2 3 4 2 7" xfId="31144"/>
    <cellStyle name="Normal 3 2 2 3 4 3" xfId="2856"/>
    <cellStyle name="Normal 3 2 2 3 4 3 2" xfId="2857"/>
    <cellStyle name="Normal 3 2 2 3 4 3 2 2" xfId="2858"/>
    <cellStyle name="Normal 3 2 2 3 4 3 2 2 2" xfId="31155"/>
    <cellStyle name="Normal 3 2 2 3 4 3 2 3" xfId="31154"/>
    <cellStyle name="Normal 3 2 2 3 4 3 3" xfId="2859"/>
    <cellStyle name="Normal 3 2 2 3 4 3 3 2" xfId="2860"/>
    <cellStyle name="Normal 3 2 2 3 4 3 3 2 2" xfId="31157"/>
    <cellStyle name="Normal 3 2 2 3 4 3 3 3" xfId="31156"/>
    <cellStyle name="Normal 3 2 2 3 4 3 4" xfId="2861"/>
    <cellStyle name="Normal 3 2 2 3 4 3 4 2" xfId="31159"/>
    <cellStyle name="Normal 3 2 2 3 4 3 4 3" xfId="31158"/>
    <cellStyle name="Normal 3 2 2 3 4 3 5" xfId="31160"/>
    <cellStyle name="Normal 3 2 2 3 4 3 6" xfId="31161"/>
    <cellStyle name="Normal 3 2 2 3 4 3 7" xfId="31153"/>
    <cellStyle name="Normal 3 2 2 3 4 4" xfId="2862"/>
    <cellStyle name="Normal 3 2 2 3 4 4 2" xfId="2863"/>
    <cellStyle name="Normal 3 2 2 3 4 4 2 2" xfId="31164"/>
    <cellStyle name="Normal 3 2 2 3 4 4 2 3" xfId="31163"/>
    <cellStyle name="Normal 3 2 2 3 4 4 3" xfId="2864"/>
    <cellStyle name="Normal 3 2 2 3 4 4 3 2" xfId="31166"/>
    <cellStyle name="Normal 3 2 2 3 4 4 3 3" xfId="31165"/>
    <cellStyle name="Normal 3 2 2 3 4 4 4" xfId="31167"/>
    <cellStyle name="Normal 3 2 2 3 4 4 4 2" xfId="31168"/>
    <cellStyle name="Normal 3 2 2 3 4 4 5" xfId="31169"/>
    <cellStyle name="Normal 3 2 2 3 4 4 6" xfId="31170"/>
    <cellStyle name="Normal 3 2 2 3 4 4 7" xfId="31162"/>
    <cellStyle name="Normal 3 2 2 3 4 5" xfId="2865"/>
    <cellStyle name="Normal 3 2 2 3 4 5 2" xfId="2866"/>
    <cellStyle name="Normal 3 2 2 3 4 5 2 2" xfId="31173"/>
    <cellStyle name="Normal 3 2 2 3 4 5 2 3" xfId="31172"/>
    <cellStyle name="Normal 3 2 2 3 4 5 3" xfId="31174"/>
    <cellStyle name="Normal 3 2 2 3 4 5 3 2" xfId="31175"/>
    <cellStyle name="Normal 3 2 2 3 4 5 4" xfId="31176"/>
    <cellStyle name="Normal 3 2 2 3 4 5 5" xfId="31177"/>
    <cellStyle name="Normal 3 2 2 3 4 5 6" xfId="31171"/>
    <cellStyle name="Normal 3 2 2 3 4 6" xfId="2867"/>
    <cellStyle name="Normal 3 2 2 3 4 6 2" xfId="2868"/>
    <cellStyle name="Normal 3 2 2 3 4 6 2 2" xfId="31179"/>
    <cellStyle name="Normal 3 2 2 3 4 6 3" xfId="31178"/>
    <cellStyle name="Normal 3 2 2 3 4 7" xfId="2869"/>
    <cellStyle name="Normal 3 2 2 3 4 7 2" xfId="31181"/>
    <cellStyle name="Normal 3 2 2 3 4 7 3" xfId="31180"/>
    <cellStyle name="Normal 3 2 2 3 4 8" xfId="31182"/>
    <cellStyle name="Normal 3 2 2 3 4 8 2" xfId="31183"/>
    <cellStyle name="Normal 3 2 2 3 4 9" xfId="31184"/>
    <cellStyle name="Normal 3 2 2 3 5" xfId="2870"/>
    <cellStyle name="Normal 3 2 2 3 5 2" xfId="2871"/>
    <cellStyle name="Normal 3 2 2 3 5 2 2" xfId="2872"/>
    <cellStyle name="Normal 3 2 2 3 5 2 2 2" xfId="2873"/>
    <cellStyle name="Normal 3 2 2 3 5 2 2 3" xfId="31187"/>
    <cellStyle name="Normal 3 2 2 3 5 2 3" xfId="2874"/>
    <cellStyle name="Normal 3 2 2 3 5 2 3 2" xfId="2875"/>
    <cellStyle name="Normal 3 2 2 3 5 2 4" xfId="2876"/>
    <cellStyle name="Normal 3 2 2 3 5 2 5" xfId="31186"/>
    <cellStyle name="Normal 3 2 2 3 5 3" xfId="2877"/>
    <cellStyle name="Normal 3 2 2 3 5 3 2" xfId="2878"/>
    <cellStyle name="Normal 3 2 2 3 5 3 2 2" xfId="31189"/>
    <cellStyle name="Normal 3 2 2 3 5 3 3" xfId="2879"/>
    <cellStyle name="Normal 3 2 2 3 5 3 4" xfId="31188"/>
    <cellStyle name="Normal 3 2 2 3 5 4" xfId="2880"/>
    <cellStyle name="Normal 3 2 2 3 5 4 2" xfId="2881"/>
    <cellStyle name="Normal 3 2 2 3 5 4 2 2" xfId="31191"/>
    <cellStyle name="Normal 3 2 2 3 5 4 3" xfId="31190"/>
    <cellStyle name="Normal 3 2 2 3 5 5" xfId="2882"/>
    <cellStyle name="Normal 3 2 2 3 5 5 2" xfId="2883"/>
    <cellStyle name="Normal 3 2 2 3 5 5 3" xfId="31192"/>
    <cellStyle name="Normal 3 2 2 3 5 6" xfId="2884"/>
    <cellStyle name="Normal 3 2 2 3 5 6 2" xfId="31193"/>
    <cellStyle name="Normal 3 2 2 3 5 7" xfId="31185"/>
    <cellStyle name="Normal 3 2 2 3 6" xfId="2885"/>
    <cellStyle name="Normal 3 2 2 3 6 2" xfId="2886"/>
    <cellStyle name="Normal 3 2 2 3 6 2 2" xfId="2887"/>
    <cellStyle name="Normal 3 2 2 3 6 2 2 2" xfId="31196"/>
    <cellStyle name="Normal 3 2 2 3 6 2 3" xfId="31195"/>
    <cellStyle name="Normal 3 2 2 3 6 3" xfId="2888"/>
    <cellStyle name="Normal 3 2 2 3 6 3 2" xfId="2889"/>
    <cellStyle name="Normal 3 2 2 3 6 3 2 2" xfId="31198"/>
    <cellStyle name="Normal 3 2 2 3 6 3 3" xfId="31197"/>
    <cellStyle name="Normal 3 2 2 3 6 4" xfId="2890"/>
    <cellStyle name="Normal 3 2 2 3 6 4 2" xfId="31200"/>
    <cellStyle name="Normal 3 2 2 3 6 4 3" xfId="31199"/>
    <cellStyle name="Normal 3 2 2 3 6 5" xfId="31201"/>
    <cellStyle name="Normal 3 2 2 3 6 6" xfId="31202"/>
    <cellStyle name="Normal 3 2 2 3 6 7" xfId="31194"/>
    <cellStyle name="Normal 3 2 2 3 7" xfId="2891"/>
    <cellStyle name="Normal 3 2 2 3 7 2" xfId="2892"/>
    <cellStyle name="Normal 3 2 2 3 7 2 2" xfId="2893"/>
    <cellStyle name="Normal 3 2 2 3 7 2 2 2" xfId="31205"/>
    <cellStyle name="Normal 3 2 2 3 7 2 3" xfId="31204"/>
    <cellStyle name="Normal 3 2 2 3 7 3" xfId="2894"/>
    <cellStyle name="Normal 3 2 2 3 7 3 2" xfId="2895"/>
    <cellStyle name="Normal 3 2 2 3 7 3 2 2" xfId="31207"/>
    <cellStyle name="Normal 3 2 2 3 7 3 3" xfId="31206"/>
    <cellStyle name="Normal 3 2 2 3 7 4" xfId="2896"/>
    <cellStyle name="Normal 3 2 2 3 7 4 2" xfId="31209"/>
    <cellStyle name="Normal 3 2 2 3 7 4 3" xfId="31208"/>
    <cellStyle name="Normal 3 2 2 3 7 5" xfId="31210"/>
    <cellStyle name="Normal 3 2 2 3 7 6" xfId="31211"/>
    <cellStyle name="Normal 3 2 2 3 7 7" xfId="31203"/>
    <cellStyle name="Normal 3 2 2 3 8" xfId="2897"/>
    <cellStyle name="Normal 3 2 2 3 8 2" xfId="2898"/>
    <cellStyle name="Normal 3 2 2 3 8 2 2" xfId="31214"/>
    <cellStyle name="Normal 3 2 2 3 8 2 3" xfId="31213"/>
    <cellStyle name="Normal 3 2 2 3 8 3" xfId="2899"/>
    <cellStyle name="Normal 3 2 2 3 8 3 2" xfId="31216"/>
    <cellStyle name="Normal 3 2 2 3 8 3 3" xfId="31215"/>
    <cellStyle name="Normal 3 2 2 3 8 4" xfId="31217"/>
    <cellStyle name="Normal 3 2 2 3 8 5" xfId="31218"/>
    <cellStyle name="Normal 3 2 2 3 8 6" xfId="31212"/>
    <cellStyle name="Normal 3 2 2 3 9" xfId="2900"/>
    <cellStyle name="Normal 3 2 2 3 9 2" xfId="2901"/>
    <cellStyle name="Normal 3 2 2 3 9 2 2" xfId="31220"/>
    <cellStyle name="Normal 3 2 2 3 9 3" xfId="31219"/>
    <cellStyle name="Normal 3 2 2 4" xfId="2902"/>
    <cellStyle name="Normal 3 2 2 4 10" xfId="2903"/>
    <cellStyle name="Normal 3 2 2 4 10 2" xfId="2904"/>
    <cellStyle name="Normal 3 2 2 4 10 2 2" xfId="31223"/>
    <cellStyle name="Normal 3 2 2 4 10 3" xfId="31222"/>
    <cellStyle name="Normal 3 2 2 4 11" xfId="2905"/>
    <cellStyle name="Normal 3 2 2 4 11 2" xfId="31225"/>
    <cellStyle name="Normal 3 2 2 4 11 3" xfId="31224"/>
    <cellStyle name="Normal 3 2 2 4 12" xfId="31226"/>
    <cellStyle name="Normal 3 2 2 4 13" xfId="31227"/>
    <cellStyle name="Normal 3 2 2 4 14" xfId="31221"/>
    <cellStyle name="Normal 3 2 2 4 2" xfId="2906"/>
    <cellStyle name="Normal 3 2 2 4 2 10" xfId="31229"/>
    <cellStyle name="Normal 3 2 2 4 2 11" xfId="31230"/>
    <cellStyle name="Normal 3 2 2 4 2 12" xfId="31228"/>
    <cellStyle name="Normal 3 2 2 4 2 2" xfId="2907"/>
    <cellStyle name="Normal 3 2 2 4 2 2 2" xfId="2908"/>
    <cellStyle name="Normal 3 2 2 4 2 2 2 2" xfId="2909"/>
    <cellStyle name="Normal 3 2 2 4 2 2 2 2 2" xfId="2910"/>
    <cellStyle name="Normal 3 2 2 4 2 2 2 2 3" xfId="2911"/>
    <cellStyle name="Normal 3 2 2 4 2 2 2 2 4" xfId="31233"/>
    <cellStyle name="Normal 3 2 2 4 2 2 2 3" xfId="2912"/>
    <cellStyle name="Normal 3 2 2 4 2 2 2 3 2" xfId="2913"/>
    <cellStyle name="Normal 3 2 2 4 2 2 2 4" xfId="2914"/>
    <cellStyle name="Normal 3 2 2 4 2 2 2 4 2" xfId="2915"/>
    <cellStyle name="Normal 3 2 2 4 2 2 2 5" xfId="2916"/>
    <cellStyle name="Normal 3 2 2 4 2 2 2 6" xfId="31232"/>
    <cellStyle name="Normal 3 2 2 4 2 2 3" xfId="2917"/>
    <cellStyle name="Normal 3 2 2 4 2 2 3 2" xfId="2918"/>
    <cellStyle name="Normal 3 2 2 4 2 2 3 2 2" xfId="2919"/>
    <cellStyle name="Normal 3 2 2 4 2 2 3 2 3" xfId="31235"/>
    <cellStyle name="Normal 3 2 2 4 2 2 3 3" xfId="2920"/>
    <cellStyle name="Normal 3 2 2 4 2 2 3 3 2" xfId="2921"/>
    <cellStyle name="Normal 3 2 2 4 2 2 3 4" xfId="2922"/>
    <cellStyle name="Normal 3 2 2 4 2 2 3 5" xfId="31234"/>
    <cellStyle name="Normal 3 2 2 4 2 2 4" xfId="2923"/>
    <cellStyle name="Normal 3 2 2 4 2 2 4 2" xfId="2924"/>
    <cellStyle name="Normal 3 2 2 4 2 2 4 2 2" xfId="31237"/>
    <cellStyle name="Normal 3 2 2 4 2 2 4 3" xfId="2925"/>
    <cellStyle name="Normal 3 2 2 4 2 2 4 4" xfId="31236"/>
    <cellStyle name="Normal 3 2 2 4 2 2 5" xfId="2926"/>
    <cellStyle name="Normal 3 2 2 4 2 2 5 2" xfId="2927"/>
    <cellStyle name="Normal 3 2 2 4 2 2 5 3" xfId="31238"/>
    <cellStyle name="Normal 3 2 2 4 2 2 6" xfId="2928"/>
    <cellStyle name="Normal 3 2 2 4 2 2 6 2" xfId="2929"/>
    <cellStyle name="Normal 3 2 2 4 2 2 6 3" xfId="31239"/>
    <cellStyle name="Normal 3 2 2 4 2 2 7" xfId="2930"/>
    <cellStyle name="Normal 3 2 2 4 2 2 8" xfId="31231"/>
    <cellStyle name="Normal 3 2 2 4 2 3" xfId="2931"/>
    <cellStyle name="Normal 3 2 2 4 2 3 2" xfId="2932"/>
    <cellStyle name="Normal 3 2 2 4 2 3 2 2" xfId="2933"/>
    <cellStyle name="Normal 3 2 2 4 2 3 2 2 2" xfId="31242"/>
    <cellStyle name="Normal 3 2 2 4 2 3 2 3" xfId="2934"/>
    <cellStyle name="Normal 3 2 2 4 2 3 2 4" xfId="31241"/>
    <cellStyle name="Normal 3 2 2 4 2 3 3" xfId="2935"/>
    <cellStyle name="Normal 3 2 2 4 2 3 3 2" xfId="2936"/>
    <cellStyle name="Normal 3 2 2 4 2 3 3 2 2" xfId="31244"/>
    <cellStyle name="Normal 3 2 2 4 2 3 3 3" xfId="31243"/>
    <cellStyle name="Normal 3 2 2 4 2 3 4" xfId="2937"/>
    <cellStyle name="Normal 3 2 2 4 2 3 4 2" xfId="2938"/>
    <cellStyle name="Normal 3 2 2 4 2 3 4 2 2" xfId="31246"/>
    <cellStyle name="Normal 3 2 2 4 2 3 4 3" xfId="31245"/>
    <cellStyle name="Normal 3 2 2 4 2 3 5" xfId="2939"/>
    <cellStyle name="Normal 3 2 2 4 2 3 5 2" xfId="31247"/>
    <cellStyle name="Normal 3 2 2 4 2 3 6" xfId="31248"/>
    <cellStyle name="Normal 3 2 2 4 2 3 7" xfId="31240"/>
    <cellStyle name="Normal 3 2 2 4 2 4" xfId="2940"/>
    <cellStyle name="Normal 3 2 2 4 2 4 2" xfId="2941"/>
    <cellStyle name="Normal 3 2 2 4 2 4 2 2" xfId="2942"/>
    <cellStyle name="Normal 3 2 2 4 2 4 2 2 2" xfId="31251"/>
    <cellStyle name="Normal 3 2 2 4 2 4 2 3" xfId="31250"/>
    <cellStyle name="Normal 3 2 2 4 2 4 3" xfId="2943"/>
    <cellStyle name="Normal 3 2 2 4 2 4 3 2" xfId="2944"/>
    <cellStyle name="Normal 3 2 2 4 2 4 3 2 2" xfId="31253"/>
    <cellStyle name="Normal 3 2 2 4 2 4 3 3" xfId="31252"/>
    <cellStyle name="Normal 3 2 2 4 2 4 4" xfId="2945"/>
    <cellStyle name="Normal 3 2 2 4 2 4 4 2" xfId="31255"/>
    <cellStyle name="Normal 3 2 2 4 2 4 4 3" xfId="31254"/>
    <cellStyle name="Normal 3 2 2 4 2 4 5" xfId="31256"/>
    <cellStyle name="Normal 3 2 2 4 2 4 6" xfId="31257"/>
    <cellStyle name="Normal 3 2 2 4 2 4 7" xfId="31249"/>
    <cellStyle name="Normal 3 2 2 4 2 5" xfId="2946"/>
    <cellStyle name="Normal 3 2 2 4 2 5 2" xfId="2947"/>
    <cellStyle name="Normal 3 2 2 4 2 5 2 2" xfId="31260"/>
    <cellStyle name="Normal 3 2 2 4 2 5 2 3" xfId="31259"/>
    <cellStyle name="Normal 3 2 2 4 2 5 3" xfId="2948"/>
    <cellStyle name="Normal 3 2 2 4 2 5 3 2" xfId="31262"/>
    <cellStyle name="Normal 3 2 2 4 2 5 3 3" xfId="31261"/>
    <cellStyle name="Normal 3 2 2 4 2 5 4" xfId="31263"/>
    <cellStyle name="Normal 3 2 2 4 2 5 4 2" xfId="31264"/>
    <cellStyle name="Normal 3 2 2 4 2 5 5" xfId="31265"/>
    <cellStyle name="Normal 3 2 2 4 2 5 6" xfId="31266"/>
    <cellStyle name="Normal 3 2 2 4 2 5 7" xfId="31258"/>
    <cellStyle name="Normal 3 2 2 4 2 6" xfId="2949"/>
    <cellStyle name="Normal 3 2 2 4 2 6 2" xfId="2950"/>
    <cellStyle name="Normal 3 2 2 4 2 6 2 2" xfId="31269"/>
    <cellStyle name="Normal 3 2 2 4 2 6 2 3" xfId="31268"/>
    <cellStyle name="Normal 3 2 2 4 2 6 3" xfId="31270"/>
    <cellStyle name="Normal 3 2 2 4 2 6 3 2" xfId="31271"/>
    <cellStyle name="Normal 3 2 2 4 2 6 4" xfId="31272"/>
    <cellStyle name="Normal 3 2 2 4 2 6 5" xfId="31273"/>
    <cellStyle name="Normal 3 2 2 4 2 6 6" xfId="31267"/>
    <cellStyle name="Normal 3 2 2 4 2 7" xfId="2951"/>
    <cellStyle name="Normal 3 2 2 4 2 7 2" xfId="2952"/>
    <cellStyle name="Normal 3 2 2 4 2 7 2 2" xfId="31275"/>
    <cellStyle name="Normal 3 2 2 4 2 7 3" xfId="31274"/>
    <cellStyle name="Normal 3 2 2 4 2 8" xfId="2953"/>
    <cellStyle name="Normal 3 2 2 4 2 8 2" xfId="31277"/>
    <cellStyle name="Normal 3 2 2 4 2 8 3" xfId="31276"/>
    <cellStyle name="Normal 3 2 2 4 2 9" xfId="31278"/>
    <cellStyle name="Normal 3 2 2 4 2 9 2" xfId="31279"/>
    <cellStyle name="Normal 3 2 2 4 3" xfId="2954"/>
    <cellStyle name="Normal 3 2 2 4 3 10" xfId="31281"/>
    <cellStyle name="Normal 3 2 2 4 3 11" xfId="31280"/>
    <cellStyle name="Normal 3 2 2 4 3 2" xfId="2955"/>
    <cellStyle name="Normal 3 2 2 4 3 2 2" xfId="2956"/>
    <cellStyle name="Normal 3 2 2 4 3 2 2 2" xfId="2957"/>
    <cellStyle name="Normal 3 2 2 4 3 2 2 2 2" xfId="31284"/>
    <cellStyle name="Normal 3 2 2 4 3 2 2 3" xfId="2958"/>
    <cellStyle name="Normal 3 2 2 4 3 2 2 4" xfId="31283"/>
    <cellStyle name="Normal 3 2 2 4 3 2 3" xfId="2959"/>
    <cellStyle name="Normal 3 2 2 4 3 2 3 2" xfId="2960"/>
    <cellStyle name="Normal 3 2 2 4 3 2 3 2 2" xfId="31286"/>
    <cellStyle name="Normal 3 2 2 4 3 2 3 3" xfId="31285"/>
    <cellStyle name="Normal 3 2 2 4 3 2 4" xfId="2961"/>
    <cellStyle name="Normal 3 2 2 4 3 2 4 2" xfId="2962"/>
    <cellStyle name="Normal 3 2 2 4 3 2 4 2 2" xfId="31288"/>
    <cellStyle name="Normal 3 2 2 4 3 2 4 3" xfId="31287"/>
    <cellStyle name="Normal 3 2 2 4 3 2 5" xfId="2963"/>
    <cellStyle name="Normal 3 2 2 4 3 2 5 2" xfId="31289"/>
    <cellStyle name="Normal 3 2 2 4 3 2 6" xfId="31290"/>
    <cellStyle name="Normal 3 2 2 4 3 2 7" xfId="31282"/>
    <cellStyle name="Normal 3 2 2 4 3 3" xfId="2964"/>
    <cellStyle name="Normal 3 2 2 4 3 3 2" xfId="2965"/>
    <cellStyle name="Normal 3 2 2 4 3 3 2 2" xfId="2966"/>
    <cellStyle name="Normal 3 2 2 4 3 3 2 2 2" xfId="31293"/>
    <cellStyle name="Normal 3 2 2 4 3 3 2 3" xfId="31292"/>
    <cellStyle name="Normal 3 2 2 4 3 3 3" xfId="2967"/>
    <cellStyle name="Normal 3 2 2 4 3 3 3 2" xfId="2968"/>
    <cellStyle name="Normal 3 2 2 4 3 3 3 2 2" xfId="31295"/>
    <cellStyle name="Normal 3 2 2 4 3 3 3 3" xfId="31294"/>
    <cellStyle name="Normal 3 2 2 4 3 3 4" xfId="2969"/>
    <cellStyle name="Normal 3 2 2 4 3 3 4 2" xfId="31297"/>
    <cellStyle name="Normal 3 2 2 4 3 3 4 3" xfId="31296"/>
    <cellStyle name="Normal 3 2 2 4 3 3 5" xfId="31298"/>
    <cellStyle name="Normal 3 2 2 4 3 3 6" xfId="31299"/>
    <cellStyle name="Normal 3 2 2 4 3 3 7" xfId="31291"/>
    <cellStyle name="Normal 3 2 2 4 3 4" xfId="2970"/>
    <cellStyle name="Normal 3 2 2 4 3 4 2" xfId="2971"/>
    <cellStyle name="Normal 3 2 2 4 3 4 2 2" xfId="31302"/>
    <cellStyle name="Normal 3 2 2 4 3 4 2 3" xfId="31301"/>
    <cellStyle name="Normal 3 2 2 4 3 4 3" xfId="2972"/>
    <cellStyle name="Normal 3 2 2 4 3 4 3 2" xfId="31304"/>
    <cellStyle name="Normal 3 2 2 4 3 4 3 3" xfId="31303"/>
    <cellStyle name="Normal 3 2 2 4 3 4 4" xfId="31305"/>
    <cellStyle name="Normal 3 2 2 4 3 4 4 2" xfId="31306"/>
    <cellStyle name="Normal 3 2 2 4 3 4 5" xfId="31307"/>
    <cellStyle name="Normal 3 2 2 4 3 4 6" xfId="31308"/>
    <cellStyle name="Normal 3 2 2 4 3 4 7" xfId="31300"/>
    <cellStyle name="Normal 3 2 2 4 3 5" xfId="2973"/>
    <cellStyle name="Normal 3 2 2 4 3 5 2" xfId="2974"/>
    <cellStyle name="Normal 3 2 2 4 3 5 2 2" xfId="31311"/>
    <cellStyle name="Normal 3 2 2 4 3 5 2 3" xfId="31310"/>
    <cellStyle name="Normal 3 2 2 4 3 5 3" xfId="31312"/>
    <cellStyle name="Normal 3 2 2 4 3 5 3 2" xfId="31313"/>
    <cellStyle name="Normal 3 2 2 4 3 5 4" xfId="31314"/>
    <cellStyle name="Normal 3 2 2 4 3 5 5" xfId="31315"/>
    <cellStyle name="Normal 3 2 2 4 3 5 6" xfId="31309"/>
    <cellStyle name="Normal 3 2 2 4 3 6" xfId="2975"/>
    <cellStyle name="Normal 3 2 2 4 3 6 2" xfId="2976"/>
    <cellStyle name="Normal 3 2 2 4 3 6 2 2" xfId="31317"/>
    <cellStyle name="Normal 3 2 2 4 3 6 3" xfId="31316"/>
    <cellStyle name="Normal 3 2 2 4 3 7" xfId="2977"/>
    <cellStyle name="Normal 3 2 2 4 3 7 2" xfId="31319"/>
    <cellStyle name="Normal 3 2 2 4 3 7 3" xfId="31318"/>
    <cellStyle name="Normal 3 2 2 4 3 8" xfId="31320"/>
    <cellStyle name="Normal 3 2 2 4 3 8 2" xfId="31321"/>
    <cellStyle name="Normal 3 2 2 4 3 9" xfId="31322"/>
    <cellStyle name="Normal 3 2 2 4 4" xfId="2978"/>
    <cellStyle name="Normal 3 2 2 4 4 10" xfId="31324"/>
    <cellStyle name="Normal 3 2 2 4 4 11" xfId="31323"/>
    <cellStyle name="Normal 3 2 2 4 4 2" xfId="2979"/>
    <cellStyle name="Normal 3 2 2 4 4 2 2" xfId="2980"/>
    <cellStyle name="Normal 3 2 2 4 4 2 2 2" xfId="2981"/>
    <cellStyle name="Normal 3 2 2 4 4 2 2 2 2" xfId="31327"/>
    <cellStyle name="Normal 3 2 2 4 4 2 2 3" xfId="2982"/>
    <cellStyle name="Normal 3 2 2 4 4 2 2 4" xfId="31326"/>
    <cellStyle name="Normal 3 2 2 4 4 2 3" xfId="2983"/>
    <cellStyle name="Normal 3 2 2 4 4 2 3 2" xfId="2984"/>
    <cellStyle name="Normal 3 2 2 4 4 2 3 2 2" xfId="31329"/>
    <cellStyle name="Normal 3 2 2 4 4 2 3 3" xfId="31328"/>
    <cellStyle name="Normal 3 2 2 4 4 2 4" xfId="2985"/>
    <cellStyle name="Normal 3 2 2 4 4 2 4 2" xfId="2986"/>
    <cellStyle name="Normal 3 2 2 4 4 2 4 2 2" xfId="31331"/>
    <cellStyle name="Normal 3 2 2 4 4 2 4 3" xfId="31330"/>
    <cellStyle name="Normal 3 2 2 4 4 2 5" xfId="2987"/>
    <cellStyle name="Normal 3 2 2 4 4 2 5 2" xfId="31332"/>
    <cellStyle name="Normal 3 2 2 4 4 2 6" xfId="31333"/>
    <cellStyle name="Normal 3 2 2 4 4 2 7" xfId="31325"/>
    <cellStyle name="Normal 3 2 2 4 4 3" xfId="2988"/>
    <cellStyle name="Normal 3 2 2 4 4 3 2" xfId="2989"/>
    <cellStyle name="Normal 3 2 2 4 4 3 2 2" xfId="2990"/>
    <cellStyle name="Normal 3 2 2 4 4 3 2 2 2" xfId="31336"/>
    <cellStyle name="Normal 3 2 2 4 4 3 2 3" xfId="31335"/>
    <cellStyle name="Normal 3 2 2 4 4 3 3" xfId="2991"/>
    <cellStyle name="Normal 3 2 2 4 4 3 3 2" xfId="2992"/>
    <cellStyle name="Normal 3 2 2 4 4 3 3 2 2" xfId="31338"/>
    <cellStyle name="Normal 3 2 2 4 4 3 3 3" xfId="31337"/>
    <cellStyle name="Normal 3 2 2 4 4 3 4" xfId="2993"/>
    <cellStyle name="Normal 3 2 2 4 4 3 4 2" xfId="31340"/>
    <cellStyle name="Normal 3 2 2 4 4 3 4 3" xfId="31339"/>
    <cellStyle name="Normal 3 2 2 4 4 3 5" xfId="31341"/>
    <cellStyle name="Normal 3 2 2 4 4 3 6" xfId="31342"/>
    <cellStyle name="Normal 3 2 2 4 4 3 7" xfId="31334"/>
    <cellStyle name="Normal 3 2 2 4 4 4" xfId="2994"/>
    <cellStyle name="Normal 3 2 2 4 4 4 2" xfId="2995"/>
    <cellStyle name="Normal 3 2 2 4 4 4 2 2" xfId="31345"/>
    <cellStyle name="Normal 3 2 2 4 4 4 2 3" xfId="31344"/>
    <cellStyle name="Normal 3 2 2 4 4 4 3" xfId="2996"/>
    <cellStyle name="Normal 3 2 2 4 4 4 3 2" xfId="31347"/>
    <cellStyle name="Normal 3 2 2 4 4 4 3 3" xfId="31346"/>
    <cellStyle name="Normal 3 2 2 4 4 4 4" xfId="31348"/>
    <cellStyle name="Normal 3 2 2 4 4 4 4 2" xfId="31349"/>
    <cellStyle name="Normal 3 2 2 4 4 4 5" xfId="31350"/>
    <cellStyle name="Normal 3 2 2 4 4 4 6" xfId="31351"/>
    <cellStyle name="Normal 3 2 2 4 4 4 7" xfId="31343"/>
    <cellStyle name="Normal 3 2 2 4 4 5" xfId="2997"/>
    <cellStyle name="Normal 3 2 2 4 4 5 2" xfId="2998"/>
    <cellStyle name="Normal 3 2 2 4 4 5 2 2" xfId="31354"/>
    <cellStyle name="Normal 3 2 2 4 4 5 2 3" xfId="31353"/>
    <cellStyle name="Normal 3 2 2 4 4 5 3" xfId="31355"/>
    <cellStyle name="Normal 3 2 2 4 4 5 3 2" xfId="31356"/>
    <cellStyle name="Normal 3 2 2 4 4 5 4" xfId="31357"/>
    <cellStyle name="Normal 3 2 2 4 4 5 5" xfId="31358"/>
    <cellStyle name="Normal 3 2 2 4 4 5 6" xfId="31352"/>
    <cellStyle name="Normal 3 2 2 4 4 6" xfId="2999"/>
    <cellStyle name="Normal 3 2 2 4 4 6 2" xfId="3000"/>
    <cellStyle name="Normal 3 2 2 4 4 6 2 2" xfId="31360"/>
    <cellStyle name="Normal 3 2 2 4 4 6 3" xfId="31359"/>
    <cellStyle name="Normal 3 2 2 4 4 7" xfId="3001"/>
    <cellStyle name="Normal 3 2 2 4 4 7 2" xfId="31362"/>
    <cellStyle name="Normal 3 2 2 4 4 7 3" xfId="31361"/>
    <cellStyle name="Normal 3 2 2 4 4 8" xfId="31363"/>
    <cellStyle name="Normal 3 2 2 4 4 8 2" xfId="31364"/>
    <cellStyle name="Normal 3 2 2 4 4 9" xfId="31365"/>
    <cellStyle name="Normal 3 2 2 4 5" xfId="3002"/>
    <cellStyle name="Normal 3 2 2 4 5 2" xfId="3003"/>
    <cellStyle name="Normal 3 2 2 4 5 2 2" xfId="3004"/>
    <cellStyle name="Normal 3 2 2 4 5 2 2 2" xfId="3005"/>
    <cellStyle name="Normal 3 2 2 4 5 2 2 3" xfId="31368"/>
    <cellStyle name="Normal 3 2 2 4 5 2 3" xfId="3006"/>
    <cellStyle name="Normal 3 2 2 4 5 2 3 2" xfId="3007"/>
    <cellStyle name="Normal 3 2 2 4 5 2 4" xfId="3008"/>
    <cellStyle name="Normal 3 2 2 4 5 2 5" xfId="31367"/>
    <cellStyle name="Normal 3 2 2 4 5 3" xfId="3009"/>
    <cellStyle name="Normal 3 2 2 4 5 3 2" xfId="3010"/>
    <cellStyle name="Normal 3 2 2 4 5 3 2 2" xfId="31370"/>
    <cellStyle name="Normal 3 2 2 4 5 3 3" xfId="3011"/>
    <cellStyle name="Normal 3 2 2 4 5 3 4" xfId="31369"/>
    <cellStyle name="Normal 3 2 2 4 5 4" xfId="3012"/>
    <cellStyle name="Normal 3 2 2 4 5 4 2" xfId="3013"/>
    <cellStyle name="Normal 3 2 2 4 5 4 2 2" xfId="31372"/>
    <cellStyle name="Normal 3 2 2 4 5 4 3" xfId="31371"/>
    <cellStyle name="Normal 3 2 2 4 5 5" xfId="3014"/>
    <cellStyle name="Normal 3 2 2 4 5 5 2" xfId="3015"/>
    <cellStyle name="Normal 3 2 2 4 5 5 3" xfId="31373"/>
    <cellStyle name="Normal 3 2 2 4 5 6" xfId="3016"/>
    <cellStyle name="Normal 3 2 2 4 5 6 2" xfId="31374"/>
    <cellStyle name="Normal 3 2 2 4 5 7" xfId="31366"/>
    <cellStyle name="Normal 3 2 2 4 6" xfId="3017"/>
    <cellStyle name="Normal 3 2 2 4 6 2" xfId="3018"/>
    <cellStyle name="Normal 3 2 2 4 6 2 2" xfId="3019"/>
    <cellStyle name="Normal 3 2 2 4 6 2 2 2" xfId="31377"/>
    <cellStyle name="Normal 3 2 2 4 6 2 3" xfId="31376"/>
    <cellStyle name="Normal 3 2 2 4 6 3" xfId="3020"/>
    <cellStyle name="Normal 3 2 2 4 6 3 2" xfId="3021"/>
    <cellStyle name="Normal 3 2 2 4 6 3 2 2" xfId="31379"/>
    <cellStyle name="Normal 3 2 2 4 6 3 3" xfId="31378"/>
    <cellStyle name="Normal 3 2 2 4 6 4" xfId="3022"/>
    <cellStyle name="Normal 3 2 2 4 6 4 2" xfId="31381"/>
    <cellStyle name="Normal 3 2 2 4 6 4 3" xfId="31380"/>
    <cellStyle name="Normal 3 2 2 4 6 5" xfId="31382"/>
    <cellStyle name="Normal 3 2 2 4 6 6" xfId="31383"/>
    <cellStyle name="Normal 3 2 2 4 6 7" xfId="31375"/>
    <cellStyle name="Normal 3 2 2 4 7" xfId="3023"/>
    <cellStyle name="Normal 3 2 2 4 7 2" xfId="3024"/>
    <cellStyle name="Normal 3 2 2 4 7 2 2" xfId="3025"/>
    <cellStyle name="Normal 3 2 2 4 7 2 2 2" xfId="31386"/>
    <cellStyle name="Normal 3 2 2 4 7 2 3" xfId="31385"/>
    <cellStyle name="Normal 3 2 2 4 7 3" xfId="3026"/>
    <cellStyle name="Normal 3 2 2 4 7 3 2" xfId="3027"/>
    <cellStyle name="Normal 3 2 2 4 7 3 2 2" xfId="31388"/>
    <cellStyle name="Normal 3 2 2 4 7 3 3" xfId="31387"/>
    <cellStyle name="Normal 3 2 2 4 7 4" xfId="3028"/>
    <cellStyle name="Normal 3 2 2 4 7 4 2" xfId="31390"/>
    <cellStyle name="Normal 3 2 2 4 7 4 3" xfId="31389"/>
    <cellStyle name="Normal 3 2 2 4 7 5" xfId="31391"/>
    <cellStyle name="Normal 3 2 2 4 7 6" xfId="31392"/>
    <cellStyle name="Normal 3 2 2 4 7 7" xfId="31384"/>
    <cellStyle name="Normal 3 2 2 4 8" xfId="3029"/>
    <cellStyle name="Normal 3 2 2 4 8 2" xfId="3030"/>
    <cellStyle name="Normal 3 2 2 4 8 2 2" xfId="31395"/>
    <cellStyle name="Normal 3 2 2 4 8 2 3" xfId="31394"/>
    <cellStyle name="Normal 3 2 2 4 8 3" xfId="3031"/>
    <cellStyle name="Normal 3 2 2 4 8 3 2" xfId="31397"/>
    <cellStyle name="Normal 3 2 2 4 8 3 3" xfId="31396"/>
    <cellStyle name="Normal 3 2 2 4 8 4" xfId="31398"/>
    <cellStyle name="Normal 3 2 2 4 8 5" xfId="31399"/>
    <cellStyle name="Normal 3 2 2 4 8 6" xfId="31393"/>
    <cellStyle name="Normal 3 2 2 4 9" xfId="3032"/>
    <cellStyle name="Normal 3 2 2 4 9 2" xfId="3033"/>
    <cellStyle name="Normal 3 2 2 4 9 2 2" xfId="31401"/>
    <cellStyle name="Normal 3 2 2 4 9 3" xfId="31400"/>
    <cellStyle name="Normal 3 2 2 5" xfId="3034"/>
    <cellStyle name="Normal 3 2 2 5 10" xfId="3035"/>
    <cellStyle name="Normal 3 2 2 5 10 2" xfId="31404"/>
    <cellStyle name="Normal 3 2 2 5 10 3" xfId="31403"/>
    <cellStyle name="Normal 3 2 2 5 11" xfId="31405"/>
    <cellStyle name="Normal 3 2 2 5 12" xfId="31406"/>
    <cellStyle name="Normal 3 2 2 5 13" xfId="31402"/>
    <cellStyle name="Normal 3 2 2 5 2" xfId="3036"/>
    <cellStyle name="Normal 3 2 2 5 2 10" xfId="31408"/>
    <cellStyle name="Normal 3 2 2 5 2 11" xfId="31407"/>
    <cellStyle name="Normal 3 2 2 5 2 2" xfId="3037"/>
    <cellStyle name="Normal 3 2 2 5 2 2 2" xfId="3038"/>
    <cellStyle name="Normal 3 2 2 5 2 2 2 2" xfId="3039"/>
    <cellStyle name="Normal 3 2 2 5 2 2 2 2 2" xfId="31411"/>
    <cellStyle name="Normal 3 2 2 5 2 2 2 3" xfId="3040"/>
    <cellStyle name="Normal 3 2 2 5 2 2 2 4" xfId="31410"/>
    <cellStyle name="Normal 3 2 2 5 2 2 3" xfId="3041"/>
    <cellStyle name="Normal 3 2 2 5 2 2 3 2" xfId="3042"/>
    <cellStyle name="Normal 3 2 2 5 2 2 3 2 2" xfId="31413"/>
    <cellStyle name="Normal 3 2 2 5 2 2 3 3" xfId="31412"/>
    <cellStyle name="Normal 3 2 2 5 2 2 4" xfId="3043"/>
    <cellStyle name="Normal 3 2 2 5 2 2 4 2" xfId="3044"/>
    <cellStyle name="Normal 3 2 2 5 2 2 4 2 2" xfId="31415"/>
    <cellStyle name="Normal 3 2 2 5 2 2 4 3" xfId="31414"/>
    <cellStyle name="Normal 3 2 2 5 2 2 5" xfId="3045"/>
    <cellStyle name="Normal 3 2 2 5 2 2 5 2" xfId="31416"/>
    <cellStyle name="Normal 3 2 2 5 2 2 6" xfId="31417"/>
    <cellStyle name="Normal 3 2 2 5 2 2 7" xfId="31409"/>
    <cellStyle name="Normal 3 2 2 5 2 3" xfId="3046"/>
    <cellStyle name="Normal 3 2 2 5 2 3 2" xfId="3047"/>
    <cellStyle name="Normal 3 2 2 5 2 3 2 2" xfId="3048"/>
    <cellStyle name="Normal 3 2 2 5 2 3 2 2 2" xfId="31420"/>
    <cellStyle name="Normal 3 2 2 5 2 3 2 3" xfId="31419"/>
    <cellStyle name="Normal 3 2 2 5 2 3 3" xfId="3049"/>
    <cellStyle name="Normal 3 2 2 5 2 3 3 2" xfId="3050"/>
    <cellStyle name="Normal 3 2 2 5 2 3 3 2 2" xfId="31422"/>
    <cellStyle name="Normal 3 2 2 5 2 3 3 3" xfId="31421"/>
    <cellStyle name="Normal 3 2 2 5 2 3 4" xfId="3051"/>
    <cellStyle name="Normal 3 2 2 5 2 3 4 2" xfId="31424"/>
    <cellStyle name="Normal 3 2 2 5 2 3 4 3" xfId="31423"/>
    <cellStyle name="Normal 3 2 2 5 2 3 5" xfId="31425"/>
    <cellStyle name="Normal 3 2 2 5 2 3 6" xfId="31426"/>
    <cellStyle name="Normal 3 2 2 5 2 3 7" xfId="31418"/>
    <cellStyle name="Normal 3 2 2 5 2 4" xfId="3052"/>
    <cellStyle name="Normal 3 2 2 5 2 4 2" xfId="3053"/>
    <cellStyle name="Normal 3 2 2 5 2 4 2 2" xfId="31429"/>
    <cellStyle name="Normal 3 2 2 5 2 4 2 3" xfId="31428"/>
    <cellStyle name="Normal 3 2 2 5 2 4 3" xfId="3054"/>
    <cellStyle name="Normal 3 2 2 5 2 4 3 2" xfId="31431"/>
    <cellStyle name="Normal 3 2 2 5 2 4 3 3" xfId="31430"/>
    <cellStyle name="Normal 3 2 2 5 2 4 4" xfId="31432"/>
    <cellStyle name="Normal 3 2 2 5 2 4 4 2" xfId="31433"/>
    <cellStyle name="Normal 3 2 2 5 2 4 5" xfId="31434"/>
    <cellStyle name="Normal 3 2 2 5 2 4 6" xfId="31435"/>
    <cellStyle name="Normal 3 2 2 5 2 4 7" xfId="31427"/>
    <cellStyle name="Normal 3 2 2 5 2 5" xfId="3055"/>
    <cellStyle name="Normal 3 2 2 5 2 5 2" xfId="3056"/>
    <cellStyle name="Normal 3 2 2 5 2 5 2 2" xfId="31438"/>
    <cellStyle name="Normal 3 2 2 5 2 5 2 3" xfId="31437"/>
    <cellStyle name="Normal 3 2 2 5 2 5 3" xfId="31439"/>
    <cellStyle name="Normal 3 2 2 5 2 5 3 2" xfId="31440"/>
    <cellStyle name="Normal 3 2 2 5 2 5 4" xfId="31441"/>
    <cellStyle name="Normal 3 2 2 5 2 5 5" xfId="31442"/>
    <cellStyle name="Normal 3 2 2 5 2 5 6" xfId="31436"/>
    <cellStyle name="Normal 3 2 2 5 2 6" xfId="3057"/>
    <cellStyle name="Normal 3 2 2 5 2 6 2" xfId="3058"/>
    <cellStyle name="Normal 3 2 2 5 2 6 2 2" xfId="31444"/>
    <cellStyle name="Normal 3 2 2 5 2 6 3" xfId="31443"/>
    <cellStyle name="Normal 3 2 2 5 2 7" xfId="3059"/>
    <cellStyle name="Normal 3 2 2 5 2 7 2" xfId="31446"/>
    <cellStyle name="Normal 3 2 2 5 2 7 3" xfId="31445"/>
    <cellStyle name="Normal 3 2 2 5 2 8" xfId="31447"/>
    <cellStyle name="Normal 3 2 2 5 2 8 2" xfId="31448"/>
    <cellStyle name="Normal 3 2 2 5 2 9" xfId="31449"/>
    <cellStyle name="Normal 3 2 2 5 3" xfId="3060"/>
    <cellStyle name="Normal 3 2 2 5 3 10" xfId="31451"/>
    <cellStyle name="Normal 3 2 2 5 3 11" xfId="31450"/>
    <cellStyle name="Normal 3 2 2 5 3 2" xfId="3061"/>
    <cellStyle name="Normal 3 2 2 5 3 2 2" xfId="3062"/>
    <cellStyle name="Normal 3 2 2 5 3 2 2 2" xfId="3063"/>
    <cellStyle name="Normal 3 2 2 5 3 2 2 2 2" xfId="31454"/>
    <cellStyle name="Normal 3 2 2 5 3 2 2 3" xfId="3064"/>
    <cellStyle name="Normal 3 2 2 5 3 2 2 4" xfId="31453"/>
    <cellStyle name="Normal 3 2 2 5 3 2 3" xfId="3065"/>
    <cellStyle name="Normal 3 2 2 5 3 2 3 2" xfId="3066"/>
    <cellStyle name="Normal 3 2 2 5 3 2 3 2 2" xfId="31456"/>
    <cellStyle name="Normal 3 2 2 5 3 2 3 3" xfId="31455"/>
    <cellStyle name="Normal 3 2 2 5 3 2 4" xfId="3067"/>
    <cellStyle name="Normal 3 2 2 5 3 2 4 2" xfId="3068"/>
    <cellStyle name="Normal 3 2 2 5 3 2 4 2 2" xfId="31458"/>
    <cellStyle name="Normal 3 2 2 5 3 2 4 3" xfId="31457"/>
    <cellStyle name="Normal 3 2 2 5 3 2 5" xfId="3069"/>
    <cellStyle name="Normal 3 2 2 5 3 2 5 2" xfId="31459"/>
    <cellStyle name="Normal 3 2 2 5 3 2 6" xfId="31460"/>
    <cellStyle name="Normal 3 2 2 5 3 2 7" xfId="31452"/>
    <cellStyle name="Normal 3 2 2 5 3 3" xfId="3070"/>
    <cellStyle name="Normal 3 2 2 5 3 3 2" xfId="3071"/>
    <cellStyle name="Normal 3 2 2 5 3 3 2 2" xfId="3072"/>
    <cellStyle name="Normal 3 2 2 5 3 3 2 2 2" xfId="31463"/>
    <cellStyle name="Normal 3 2 2 5 3 3 2 3" xfId="31462"/>
    <cellStyle name="Normal 3 2 2 5 3 3 3" xfId="3073"/>
    <cellStyle name="Normal 3 2 2 5 3 3 3 2" xfId="3074"/>
    <cellStyle name="Normal 3 2 2 5 3 3 3 2 2" xfId="31465"/>
    <cellStyle name="Normal 3 2 2 5 3 3 3 3" xfId="31464"/>
    <cellStyle name="Normal 3 2 2 5 3 3 4" xfId="3075"/>
    <cellStyle name="Normal 3 2 2 5 3 3 4 2" xfId="31467"/>
    <cellStyle name="Normal 3 2 2 5 3 3 4 3" xfId="31466"/>
    <cellStyle name="Normal 3 2 2 5 3 3 5" xfId="31468"/>
    <cellStyle name="Normal 3 2 2 5 3 3 6" xfId="31469"/>
    <cellStyle name="Normal 3 2 2 5 3 3 7" xfId="31461"/>
    <cellStyle name="Normal 3 2 2 5 3 4" xfId="3076"/>
    <cellStyle name="Normal 3 2 2 5 3 4 2" xfId="3077"/>
    <cellStyle name="Normal 3 2 2 5 3 4 2 2" xfId="31472"/>
    <cellStyle name="Normal 3 2 2 5 3 4 2 3" xfId="31471"/>
    <cellStyle name="Normal 3 2 2 5 3 4 3" xfId="3078"/>
    <cellStyle name="Normal 3 2 2 5 3 4 3 2" xfId="31474"/>
    <cellStyle name="Normal 3 2 2 5 3 4 3 3" xfId="31473"/>
    <cellStyle name="Normal 3 2 2 5 3 4 4" xfId="31475"/>
    <cellStyle name="Normal 3 2 2 5 3 4 4 2" xfId="31476"/>
    <cellStyle name="Normal 3 2 2 5 3 4 5" xfId="31477"/>
    <cellStyle name="Normal 3 2 2 5 3 4 6" xfId="31478"/>
    <cellStyle name="Normal 3 2 2 5 3 4 7" xfId="31470"/>
    <cellStyle name="Normal 3 2 2 5 3 5" xfId="3079"/>
    <cellStyle name="Normal 3 2 2 5 3 5 2" xfId="3080"/>
    <cellStyle name="Normal 3 2 2 5 3 5 2 2" xfId="31481"/>
    <cellStyle name="Normal 3 2 2 5 3 5 2 3" xfId="31480"/>
    <cellStyle name="Normal 3 2 2 5 3 5 3" xfId="31482"/>
    <cellStyle name="Normal 3 2 2 5 3 5 3 2" xfId="31483"/>
    <cellStyle name="Normal 3 2 2 5 3 5 4" xfId="31484"/>
    <cellStyle name="Normal 3 2 2 5 3 5 5" xfId="31485"/>
    <cellStyle name="Normal 3 2 2 5 3 5 6" xfId="31479"/>
    <cellStyle name="Normal 3 2 2 5 3 6" xfId="3081"/>
    <cellStyle name="Normal 3 2 2 5 3 6 2" xfId="3082"/>
    <cellStyle name="Normal 3 2 2 5 3 6 2 2" xfId="31487"/>
    <cellStyle name="Normal 3 2 2 5 3 6 3" xfId="31486"/>
    <cellStyle name="Normal 3 2 2 5 3 7" xfId="3083"/>
    <cellStyle name="Normal 3 2 2 5 3 7 2" xfId="31489"/>
    <cellStyle name="Normal 3 2 2 5 3 7 3" xfId="31488"/>
    <cellStyle name="Normal 3 2 2 5 3 8" xfId="31490"/>
    <cellStyle name="Normal 3 2 2 5 3 8 2" xfId="31491"/>
    <cellStyle name="Normal 3 2 2 5 3 9" xfId="31492"/>
    <cellStyle name="Normal 3 2 2 5 4" xfId="3084"/>
    <cellStyle name="Normal 3 2 2 5 4 2" xfId="3085"/>
    <cellStyle name="Normal 3 2 2 5 4 2 2" xfId="3086"/>
    <cellStyle name="Normal 3 2 2 5 4 2 2 2" xfId="3087"/>
    <cellStyle name="Normal 3 2 2 5 4 2 2 3" xfId="31495"/>
    <cellStyle name="Normal 3 2 2 5 4 2 3" xfId="3088"/>
    <cellStyle name="Normal 3 2 2 5 4 2 3 2" xfId="3089"/>
    <cellStyle name="Normal 3 2 2 5 4 2 4" xfId="3090"/>
    <cellStyle name="Normal 3 2 2 5 4 2 5" xfId="31494"/>
    <cellStyle name="Normal 3 2 2 5 4 3" xfId="3091"/>
    <cellStyle name="Normal 3 2 2 5 4 3 2" xfId="3092"/>
    <cellStyle name="Normal 3 2 2 5 4 3 2 2" xfId="31497"/>
    <cellStyle name="Normal 3 2 2 5 4 3 3" xfId="3093"/>
    <cellStyle name="Normal 3 2 2 5 4 3 4" xfId="31496"/>
    <cellStyle name="Normal 3 2 2 5 4 4" xfId="3094"/>
    <cellStyle name="Normal 3 2 2 5 4 4 2" xfId="3095"/>
    <cellStyle name="Normal 3 2 2 5 4 4 2 2" xfId="31499"/>
    <cellStyle name="Normal 3 2 2 5 4 4 3" xfId="31498"/>
    <cellStyle name="Normal 3 2 2 5 4 5" xfId="3096"/>
    <cellStyle name="Normal 3 2 2 5 4 5 2" xfId="3097"/>
    <cellStyle name="Normal 3 2 2 5 4 5 3" xfId="31500"/>
    <cellStyle name="Normal 3 2 2 5 4 6" xfId="3098"/>
    <cellStyle name="Normal 3 2 2 5 4 6 2" xfId="31501"/>
    <cellStyle name="Normal 3 2 2 5 4 7" xfId="31493"/>
    <cellStyle name="Normal 3 2 2 5 5" xfId="3099"/>
    <cellStyle name="Normal 3 2 2 5 5 2" xfId="3100"/>
    <cellStyle name="Normal 3 2 2 5 5 2 2" xfId="3101"/>
    <cellStyle name="Normal 3 2 2 5 5 2 2 2" xfId="31504"/>
    <cellStyle name="Normal 3 2 2 5 5 2 3" xfId="31503"/>
    <cellStyle name="Normal 3 2 2 5 5 3" xfId="3102"/>
    <cellStyle name="Normal 3 2 2 5 5 3 2" xfId="3103"/>
    <cellStyle name="Normal 3 2 2 5 5 3 2 2" xfId="31506"/>
    <cellStyle name="Normal 3 2 2 5 5 3 3" xfId="31505"/>
    <cellStyle name="Normal 3 2 2 5 5 4" xfId="3104"/>
    <cellStyle name="Normal 3 2 2 5 5 4 2" xfId="31508"/>
    <cellStyle name="Normal 3 2 2 5 5 4 3" xfId="31507"/>
    <cellStyle name="Normal 3 2 2 5 5 5" xfId="31509"/>
    <cellStyle name="Normal 3 2 2 5 5 6" xfId="31510"/>
    <cellStyle name="Normal 3 2 2 5 5 7" xfId="31502"/>
    <cellStyle name="Normal 3 2 2 5 6" xfId="3105"/>
    <cellStyle name="Normal 3 2 2 5 6 2" xfId="3106"/>
    <cellStyle name="Normal 3 2 2 5 6 2 2" xfId="3107"/>
    <cellStyle name="Normal 3 2 2 5 6 2 2 2" xfId="31513"/>
    <cellStyle name="Normal 3 2 2 5 6 2 3" xfId="31512"/>
    <cellStyle name="Normal 3 2 2 5 6 3" xfId="3108"/>
    <cellStyle name="Normal 3 2 2 5 6 3 2" xfId="3109"/>
    <cellStyle name="Normal 3 2 2 5 6 3 2 2" xfId="31515"/>
    <cellStyle name="Normal 3 2 2 5 6 3 3" xfId="31514"/>
    <cellStyle name="Normal 3 2 2 5 6 4" xfId="3110"/>
    <cellStyle name="Normal 3 2 2 5 6 4 2" xfId="31517"/>
    <cellStyle name="Normal 3 2 2 5 6 4 3" xfId="31516"/>
    <cellStyle name="Normal 3 2 2 5 6 5" xfId="31518"/>
    <cellStyle name="Normal 3 2 2 5 6 6" xfId="31519"/>
    <cellStyle name="Normal 3 2 2 5 6 7" xfId="31511"/>
    <cellStyle name="Normal 3 2 2 5 7" xfId="3111"/>
    <cellStyle name="Normal 3 2 2 5 7 2" xfId="3112"/>
    <cellStyle name="Normal 3 2 2 5 7 2 2" xfId="31522"/>
    <cellStyle name="Normal 3 2 2 5 7 2 3" xfId="31521"/>
    <cellStyle name="Normal 3 2 2 5 7 3" xfId="3113"/>
    <cellStyle name="Normal 3 2 2 5 7 3 2" xfId="31524"/>
    <cellStyle name="Normal 3 2 2 5 7 3 3" xfId="31523"/>
    <cellStyle name="Normal 3 2 2 5 7 4" xfId="31525"/>
    <cellStyle name="Normal 3 2 2 5 7 5" xfId="31526"/>
    <cellStyle name="Normal 3 2 2 5 7 6" xfId="31520"/>
    <cellStyle name="Normal 3 2 2 5 8" xfId="3114"/>
    <cellStyle name="Normal 3 2 2 5 8 2" xfId="3115"/>
    <cellStyle name="Normal 3 2 2 5 8 2 2" xfId="31528"/>
    <cellStyle name="Normal 3 2 2 5 8 3" xfId="31527"/>
    <cellStyle name="Normal 3 2 2 5 9" xfId="3116"/>
    <cellStyle name="Normal 3 2 2 5 9 2" xfId="3117"/>
    <cellStyle name="Normal 3 2 2 5 9 2 2" xfId="31530"/>
    <cellStyle name="Normal 3 2 2 5 9 3" xfId="31529"/>
    <cellStyle name="Normal 3 2 2 6" xfId="3118"/>
    <cellStyle name="Normal 3 2 2 6 10" xfId="31532"/>
    <cellStyle name="Normal 3 2 2 6 11" xfId="31533"/>
    <cellStyle name="Normal 3 2 2 6 12" xfId="31531"/>
    <cellStyle name="Normal 3 2 2 6 2" xfId="3119"/>
    <cellStyle name="Normal 3 2 2 6 2 2" xfId="3120"/>
    <cellStyle name="Normal 3 2 2 6 2 2 2" xfId="3121"/>
    <cellStyle name="Normal 3 2 2 6 2 2 2 2" xfId="3122"/>
    <cellStyle name="Normal 3 2 2 6 2 2 2 3" xfId="3123"/>
    <cellStyle name="Normal 3 2 2 6 2 2 2 4" xfId="31536"/>
    <cellStyle name="Normal 3 2 2 6 2 2 3" xfId="3124"/>
    <cellStyle name="Normal 3 2 2 6 2 2 3 2" xfId="3125"/>
    <cellStyle name="Normal 3 2 2 6 2 2 4" xfId="3126"/>
    <cellStyle name="Normal 3 2 2 6 2 2 4 2" xfId="3127"/>
    <cellStyle name="Normal 3 2 2 6 2 2 5" xfId="3128"/>
    <cellStyle name="Normal 3 2 2 6 2 2 6" xfId="31535"/>
    <cellStyle name="Normal 3 2 2 6 2 3" xfId="3129"/>
    <cellStyle name="Normal 3 2 2 6 2 3 2" xfId="3130"/>
    <cellStyle name="Normal 3 2 2 6 2 3 2 2" xfId="3131"/>
    <cellStyle name="Normal 3 2 2 6 2 3 2 3" xfId="31538"/>
    <cellStyle name="Normal 3 2 2 6 2 3 3" xfId="3132"/>
    <cellStyle name="Normal 3 2 2 6 2 3 3 2" xfId="3133"/>
    <cellStyle name="Normal 3 2 2 6 2 3 4" xfId="3134"/>
    <cellStyle name="Normal 3 2 2 6 2 3 5" xfId="31537"/>
    <cellStyle name="Normal 3 2 2 6 2 4" xfId="3135"/>
    <cellStyle name="Normal 3 2 2 6 2 4 2" xfId="3136"/>
    <cellStyle name="Normal 3 2 2 6 2 4 2 2" xfId="31540"/>
    <cellStyle name="Normal 3 2 2 6 2 4 3" xfId="3137"/>
    <cellStyle name="Normal 3 2 2 6 2 4 4" xfId="31539"/>
    <cellStyle name="Normal 3 2 2 6 2 5" xfId="3138"/>
    <cellStyle name="Normal 3 2 2 6 2 5 2" xfId="3139"/>
    <cellStyle name="Normal 3 2 2 6 2 5 3" xfId="31541"/>
    <cellStyle name="Normal 3 2 2 6 2 6" xfId="3140"/>
    <cellStyle name="Normal 3 2 2 6 2 6 2" xfId="3141"/>
    <cellStyle name="Normal 3 2 2 6 2 6 3" xfId="31542"/>
    <cellStyle name="Normal 3 2 2 6 2 7" xfId="3142"/>
    <cellStyle name="Normal 3 2 2 6 2 8" xfId="31534"/>
    <cellStyle name="Normal 3 2 2 6 3" xfId="3143"/>
    <cellStyle name="Normal 3 2 2 6 3 2" xfId="3144"/>
    <cellStyle name="Normal 3 2 2 6 3 2 2" xfId="3145"/>
    <cellStyle name="Normal 3 2 2 6 3 2 2 2" xfId="31545"/>
    <cellStyle name="Normal 3 2 2 6 3 2 3" xfId="3146"/>
    <cellStyle name="Normal 3 2 2 6 3 2 4" xfId="31544"/>
    <cellStyle name="Normal 3 2 2 6 3 3" xfId="3147"/>
    <cellStyle name="Normal 3 2 2 6 3 3 2" xfId="3148"/>
    <cellStyle name="Normal 3 2 2 6 3 3 2 2" xfId="31547"/>
    <cellStyle name="Normal 3 2 2 6 3 3 3" xfId="31546"/>
    <cellStyle name="Normal 3 2 2 6 3 4" xfId="3149"/>
    <cellStyle name="Normal 3 2 2 6 3 4 2" xfId="3150"/>
    <cellStyle name="Normal 3 2 2 6 3 4 2 2" xfId="31549"/>
    <cellStyle name="Normal 3 2 2 6 3 4 3" xfId="31548"/>
    <cellStyle name="Normal 3 2 2 6 3 5" xfId="3151"/>
    <cellStyle name="Normal 3 2 2 6 3 5 2" xfId="31550"/>
    <cellStyle name="Normal 3 2 2 6 3 6" xfId="31551"/>
    <cellStyle name="Normal 3 2 2 6 3 7" xfId="31543"/>
    <cellStyle name="Normal 3 2 2 6 4" xfId="3152"/>
    <cellStyle name="Normal 3 2 2 6 4 2" xfId="3153"/>
    <cellStyle name="Normal 3 2 2 6 4 2 2" xfId="3154"/>
    <cellStyle name="Normal 3 2 2 6 4 2 2 2" xfId="31554"/>
    <cellStyle name="Normal 3 2 2 6 4 2 3" xfId="31553"/>
    <cellStyle name="Normal 3 2 2 6 4 3" xfId="3155"/>
    <cellStyle name="Normal 3 2 2 6 4 3 2" xfId="3156"/>
    <cellStyle name="Normal 3 2 2 6 4 3 2 2" xfId="31556"/>
    <cellStyle name="Normal 3 2 2 6 4 3 3" xfId="31555"/>
    <cellStyle name="Normal 3 2 2 6 4 4" xfId="3157"/>
    <cellStyle name="Normal 3 2 2 6 4 4 2" xfId="31558"/>
    <cellStyle name="Normal 3 2 2 6 4 4 3" xfId="31557"/>
    <cellStyle name="Normal 3 2 2 6 4 5" xfId="31559"/>
    <cellStyle name="Normal 3 2 2 6 4 6" xfId="31560"/>
    <cellStyle name="Normal 3 2 2 6 4 7" xfId="31552"/>
    <cellStyle name="Normal 3 2 2 6 5" xfId="3158"/>
    <cellStyle name="Normal 3 2 2 6 5 2" xfId="3159"/>
    <cellStyle name="Normal 3 2 2 6 5 2 2" xfId="31563"/>
    <cellStyle name="Normal 3 2 2 6 5 2 3" xfId="31562"/>
    <cellStyle name="Normal 3 2 2 6 5 3" xfId="3160"/>
    <cellStyle name="Normal 3 2 2 6 5 3 2" xfId="31565"/>
    <cellStyle name="Normal 3 2 2 6 5 3 3" xfId="31564"/>
    <cellStyle name="Normal 3 2 2 6 5 4" xfId="31566"/>
    <cellStyle name="Normal 3 2 2 6 5 4 2" xfId="31567"/>
    <cellStyle name="Normal 3 2 2 6 5 5" xfId="31568"/>
    <cellStyle name="Normal 3 2 2 6 5 6" xfId="31569"/>
    <cellStyle name="Normal 3 2 2 6 5 7" xfId="31561"/>
    <cellStyle name="Normal 3 2 2 6 6" xfId="3161"/>
    <cellStyle name="Normal 3 2 2 6 6 2" xfId="3162"/>
    <cellStyle name="Normal 3 2 2 6 6 2 2" xfId="31572"/>
    <cellStyle name="Normal 3 2 2 6 6 2 3" xfId="31571"/>
    <cellStyle name="Normal 3 2 2 6 6 3" xfId="31573"/>
    <cellStyle name="Normal 3 2 2 6 6 3 2" xfId="31574"/>
    <cellStyle name="Normal 3 2 2 6 6 4" xfId="31575"/>
    <cellStyle name="Normal 3 2 2 6 6 5" xfId="31576"/>
    <cellStyle name="Normal 3 2 2 6 6 6" xfId="31570"/>
    <cellStyle name="Normal 3 2 2 6 7" xfId="3163"/>
    <cellStyle name="Normal 3 2 2 6 7 2" xfId="3164"/>
    <cellStyle name="Normal 3 2 2 6 7 2 2" xfId="31578"/>
    <cellStyle name="Normal 3 2 2 6 7 3" xfId="31577"/>
    <cellStyle name="Normal 3 2 2 6 8" xfId="3165"/>
    <cellStyle name="Normal 3 2 2 6 8 2" xfId="31580"/>
    <cellStyle name="Normal 3 2 2 6 8 3" xfId="31579"/>
    <cellStyle name="Normal 3 2 2 6 9" xfId="31581"/>
    <cellStyle name="Normal 3 2 2 6 9 2" xfId="31582"/>
    <cellStyle name="Normal 3 2 2 7" xfId="3166"/>
    <cellStyle name="Normal 3 2 2 7 10" xfId="31584"/>
    <cellStyle name="Normal 3 2 2 7 11" xfId="31583"/>
    <cellStyle name="Normal 3 2 2 7 2" xfId="3167"/>
    <cellStyle name="Normal 3 2 2 7 2 2" xfId="3168"/>
    <cellStyle name="Normal 3 2 2 7 2 2 2" xfId="3169"/>
    <cellStyle name="Normal 3 2 2 7 2 2 2 2" xfId="31587"/>
    <cellStyle name="Normal 3 2 2 7 2 2 3" xfId="3170"/>
    <cellStyle name="Normal 3 2 2 7 2 2 4" xfId="31586"/>
    <cellStyle name="Normal 3 2 2 7 2 3" xfId="3171"/>
    <cellStyle name="Normal 3 2 2 7 2 3 2" xfId="3172"/>
    <cellStyle name="Normal 3 2 2 7 2 3 2 2" xfId="31589"/>
    <cellStyle name="Normal 3 2 2 7 2 3 3" xfId="31588"/>
    <cellStyle name="Normal 3 2 2 7 2 4" xfId="3173"/>
    <cellStyle name="Normal 3 2 2 7 2 4 2" xfId="3174"/>
    <cellStyle name="Normal 3 2 2 7 2 4 2 2" xfId="31591"/>
    <cellStyle name="Normal 3 2 2 7 2 4 3" xfId="31590"/>
    <cellStyle name="Normal 3 2 2 7 2 5" xfId="3175"/>
    <cellStyle name="Normal 3 2 2 7 2 5 2" xfId="31592"/>
    <cellStyle name="Normal 3 2 2 7 2 6" xfId="31593"/>
    <cellStyle name="Normal 3 2 2 7 2 7" xfId="31585"/>
    <cellStyle name="Normal 3 2 2 7 3" xfId="3176"/>
    <cellStyle name="Normal 3 2 2 7 3 2" xfId="3177"/>
    <cellStyle name="Normal 3 2 2 7 3 2 2" xfId="3178"/>
    <cellStyle name="Normal 3 2 2 7 3 2 2 2" xfId="31596"/>
    <cellStyle name="Normal 3 2 2 7 3 2 3" xfId="31595"/>
    <cellStyle name="Normal 3 2 2 7 3 3" xfId="3179"/>
    <cellStyle name="Normal 3 2 2 7 3 3 2" xfId="3180"/>
    <cellStyle name="Normal 3 2 2 7 3 3 2 2" xfId="31598"/>
    <cellStyle name="Normal 3 2 2 7 3 3 3" xfId="31597"/>
    <cellStyle name="Normal 3 2 2 7 3 4" xfId="3181"/>
    <cellStyle name="Normal 3 2 2 7 3 4 2" xfId="31600"/>
    <cellStyle name="Normal 3 2 2 7 3 4 3" xfId="31599"/>
    <cellStyle name="Normal 3 2 2 7 3 5" xfId="31601"/>
    <cellStyle name="Normal 3 2 2 7 3 6" xfId="31602"/>
    <cellStyle name="Normal 3 2 2 7 3 7" xfId="31594"/>
    <cellStyle name="Normal 3 2 2 7 4" xfId="3182"/>
    <cellStyle name="Normal 3 2 2 7 4 2" xfId="3183"/>
    <cellStyle name="Normal 3 2 2 7 4 2 2" xfId="31605"/>
    <cellStyle name="Normal 3 2 2 7 4 2 3" xfId="31604"/>
    <cellStyle name="Normal 3 2 2 7 4 3" xfId="3184"/>
    <cellStyle name="Normal 3 2 2 7 4 3 2" xfId="31607"/>
    <cellStyle name="Normal 3 2 2 7 4 3 3" xfId="31606"/>
    <cellStyle name="Normal 3 2 2 7 4 4" xfId="31608"/>
    <cellStyle name="Normal 3 2 2 7 4 4 2" xfId="31609"/>
    <cellStyle name="Normal 3 2 2 7 4 5" xfId="31610"/>
    <cellStyle name="Normal 3 2 2 7 4 6" xfId="31611"/>
    <cellStyle name="Normal 3 2 2 7 4 7" xfId="31603"/>
    <cellStyle name="Normal 3 2 2 7 5" xfId="3185"/>
    <cellStyle name="Normal 3 2 2 7 5 2" xfId="3186"/>
    <cellStyle name="Normal 3 2 2 7 5 2 2" xfId="31614"/>
    <cellStyle name="Normal 3 2 2 7 5 2 3" xfId="31613"/>
    <cellStyle name="Normal 3 2 2 7 5 3" xfId="31615"/>
    <cellStyle name="Normal 3 2 2 7 5 3 2" xfId="31616"/>
    <cellStyle name="Normal 3 2 2 7 5 4" xfId="31617"/>
    <cellStyle name="Normal 3 2 2 7 5 5" xfId="31618"/>
    <cellStyle name="Normal 3 2 2 7 5 6" xfId="31612"/>
    <cellStyle name="Normal 3 2 2 7 6" xfId="3187"/>
    <cellStyle name="Normal 3 2 2 7 6 2" xfId="3188"/>
    <cellStyle name="Normal 3 2 2 7 6 2 2" xfId="31620"/>
    <cellStyle name="Normal 3 2 2 7 6 3" xfId="31619"/>
    <cellStyle name="Normal 3 2 2 7 7" xfId="3189"/>
    <cellStyle name="Normal 3 2 2 7 7 2" xfId="31622"/>
    <cellStyle name="Normal 3 2 2 7 7 3" xfId="31621"/>
    <cellStyle name="Normal 3 2 2 7 8" xfId="31623"/>
    <cellStyle name="Normal 3 2 2 7 8 2" xfId="31624"/>
    <cellStyle name="Normal 3 2 2 7 9" xfId="31625"/>
    <cellStyle name="Normal 3 2 2 8" xfId="3190"/>
    <cellStyle name="Normal 3 2 2 8 10" xfId="31627"/>
    <cellStyle name="Normal 3 2 2 8 11" xfId="31626"/>
    <cellStyle name="Normal 3 2 2 8 2" xfId="3191"/>
    <cellStyle name="Normal 3 2 2 8 2 2" xfId="3192"/>
    <cellStyle name="Normal 3 2 2 8 2 2 2" xfId="3193"/>
    <cellStyle name="Normal 3 2 2 8 2 2 2 2" xfId="31630"/>
    <cellStyle name="Normal 3 2 2 8 2 2 3" xfId="3194"/>
    <cellStyle name="Normal 3 2 2 8 2 2 4" xfId="31629"/>
    <cellStyle name="Normal 3 2 2 8 2 3" xfId="3195"/>
    <cellStyle name="Normal 3 2 2 8 2 3 2" xfId="3196"/>
    <cellStyle name="Normal 3 2 2 8 2 3 2 2" xfId="31632"/>
    <cellStyle name="Normal 3 2 2 8 2 3 3" xfId="31631"/>
    <cellStyle name="Normal 3 2 2 8 2 4" xfId="3197"/>
    <cellStyle name="Normal 3 2 2 8 2 4 2" xfId="3198"/>
    <cellStyle name="Normal 3 2 2 8 2 4 2 2" xfId="31634"/>
    <cellStyle name="Normal 3 2 2 8 2 4 3" xfId="31633"/>
    <cellStyle name="Normal 3 2 2 8 2 5" xfId="3199"/>
    <cellStyle name="Normal 3 2 2 8 2 5 2" xfId="31635"/>
    <cellStyle name="Normal 3 2 2 8 2 6" xfId="31636"/>
    <cellStyle name="Normal 3 2 2 8 2 7" xfId="31628"/>
    <cellStyle name="Normal 3 2 2 8 3" xfId="3200"/>
    <cellStyle name="Normal 3 2 2 8 3 2" xfId="3201"/>
    <cellStyle name="Normal 3 2 2 8 3 2 2" xfId="3202"/>
    <cellStyle name="Normal 3 2 2 8 3 2 2 2" xfId="31639"/>
    <cellStyle name="Normal 3 2 2 8 3 2 3" xfId="31638"/>
    <cellStyle name="Normal 3 2 2 8 3 3" xfId="3203"/>
    <cellStyle name="Normal 3 2 2 8 3 3 2" xfId="3204"/>
    <cellStyle name="Normal 3 2 2 8 3 3 2 2" xfId="31641"/>
    <cellStyle name="Normal 3 2 2 8 3 3 3" xfId="31640"/>
    <cellStyle name="Normal 3 2 2 8 3 4" xfId="3205"/>
    <cellStyle name="Normal 3 2 2 8 3 4 2" xfId="31643"/>
    <cellStyle name="Normal 3 2 2 8 3 4 3" xfId="31642"/>
    <cellStyle name="Normal 3 2 2 8 3 5" xfId="31644"/>
    <cellStyle name="Normal 3 2 2 8 3 6" xfId="31645"/>
    <cellStyle name="Normal 3 2 2 8 3 7" xfId="31637"/>
    <cellStyle name="Normal 3 2 2 8 4" xfId="3206"/>
    <cellStyle name="Normal 3 2 2 8 4 2" xfId="3207"/>
    <cellStyle name="Normal 3 2 2 8 4 2 2" xfId="31648"/>
    <cellStyle name="Normal 3 2 2 8 4 2 3" xfId="31647"/>
    <cellStyle name="Normal 3 2 2 8 4 3" xfId="3208"/>
    <cellStyle name="Normal 3 2 2 8 4 3 2" xfId="31650"/>
    <cellStyle name="Normal 3 2 2 8 4 3 3" xfId="31649"/>
    <cellStyle name="Normal 3 2 2 8 4 4" xfId="31651"/>
    <cellStyle name="Normal 3 2 2 8 4 4 2" xfId="31652"/>
    <cellStyle name="Normal 3 2 2 8 4 5" xfId="31653"/>
    <cellStyle name="Normal 3 2 2 8 4 6" xfId="31654"/>
    <cellStyle name="Normal 3 2 2 8 4 7" xfId="31646"/>
    <cellStyle name="Normal 3 2 2 8 5" xfId="3209"/>
    <cellStyle name="Normal 3 2 2 8 5 2" xfId="3210"/>
    <cellStyle name="Normal 3 2 2 8 5 2 2" xfId="31657"/>
    <cellStyle name="Normal 3 2 2 8 5 2 3" xfId="31656"/>
    <cellStyle name="Normal 3 2 2 8 5 3" xfId="31658"/>
    <cellStyle name="Normal 3 2 2 8 5 3 2" xfId="31659"/>
    <cellStyle name="Normal 3 2 2 8 5 4" xfId="31660"/>
    <cellStyle name="Normal 3 2 2 8 5 5" xfId="31661"/>
    <cellStyle name="Normal 3 2 2 8 5 6" xfId="31655"/>
    <cellStyle name="Normal 3 2 2 8 6" xfId="3211"/>
    <cellStyle name="Normal 3 2 2 8 6 2" xfId="3212"/>
    <cellStyle name="Normal 3 2 2 8 6 2 2" xfId="31663"/>
    <cellStyle name="Normal 3 2 2 8 6 3" xfId="31662"/>
    <cellStyle name="Normal 3 2 2 8 7" xfId="3213"/>
    <cellStyle name="Normal 3 2 2 8 7 2" xfId="31665"/>
    <cellStyle name="Normal 3 2 2 8 7 3" xfId="31664"/>
    <cellStyle name="Normal 3 2 2 8 8" xfId="31666"/>
    <cellStyle name="Normal 3 2 2 8 8 2" xfId="31667"/>
    <cellStyle name="Normal 3 2 2 8 9" xfId="31668"/>
    <cellStyle name="Normal 3 2 2 9" xfId="3214"/>
    <cellStyle name="Normal 3 2 2 9 2" xfId="3215"/>
    <cellStyle name="Normal 3 2 2 9 2 2" xfId="3216"/>
    <cellStyle name="Normal 3 2 2 9 2 2 2" xfId="3217"/>
    <cellStyle name="Normal 3 2 2 9 2 2 3" xfId="31671"/>
    <cellStyle name="Normal 3 2 2 9 2 3" xfId="3218"/>
    <cellStyle name="Normal 3 2 2 9 2 3 2" xfId="3219"/>
    <cellStyle name="Normal 3 2 2 9 2 4" xfId="3220"/>
    <cellStyle name="Normal 3 2 2 9 2 5" xfId="31670"/>
    <cellStyle name="Normal 3 2 2 9 3" xfId="3221"/>
    <cellStyle name="Normal 3 2 2 9 3 2" xfId="3222"/>
    <cellStyle name="Normal 3 2 2 9 3 2 2" xfId="31673"/>
    <cellStyle name="Normal 3 2 2 9 3 3" xfId="3223"/>
    <cellStyle name="Normal 3 2 2 9 3 4" xfId="31672"/>
    <cellStyle name="Normal 3 2 2 9 4" xfId="3224"/>
    <cellStyle name="Normal 3 2 2 9 4 2" xfId="3225"/>
    <cellStyle name="Normal 3 2 2 9 4 2 2" xfId="31675"/>
    <cellStyle name="Normal 3 2 2 9 4 3" xfId="31674"/>
    <cellStyle name="Normal 3 2 2 9 5" xfId="3226"/>
    <cellStyle name="Normal 3 2 2 9 5 2" xfId="3227"/>
    <cellStyle name="Normal 3 2 2 9 5 3" xfId="31676"/>
    <cellStyle name="Normal 3 2 2 9 6" xfId="3228"/>
    <cellStyle name="Normal 3 2 2 9 6 2" xfId="31677"/>
    <cellStyle name="Normal 3 2 2 9 7" xfId="31669"/>
    <cellStyle name="Normal 3 2 20" xfId="17612"/>
    <cellStyle name="Normal 3 2 3" xfId="3229"/>
    <cellStyle name="Normal 3 2 3 10" xfId="3230"/>
    <cellStyle name="Normal 3 2 3 10 2" xfId="3231"/>
    <cellStyle name="Normal 3 2 3 10 2 2" xfId="3232"/>
    <cellStyle name="Normal 3 2 3 10 2 2 2" xfId="31681"/>
    <cellStyle name="Normal 3 2 3 10 2 3" xfId="31680"/>
    <cellStyle name="Normal 3 2 3 10 3" xfId="3233"/>
    <cellStyle name="Normal 3 2 3 10 3 2" xfId="3234"/>
    <cellStyle name="Normal 3 2 3 10 3 2 2" xfId="31683"/>
    <cellStyle name="Normal 3 2 3 10 3 3" xfId="31682"/>
    <cellStyle name="Normal 3 2 3 10 4" xfId="3235"/>
    <cellStyle name="Normal 3 2 3 10 4 2" xfId="31685"/>
    <cellStyle name="Normal 3 2 3 10 4 3" xfId="31684"/>
    <cellStyle name="Normal 3 2 3 10 5" xfId="31686"/>
    <cellStyle name="Normal 3 2 3 10 6" xfId="31687"/>
    <cellStyle name="Normal 3 2 3 10 7" xfId="31679"/>
    <cellStyle name="Normal 3 2 3 11" xfId="3236"/>
    <cellStyle name="Normal 3 2 3 11 2" xfId="3237"/>
    <cellStyle name="Normal 3 2 3 11 2 2" xfId="31690"/>
    <cellStyle name="Normal 3 2 3 11 2 3" xfId="31689"/>
    <cellStyle name="Normal 3 2 3 11 3" xfId="3238"/>
    <cellStyle name="Normal 3 2 3 11 3 2" xfId="31692"/>
    <cellStyle name="Normal 3 2 3 11 3 3" xfId="31691"/>
    <cellStyle name="Normal 3 2 3 11 4" xfId="31693"/>
    <cellStyle name="Normal 3 2 3 11 5" xfId="31694"/>
    <cellStyle name="Normal 3 2 3 11 6" xfId="31688"/>
    <cellStyle name="Normal 3 2 3 12" xfId="3239"/>
    <cellStyle name="Normal 3 2 3 12 2" xfId="3240"/>
    <cellStyle name="Normal 3 2 3 12 2 2" xfId="31696"/>
    <cellStyle name="Normal 3 2 3 12 3" xfId="31695"/>
    <cellStyle name="Normal 3 2 3 13" xfId="3241"/>
    <cellStyle name="Normal 3 2 3 13 2" xfId="3242"/>
    <cellStyle name="Normal 3 2 3 13 2 2" xfId="31698"/>
    <cellStyle name="Normal 3 2 3 13 3" xfId="31697"/>
    <cellStyle name="Normal 3 2 3 14" xfId="3243"/>
    <cellStyle name="Normal 3 2 3 14 2" xfId="31700"/>
    <cellStyle name="Normal 3 2 3 14 3" xfId="31699"/>
    <cellStyle name="Normal 3 2 3 15" xfId="31701"/>
    <cellStyle name="Normal 3 2 3 16" xfId="31702"/>
    <cellStyle name="Normal 3 2 3 17" xfId="31678"/>
    <cellStyle name="Normal 3 2 3 2" xfId="3244"/>
    <cellStyle name="Normal 3 2 3 2 10" xfId="3245"/>
    <cellStyle name="Normal 3 2 3 2 10 2" xfId="3246"/>
    <cellStyle name="Normal 3 2 3 2 10 2 2" xfId="31705"/>
    <cellStyle name="Normal 3 2 3 2 10 3" xfId="31704"/>
    <cellStyle name="Normal 3 2 3 2 11" xfId="3247"/>
    <cellStyle name="Normal 3 2 3 2 11 2" xfId="3248"/>
    <cellStyle name="Normal 3 2 3 2 11 2 2" xfId="31707"/>
    <cellStyle name="Normal 3 2 3 2 11 3" xfId="31706"/>
    <cellStyle name="Normal 3 2 3 2 12" xfId="3249"/>
    <cellStyle name="Normal 3 2 3 2 12 2" xfId="31708"/>
    <cellStyle name="Normal 3 2 3 2 13" xfId="31709"/>
    <cellStyle name="Normal 3 2 3 2 14" xfId="31703"/>
    <cellStyle name="Normal 3 2 3 2 2" xfId="3250"/>
    <cellStyle name="Normal 3 2 3 2 2 10" xfId="3251"/>
    <cellStyle name="Normal 3 2 3 2 2 10 2" xfId="31711"/>
    <cellStyle name="Normal 3 2 3 2 2 11" xfId="31712"/>
    <cellStyle name="Normal 3 2 3 2 2 12" xfId="31710"/>
    <cellStyle name="Normal 3 2 3 2 2 2" xfId="3252"/>
    <cellStyle name="Normal 3 2 3 2 2 2 2" xfId="3253"/>
    <cellStyle name="Normal 3 2 3 2 2 2 2 2" xfId="3254"/>
    <cellStyle name="Normal 3 2 3 2 2 2 2 2 2" xfId="3255"/>
    <cellStyle name="Normal 3 2 3 2 2 2 2 2 3" xfId="3256"/>
    <cellStyle name="Normal 3 2 3 2 2 2 2 2 4" xfId="31715"/>
    <cellStyle name="Normal 3 2 3 2 2 2 2 3" xfId="3257"/>
    <cellStyle name="Normal 3 2 3 2 2 2 2 3 2" xfId="3258"/>
    <cellStyle name="Normal 3 2 3 2 2 2 2 4" xfId="3259"/>
    <cellStyle name="Normal 3 2 3 2 2 2 2 4 2" xfId="3260"/>
    <cellStyle name="Normal 3 2 3 2 2 2 2 5" xfId="3261"/>
    <cellStyle name="Normal 3 2 3 2 2 2 2 6" xfId="31714"/>
    <cellStyle name="Normal 3 2 3 2 2 2 3" xfId="3262"/>
    <cellStyle name="Normal 3 2 3 2 2 2 3 2" xfId="3263"/>
    <cellStyle name="Normal 3 2 3 2 2 2 3 2 2" xfId="3264"/>
    <cellStyle name="Normal 3 2 3 2 2 2 3 2 3" xfId="31717"/>
    <cellStyle name="Normal 3 2 3 2 2 2 3 3" xfId="3265"/>
    <cellStyle name="Normal 3 2 3 2 2 2 3 3 2" xfId="3266"/>
    <cellStyle name="Normal 3 2 3 2 2 2 3 4" xfId="3267"/>
    <cellStyle name="Normal 3 2 3 2 2 2 3 5" xfId="31716"/>
    <cellStyle name="Normal 3 2 3 2 2 2 4" xfId="3268"/>
    <cellStyle name="Normal 3 2 3 2 2 2 4 2" xfId="3269"/>
    <cellStyle name="Normal 3 2 3 2 2 2 4 2 2" xfId="31719"/>
    <cellStyle name="Normal 3 2 3 2 2 2 4 3" xfId="3270"/>
    <cellStyle name="Normal 3 2 3 2 2 2 4 4" xfId="31718"/>
    <cellStyle name="Normal 3 2 3 2 2 2 5" xfId="3271"/>
    <cellStyle name="Normal 3 2 3 2 2 2 5 2" xfId="3272"/>
    <cellStyle name="Normal 3 2 3 2 2 2 5 3" xfId="31720"/>
    <cellStyle name="Normal 3 2 3 2 2 2 6" xfId="3273"/>
    <cellStyle name="Normal 3 2 3 2 2 2 6 2" xfId="3274"/>
    <cellStyle name="Normal 3 2 3 2 2 2 6 3" xfId="31721"/>
    <cellStyle name="Normal 3 2 3 2 2 2 7" xfId="3275"/>
    <cellStyle name="Normal 3 2 3 2 2 2 8" xfId="31713"/>
    <cellStyle name="Normal 3 2 3 2 2 3" xfId="3276"/>
    <cellStyle name="Normal 3 2 3 2 2 3 2" xfId="3277"/>
    <cellStyle name="Normal 3 2 3 2 2 3 2 2" xfId="3278"/>
    <cellStyle name="Normal 3 2 3 2 2 3 2 2 2" xfId="3279"/>
    <cellStyle name="Normal 3 2 3 2 2 3 2 2 3" xfId="3280"/>
    <cellStyle name="Normal 3 2 3 2 2 3 2 2 4" xfId="31724"/>
    <cellStyle name="Normal 3 2 3 2 2 3 2 3" xfId="3281"/>
    <cellStyle name="Normal 3 2 3 2 2 3 2 3 2" xfId="3282"/>
    <cellStyle name="Normal 3 2 3 2 2 3 2 4" xfId="3283"/>
    <cellStyle name="Normal 3 2 3 2 2 3 2 4 2" xfId="3284"/>
    <cellStyle name="Normal 3 2 3 2 2 3 2 5" xfId="3285"/>
    <cellStyle name="Normal 3 2 3 2 2 3 2 6" xfId="31723"/>
    <cellStyle name="Normal 3 2 3 2 2 3 3" xfId="3286"/>
    <cellStyle name="Normal 3 2 3 2 2 3 3 2" xfId="3287"/>
    <cellStyle name="Normal 3 2 3 2 2 3 3 2 2" xfId="3288"/>
    <cellStyle name="Normal 3 2 3 2 2 3 3 2 3" xfId="31726"/>
    <cellStyle name="Normal 3 2 3 2 2 3 3 3" xfId="3289"/>
    <cellStyle name="Normal 3 2 3 2 2 3 3 3 2" xfId="3290"/>
    <cellStyle name="Normal 3 2 3 2 2 3 3 4" xfId="3291"/>
    <cellStyle name="Normal 3 2 3 2 2 3 3 5" xfId="31725"/>
    <cellStyle name="Normal 3 2 3 2 2 3 4" xfId="3292"/>
    <cellStyle name="Normal 3 2 3 2 2 3 4 2" xfId="3293"/>
    <cellStyle name="Normal 3 2 3 2 2 3 4 2 2" xfId="31728"/>
    <cellStyle name="Normal 3 2 3 2 2 3 4 3" xfId="3294"/>
    <cellStyle name="Normal 3 2 3 2 2 3 4 4" xfId="31727"/>
    <cellStyle name="Normal 3 2 3 2 2 3 5" xfId="3295"/>
    <cellStyle name="Normal 3 2 3 2 2 3 5 2" xfId="3296"/>
    <cellStyle name="Normal 3 2 3 2 2 3 5 3" xfId="31729"/>
    <cellStyle name="Normal 3 2 3 2 2 3 6" xfId="3297"/>
    <cellStyle name="Normal 3 2 3 2 2 3 6 2" xfId="3298"/>
    <cellStyle name="Normal 3 2 3 2 2 3 6 3" xfId="31730"/>
    <cellStyle name="Normal 3 2 3 2 2 3 7" xfId="3299"/>
    <cellStyle name="Normal 3 2 3 2 2 3 8" xfId="31722"/>
    <cellStyle name="Normal 3 2 3 2 2 4" xfId="3300"/>
    <cellStyle name="Normal 3 2 3 2 2 4 2" xfId="3301"/>
    <cellStyle name="Normal 3 2 3 2 2 4 2 2" xfId="3302"/>
    <cellStyle name="Normal 3 2 3 2 2 4 2 2 2" xfId="3303"/>
    <cellStyle name="Normal 3 2 3 2 2 4 2 2 3" xfId="31733"/>
    <cellStyle name="Normal 3 2 3 2 2 4 2 3" xfId="3304"/>
    <cellStyle name="Normal 3 2 3 2 2 4 2 3 2" xfId="3305"/>
    <cellStyle name="Normal 3 2 3 2 2 4 2 4" xfId="3306"/>
    <cellStyle name="Normal 3 2 3 2 2 4 2 5" xfId="31732"/>
    <cellStyle name="Normal 3 2 3 2 2 4 3" xfId="3307"/>
    <cellStyle name="Normal 3 2 3 2 2 4 3 2" xfId="3308"/>
    <cellStyle name="Normal 3 2 3 2 2 4 3 2 2" xfId="31735"/>
    <cellStyle name="Normal 3 2 3 2 2 4 3 3" xfId="3309"/>
    <cellStyle name="Normal 3 2 3 2 2 4 3 4" xfId="31734"/>
    <cellStyle name="Normal 3 2 3 2 2 4 4" xfId="3310"/>
    <cellStyle name="Normal 3 2 3 2 2 4 4 2" xfId="3311"/>
    <cellStyle name="Normal 3 2 3 2 2 4 4 2 2" xfId="31737"/>
    <cellStyle name="Normal 3 2 3 2 2 4 4 3" xfId="31736"/>
    <cellStyle name="Normal 3 2 3 2 2 4 5" xfId="3312"/>
    <cellStyle name="Normal 3 2 3 2 2 4 5 2" xfId="3313"/>
    <cellStyle name="Normal 3 2 3 2 2 4 5 3" xfId="31738"/>
    <cellStyle name="Normal 3 2 3 2 2 4 6" xfId="3314"/>
    <cellStyle name="Normal 3 2 3 2 2 4 6 2" xfId="31739"/>
    <cellStyle name="Normal 3 2 3 2 2 4 7" xfId="31731"/>
    <cellStyle name="Normal 3 2 3 2 2 5" xfId="3315"/>
    <cellStyle name="Normal 3 2 3 2 2 5 2" xfId="3316"/>
    <cellStyle name="Normal 3 2 3 2 2 5 2 2" xfId="3317"/>
    <cellStyle name="Normal 3 2 3 2 2 5 2 2 2" xfId="31742"/>
    <cellStyle name="Normal 3 2 3 2 2 5 2 3" xfId="31741"/>
    <cellStyle name="Normal 3 2 3 2 2 5 3" xfId="3318"/>
    <cellStyle name="Normal 3 2 3 2 2 5 3 2" xfId="3319"/>
    <cellStyle name="Normal 3 2 3 2 2 5 3 2 2" xfId="31744"/>
    <cellStyle name="Normal 3 2 3 2 2 5 3 3" xfId="31743"/>
    <cellStyle name="Normal 3 2 3 2 2 5 4" xfId="3320"/>
    <cellStyle name="Normal 3 2 3 2 2 5 4 2" xfId="31746"/>
    <cellStyle name="Normal 3 2 3 2 2 5 4 3" xfId="31745"/>
    <cellStyle name="Normal 3 2 3 2 2 5 5" xfId="31747"/>
    <cellStyle name="Normal 3 2 3 2 2 5 6" xfId="31748"/>
    <cellStyle name="Normal 3 2 3 2 2 5 7" xfId="31740"/>
    <cellStyle name="Normal 3 2 3 2 2 6" xfId="3321"/>
    <cellStyle name="Normal 3 2 3 2 2 6 2" xfId="3322"/>
    <cellStyle name="Normal 3 2 3 2 2 6 2 2" xfId="3323"/>
    <cellStyle name="Normal 3 2 3 2 2 6 2 2 2" xfId="31751"/>
    <cellStyle name="Normal 3 2 3 2 2 6 2 3" xfId="31750"/>
    <cellStyle name="Normal 3 2 3 2 2 6 3" xfId="3324"/>
    <cellStyle name="Normal 3 2 3 2 2 6 3 2" xfId="3325"/>
    <cellStyle name="Normal 3 2 3 2 2 6 3 2 2" xfId="31753"/>
    <cellStyle name="Normal 3 2 3 2 2 6 3 3" xfId="31752"/>
    <cellStyle name="Normal 3 2 3 2 2 6 4" xfId="3326"/>
    <cellStyle name="Normal 3 2 3 2 2 6 4 2" xfId="31754"/>
    <cellStyle name="Normal 3 2 3 2 2 6 5" xfId="31755"/>
    <cellStyle name="Normal 3 2 3 2 2 6 6" xfId="31749"/>
    <cellStyle name="Normal 3 2 3 2 2 7" xfId="3327"/>
    <cellStyle name="Normal 3 2 3 2 2 7 2" xfId="3328"/>
    <cellStyle name="Normal 3 2 3 2 2 7 2 2" xfId="31757"/>
    <cellStyle name="Normal 3 2 3 2 2 7 3" xfId="3329"/>
    <cellStyle name="Normal 3 2 3 2 2 7 4" xfId="31756"/>
    <cellStyle name="Normal 3 2 3 2 2 8" xfId="3330"/>
    <cellStyle name="Normal 3 2 3 2 2 8 2" xfId="3331"/>
    <cellStyle name="Normal 3 2 3 2 2 8 2 2" xfId="31759"/>
    <cellStyle name="Normal 3 2 3 2 2 8 3" xfId="31758"/>
    <cellStyle name="Normal 3 2 3 2 2 9" xfId="3332"/>
    <cellStyle name="Normal 3 2 3 2 2 9 2" xfId="3333"/>
    <cellStyle name="Normal 3 2 3 2 2 9 2 2" xfId="31761"/>
    <cellStyle name="Normal 3 2 3 2 2 9 3" xfId="31760"/>
    <cellStyle name="Normal 3 2 3 2 3" xfId="3334"/>
    <cellStyle name="Normal 3 2 3 2 3 10" xfId="31763"/>
    <cellStyle name="Normal 3 2 3 2 3 11" xfId="31762"/>
    <cellStyle name="Normal 3 2 3 2 3 2" xfId="3335"/>
    <cellStyle name="Normal 3 2 3 2 3 2 2" xfId="3336"/>
    <cellStyle name="Normal 3 2 3 2 3 2 2 2" xfId="3337"/>
    <cellStyle name="Normal 3 2 3 2 3 2 2 2 2" xfId="3338"/>
    <cellStyle name="Normal 3 2 3 2 3 2 2 2 3" xfId="3339"/>
    <cellStyle name="Normal 3 2 3 2 3 2 2 2 4" xfId="31766"/>
    <cellStyle name="Normal 3 2 3 2 3 2 2 3" xfId="3340"/>
    <cellStyle name="Normal 3 2 3 2 3 2 2 3 2" xfId="3341"/>
    <cellStyle name="Normal 3 2 3 2 3 2 2 4" xfId="3342"/>
    <cellStyle name="Normal 3 2 3 2 3 2 2 4 2" xfId="3343"/>
    <cellStyle name="Normal 3 2 3 2 3 2 2 5" xfId="3344"/>
    <cellStyle name="Normal 3 2 3 2 3 2 2 6" xfId="31765"/>
    <cellStyle name="Normal 3 2 3 2 3 2 3" xfId="3345"/>
    <cellStyle name="Normal 3 2 3 2 3 2 3 2" xfId="3346"/>
    <cellStyle name="Normal 3 2 3 2 3 2 3 2 2" xfId="3347"/>
    <cellStyle name="Normal 3 2 3 2 3 2 3 2 3" xfId="31768"/>
    <cellStyle name="Normal 3 2 3 2 3 2 3 3" xfId="3348"/>
    <cellStyle name="Normal 3 2 3 2 3 2 3 3 2" xfId="3349"/>
    <cellStyle name="Normal 3 2 3 2 3 2 3 4" xfId="3350"/>
    <cellStyle name="Normal 3 2 3 2 3 2 3 5" xfId="31767"/>
    <cellStyle name="Normal 3 2 3 2 3 2 4" xfId="3351"/>
    <cellStyle name="Normal 3 2 3 2 3 2 4 2" xfId="3352"/>
    <cellStyle name="Normal 3 2 3 2 3 2 4 2 2" xfId="31770"/>
    <cellStyle name="Normal 3 2 3 2 3 2 4 3" xfId="3353"/>
    <cellStyle name="Normal 3 2 3 2 3 2 4 4" xfId="31769"/>
    <cellStyle name="Normal 3 2 3 2 3 2 5" xfId="3354"/>
    <cellStyle name="Normal 3 2 3 2 3 2 5 2" xfId="3355"/>
    <cellStyle name="Normal 3 2 3 2 3 2 5 3" xfId="31771"/>
    <cellStyle name="Normal 3 2 3 2 3 2 6" xfId="3356"/>
    <cellStyle name="Normal 3 2 3 2 3 2 6 2" xfId="3357"/>
    <cellStyle name="Normal 3 2 3 2 3 2 6 3" xfId="31772"/>
    <cellStyle name="Normal 3 2 3 2 3 2 7" xfId="3358"/>
    <cellStyle name="Normal 3 2 3 2 3 2 8" xfId="31764"/>
    <cellStyle name="Normal 3 2 3 2 3 3" xfId="3359"/>
    <cellStyle name="Normal 3 2 3 2 3 3 2" xfId="3360"/>
    <cellStyle name="Normal 3 2 3 2 3 3 2 2" xfId="3361"/>
    <cellStyle name="Normal 3 2 3 2 3 3 2 2 2" xfId="31775"/>
    <cellStyle name="Normal 3 2 3 2 3 3 2 3" xfId="3362"/>
    <cellStyle name="Normal 3 2 3 2 3 3 2 4" xfId="31774"/>
    <cellStyle name="Normal 3 2 3 2 3 3 3" xfId="3363"/>
    <cellStyle name="Normal 3 2 3 2 3 3 3 2" xfId="3364"/>
    <cellStyle name="Normal 3 2 3 2 3 3 3 2 2" xfId="31777"/>
    <cellStyle name="Normal 3 2 3 2 3 3 3 3" xfId="31776"/>
    <cellStyle name="Normal 3 2 3 2 3 3 4" xfId="3365"/>
    <cellStyle name="Normal 3 2 3 2 3 3 4 2" xfId="3366"/>
    <cellStyle name="Normal 3 2 3 2 3 3 4 2 2" xfId="31779"/>
    <cellStyle name="Normal 3 2 3 2 3 3 4 3" xfId="31778"/>
    <cellStyle name="Normal 3 2 3 2 3 3 5" xfId="3367"/>
    <cellStyle name="Normal 3 2 3 2 3 3 5 2" xfId="31780"/>
    <cellStyle name="Normal 3 2 3 2 3 3 6" xfId="31781"/>
    <cellStyle name="Normal 3 2 3 2 3 3 7" xfId="31773"/>
    <cellStyle name="Normal 3 2 3 2 3 4" xfId="3368"/>
    <cellStyle name="Normal 3 2 3 2 3 4 2" xfId="3369"/>
    <cellStyle name="Normal 3 2 3 2 3 4 2 2" xfId="3370"/>
    <cellStyle name="Normal 3 2 3 2 3 4 2 2 2" xfId="31784"/>
    <cellStyle name="Normal 3 2 3 2 3 4 2 3" xfId="31783"/>
    <cellStyle name="Normal 3 2 3 2 3 4 3" xfId="3371"/>
    <cellStyle name="Normal 3 2 3 2 3 4 3 2" xfId="3372"/>
    <cellStyle name="Normal 3 2 3 2 3 4 3 2 2" xfId="31786"/>
    <cellStyle name="Normal 3 2 3 2 3 4 3 3" xfId="31785"/>
    <cellStyle name="Normal 3 2 3 2 3 4 4" xfId="3373"/>
    <cellStyle name="Normal 3 2 3 2 3 4 4 2" xfId="31788"/>
    <cellStyle name="Normal 3 2 3 2 3 4 4 3" xfId="31787"/>
    <cellStyle name="Normal 3 2 3 2 3 4 5" xfId="31789"/>
    <cellStyle name="Normal 3 2 3 2 3 4 6" xfId="31790"/>
    <cellStyle name="Normal 3 2 3 2 3 4 7" xfId="31782"/>
    <cellStyle name="Normal 3 2 3 2 3 5" xfId="3374"/>
    <cellStyle name="Normal 3 2 3 2 3 5 2" xfId="3375"/>
    <cellStyle name="Normal 3 2 3 2 3 5 2 2" xfId="31793"/>
    <cellStyle name="Normal 3 2 3 2 3 5 2 3" xfId="31792"/>
    <cellStyle name="Normal 3 2 3 2 3 5 3" xfId="3376"/>
    <cellStyle name="Normal 3 2 3 2 3 5 3 2" xfId="31795"/>
    <cellStyle name="Normal 3 2 3 2 3 5 3 3" xfId="31794"/>
    <cellStyle name="Normal 3 2 3 2 3 5 4" xfId="31796"/>
    <cellStyle name="Normal 3 2 3 2 3 5 5" xfId="31797"/>
    <cellStyle name="Normal 3 2 3 2 3 5 6" xfId="31791"/>
    <cellStyle name="Normal 3 2 3 2 3 6" xfId="3377"/>
    <cellStyle name="Normal 3 2 3 2 3 6 2" xfId="3378"/>
    <cellStyle name="Normal 3 2 3 2 3 6 2 2" xfId="31799"/>
    <cellStyle name="Normal 3 2 3 2 3 6 3" xfId="31798"/>
    <cellStyle name="Normal 3 2 3 2 3 7" xfId="3379"/>
    <cellStyle name="Normal 3 2 3 2 3 7 2" xfId="3380"/>
    <cellStyle name="Normal 3 2 3 2 3 7 2 2" xfId="31801"/>
    <cellStyle name="Normal 3 2 3 2 3 7 3" xfId="31800"/>
    <cellStyle name="Normal 3 2 3 2 3 8" xfId="3381"/>
    <cellStyle name="Normal 3 2 3 2 3 8 2" xfId="31803"/>
    <cellStyle name="Normal 3 2 3 2 3 8 3" xfId="31802"/>
    <cellStyle name="Normal 3 2 3 2 3 9" xfId="31804"/>
    <cellStyle name="Normal 3 2 3 2 4" xfId="3382"/>
    <cellStyle name="Normal 3 2 3 2 4 10" xfId="31806"/>
    <cellStyle name="Normal 3 2 3 2 4 11" xfId="31805"/>
    <cellStyle name="Normal 3 2 3 2 4 2" xfId="3383"/>
    <cellStyle name="Normal 3 2 3 2 4 2 2" xfId="3384"/>
    <cellStyle name="Normal 3 2 3 2 4 2 2 2" xfId="3385"/>
    <cellStyle name="Normal 3 2 3 2 4 2 2 2 2" xfId="31809"/>
    <cellStyle name="Normal 3 2 3 2 4 2 2 3" xfId="3386"/>
    <cellStyle name="Normal 3 2 3 2 4 2 2 4" xfId="31808"/>
    <cellStyle name="Normal 3 2 3 2 4 2 3" xfId="3387"/>
    <cellStyle name="Normal 3 2 3 2 4 2 3 2" xfId="3388"/>
    <cellStyle name="Normal 3 2 3 2 4 2 3 2 2" xfId="31811"/>
    <cellStyle name="Normal 3 2 3 2 4 2 3 3" xfId="31810"/>
    <cellStyle name="Normal 3 2 3 2 4 2 4" xfId="3389"/>
    <cellStyle name="Normal 3 2 3 2 4 2 4 2" xfId="3390"/>
    <cellStyle name="Normal 3 2 3 2 4 2 4 2 2" xfId="31813"/>
    <cellStyle name="Normal 3 2 3 2 4 2 4 3" xfId="31812"/>
    <cellStyle name="Normal 3 2 3 2 4 2 5" xfId="3391"/>
    <cellStyle name="Normal 3 2 3 2 4 2 5 2" xfId="31814"/>
    <cellStyle name="Normal 3 2 3 2 4 2 6" xfId="31815"/>
    <cellStyle name="Normal 3 2 3 2 4 2 7" xfId="31807"/>
    <cellStyle name="Normal 3 2 3 2 4 3" xfId="3392"/>
    <cellStyle name="Normal 3 2 3 2 4 3 2" xfId="3393"/>
    <cellStyle name="Normal 3 2 3 2 4 3 2 2" xfId="3394"/>
    <cellStyle name="Normal 3 2 3 2 4 3 2 2 2" xfId="31818"/>
    <cellStyle name="Normal 3 2 3 2 4 3 2 3" xfId="31817"/>
    <cellStyle name="Normal 3 2 3 2 4 3 3" xfId="3395"/>
    <cellStyle name="Normal 3 2 3 2 4 3 3 2" xfId="3396"/>
    <cellStyle name="Normal 3 2 3 2 4 3 3 2 2" xfId="31820"/>
    <cellStyle name="Normal 3 2 3 2 4 3 3 3" xfId="31819"/>
    <cellStyle name="Normal 3 2 3 2 4 3 4" xfId="3397"/>
    <cellStyle name="Normal 3 2 3 2 4 3 4 2" xfId="31822"/>
    <cellStyle name="Normal 3 2 3 2 4 3 4 3" xfId="31821"/>
    <cellStyle name="Normal 3 2 3 2 4 3 5" xfId="31823"/>
    <cellStyle name="Normal 3 2 3 2 4 3 6" xfId="31824"/>
    <cellStyle name="Normal 3 2 3 2 4 3 7" xfId="31816"/>
    <cellStyle name="Normal 3 2 3 2 4 4" xfId="3398"/>
    <cellStyle name="Normal 3 2 3 2 4 4 2" xfId="3399"/>
    <cellStyle name="Normal 3 2 3 2 4 4 2 2" xfId="31827"/>
    <cellStyle name="Normal 3 2 3 2 4 4 2 3" xfId="31826"/>
    <cellStyle name="Normal 3 2 3 2 4 4 3" xfId="3400"/>
    <cellStyle name="Normal 3 2 3 2 4 4 3 2" xfId="31829"/>
    <cellStyle name="Normal 3 2 3 2 4 4 3 3" xfId="31828"/>
    <cellStyle name="Normal 3 2 3 2 4 4 4" xfId="31830"/>
    <cellStyle name="Normal 3 2 3 2 4 4 4 2" xfId="31831"/>
    <cellStyle name="Normal 3 2 3 2 4 4 5" xfId="31832"/>
    <cellStyle name="Normal 3 2 3 2 4 4 6" xfId="31833"/>
    <cellStyle name="Normal 3 2 3 2 4 4 7" xfId="31825"/>
    <cellStyle name="Normal 3 2 3 2 4 5" xfId="3401"/>
    <cellStyle name="Normal 3 2 3 2 4 5 2" xfId="3402"/>
    <cellStyle name="Normal 3 2 3 2 4 5 2 2" xfId="31836"/>
    <cellStyle name="Normal 3 2 3 2 4 5 2 3" xfId="31835"/>
    <cellStyle name="Normal 3 2 3 2 4 5 3" xfId="31837"/>
    <cellStyle name="Normal 3 2 3 2 4 5 3 2" xfId="31838"/>
    <cellStyle name="Normal 3 2 3 2 4 5 4" xfId="31839"/>
    <cellStyle name="Normal 3 2 3 2 4 5 5" xfId="31840"/>
    <cellStyle name="Normal 3 2 3 2 4 5 6" xfId="31834"/>
    <cellStyle name="Normal 3 2 3 2 4 6" xfId="3403"/>
    <cellStyle name="Normal 3 2 3 2 4 6 2" xfId="3404"/>
    <cellStyle name="Normal 3 2 3 2 4 6 2 2" xfId="31842"/>
    <cellStyle name="Normal 3 2 3 2 4 6 3" xfId="31841"/>
    <cellStyle name="Normal 3 2 3 2 4 7" xfId="3405"/>
    <cellStyle name="Normal 3 2 3 2 4 7 2" xfId="31844"/>
    <cellStyle name="Normal 3 2 3 2 4 7 3" xfId="31843"/>
    <cellStyle name="Normal 3 2 3 2 4 8" xfId="31845"/>
    <cellStyle name="Normal 3 2 3 2 4 8 2" xfId="31846"/>
    <cellStyle name="Normal 3 2 3 2 4 9" xfId="31847"/>
    <cellStyle name="Normal 3 2 3 2 5" xfId="3406"/>
    <cellStyle name="Normal 3 2 3 2 5 2" xfId="3407"/>
    <cellStyle name="Normal 3 2 3 2 5 2 2" xfId="3408"/>
    <cellStyle name="Normal 3 2 3 2 5 2 2 2" xfId="3409"/>
    <cellStyle name="Normal 3 2 3 2 5 2 2 3" xfId="3410"/>
    <cellStyle name="Normal 3 2 3 2 5 2 2 4" xfId="31850"/>
    <cellStyle name="Normal 3 2 3 2 5 2 3" xfId="3411"/>
    <cellStyle name="Normal 3 2 3 2 5 2 3 2" xfId="3412"/>
    <cellStyle name="Normal 3 2 3 2 5 2 4" xfId="3413"/>
    <cellStyle name="Normal 3 2 3 2 5 2 4 2" xfId="3414"/>
    <cellStyle name="Normal 3 2 3 2 5 2 5" xfId="3415"/>
    <cellStyle name="Normal 3 2 3 2 5 2 6" xfId="31849"/>
    <cellStyle name="Normal 3 2 3 2 5 3" xfId="3416"/>
    <cellStyle name="Normal 3 2 3 2 5 3 2" xfId="3417"/>
    <cellStyle name="Normal 3 2 3 2 5 3 2 2" xfId="3418"/>
    <cellStyle name="Normal 3 2 3 2 5 3 2 3" xfId="31852"/>
    <cellStyle name="Normal 3 2 3 2 5 3 3" xfId="3419"/>
    <cellStyle name="Normal 3 2 3 2 5 3 3 2" xfId="3420"/>
    <cellStyle name="Normal 3 2 3 2 5 3 4" xfId="3421"/>
    <cellStyle name="Normal 3 2 3 2 5 3 5" xfId="31851"/>
    <cellStyle name="Normal 3 2 3 2 5 4" xfId="3422"/>
    <cellStyle name="Normal 3 2 3 2 5 4 2" xfId="3423"/>
    <cellStyle name="Normal 3 2 3 2 5 4 2 2" xfId="31854"/>
    <cellStyle name="Normal 3 2 3 2 5 4 3" xfId="3424"/>
    <cellStyle name="Normal 3 2 3 2 5 4 4" xfId="31853"/>
    <cellStyle name="Normal 3 2 3 2 5 5" xfId="3425"/>
    <cellStyle name="Normal 3 2 3 2 5 5 2" xfId="3426"/>
    <cellStyle name="Normal 3 2 3 2 5 5 3" xfId="31855"/>
    <cellStyle name="Normal 3 2 3 2 5 6" xfId="3427"/>
    <cellStyle name="Normal 3 2 3 2 5 6 2" xfId="3428"/>
    <cellStyle name="Normal 3 2 3 2 5 6 3" xfId="31856"/>
    <cellStyle name="Normal 3 2 3 2 5 7" xfId="3429"/>
    <cellStyle name="Normal 3 2 3 2 5 8" xfId="31848"/>
    <cellStyle name="Normal 3 2 3 2 6" xfId="3430"/>
    <cellStyle name="Normal 3 2 3 2 6 2" xfId="3431"/>
    <cellStyle name="Normal 3 2 3 2 6 2 2" xfId="3432"/>
    <cellStyle name="Normal 3 2 3 2 6 2 2 2" xfId="3433"/>
    <cellStyle name="Normal 3 2 3 2 6 2 2 3" xfId="31859"/>
    <cellStyle name="Normal 3 2 3 2 6 2 3" xfId="3434"/>
    <cellStyle name="Normal 3 2 3 2 6 2 3 2" xfId="3435"/>
    <cellStyle name="Normal 3 2 3 2 6 2 4" xfId="3436"/>
    <cellStyle name="Normal 3 2 3 2 6 2 5" xfId="31858"/>
    <cellStyle name="Normal 3 2 3 2 6 3" xfId="3437"/>
    <cellStyle name="Normal 3 2 3 2 6 3 2" xfId="3438"/>
    <cellStyle name="Normal 3 2 3 2 6 3 2 2" xfId="31861"/>
    <cellStyle name="Normal 3 2 3 2 6 3 3" xfId="3439"/>
    <cellStyle name="Normal 3 2 3 2 6 3 4" xfId="31860"/>
    <cellStyle name="Normal 3 2 3 2 6 4" xfId="3440"/>
    <cellStyle name="Normal 3 2 3 2 6 4 2" xfId="3441"/>
    <cellStyle name="Normal 3 2 3 2 6 4 2 2" xfId="31863"/>
    <cellStyle name="Normal 3 2 3 2 6 4 3" xfId="31862"/>
    <cellStyle name="Normal 3 2 3 2 6 5" xfId="3442"/>
    <cellStyle name="Normal 3 2 3 2 6 5 2" xfId="3443"/>
    <cellStyle name="Normal 3 2 3 2 6 5 3" xfId="31864"/>
    <cellStyle name="Normal 3 2 3 2 6 6" xfId="3444"/>
    <cellStyle name="Normal 3 2 3 2 6 6 2" xfId="31865"/>
    <cellStyle name="Normal 3 2 3 2 6 7" xfId="31857"/>
    <cellStyle name="Normal 3 2 3 2 7" xfId="3445"/>
    <cellStyle name="Normal 3 2 3 2 7 2" xfId="3446"/>
    <cellStyle name="Normal 3 2 3 2 7 2 2" xfId="3447"/>
    <cellStyle name="Normal 3 2 3 2 7 2 2 2" xfId="31868"/>
    <cellStyle name="Normal 3 2 3 2 7 2 3" xfId="31867"/>
    <cellStyle name="Normal 3 2 3 2 7 3" xfId="3448"/>
    <cellStyle name="Normal 3 2 3 2 7 3 2" xfId="3449"/>
    <cellStyle name="Normal 3 2 3 2 7 3 2 2" xfId="31870"/>
    <cellStyle name="Normal 3 2 3 2 7 3 3" xfId="31869"/>
    <cellStyle name="Normal 3 2 3 2 7 4" xfId="3450"/>
    <cellStyle name="Normal 3 2 3 2 7 4 2" xfId="31872"/>
    <cellStyle name="Normal 3 2 3 2 7 4 3" xfId="31871"/>
    <cellStyle name="Normal 3 2 3 2 7 5" xfId="31873"/>
    <cellStyle name="Normal 3 2 3 2 7 6" xfId="31874"/>
    <cellStyle name="Normal 3 2 3 2 7 7" xfId="31866"/>
    <cellStyle name="Normal 3 2 3 2 8" xfId="3451"/>
    <cellStyle name="Normal 3 2 3 2 8 2" xfId="3452"/>
    <cellStyle name="Normal 3 2 3 2 8 2 2" xfId="3453"/>
    <cellStyle name="Normal 3 2 3 2 8 2 2 2" xfId="31877"/>
    <cellStyle name="Normal 3 2 3 2 8 2 3" xfId="31876"/>
    <cellStyle name="Normal 3 2 3 2 8 3" xfId="3454"/>
    <cellStyle name="Normal 3 2 3 2 8 3 2" xfId="3455"/>
    <cellStyle name="Normal 3 2 3 2 8 3 2 2" xfId="31879"/>
    <cellStyle name="Normal 3 2 3 2 8 3 3" xfId="31878"/>
    <cellStyle name="Normal 3 2 3 2 8 4" xfId="3456"/>
    <cellStyle name="Normal 3 2 3 2 8 4 2" xfId="31880"/>
    <cellStyle name="Normal 3 2 3 2 8 5" xfId="31881"/>
    <cellStyle name="Normal 3 2 3 2 8 6" xfId="31875"/>
    <cellStyle name="Normal 3 2 3 2 9" xfId="3457"/>
    <cellStyle name="Normal 3 2 3 2 9 2" xfId="3458"/>
    <cellStyle name="Normal 3 2 3 2 9 2 2" xfId="31883"/>
    <cellStyle name="Normal 3 2 3 2 9 3" xfId="3459"/>
    <cellStyle name="Normal 3 2 3 2 9 4" xfId="31882"/>
    <cellStyle name="Normal 3 2 3 3" xfId="3460"/>
    <cellStyle name="Normal 3 2 3 3 10" xfId="3461"/>
    <cellStyle name="Normal 3 2 3 3 10 2" xfId="3462"/>
    <cellStyle name="Normal 3 2 3 3 10 2 2" xfId="31886"/>
    <cellStyle name="Normal 3 2 3 3 10 3" xfId="31885"/>
    <cellStyle name="Normal 3 2 3 3 11" xfId="3463"/>
    <cellStyle name="Normal 3 2 3 3 11 2" xfId="31888"/>
    <cellStyle name="Normal 3 2 3 3 11 3" xfId="31887"/>
    <cellStyle name="Normal 3 2 3 3 12" xfId="31889"/>
    <cellStyle name="Normal 3 2 3 3 13" xfId="31890"/>
    <cellStyle name="Normal 3 2 3 3 14" xfId="31884"/>
    <cellStyle name="Normal 3 2 3 3 2" xfId="3464"/>
    <cellStyle name="Normal 3 2 3 3 2 10" xfId="31892"/>
    <cellStyle name="Normal 3 2 3 3 2 11" xfId="31893"/>
    <cellStyle name="Normal 3 2 3 3 2 12" xfId="31891"/>
    <cellStyle name="Normal 3 2 3 3 2 2" xfId="3465"/>
    <cellStyle name="Normal 3 2 3 3 2 2 2" xfId="3466"/>
    <cellStyle name="Normal 3 2 3 3 2 2 2 2" xfId="3467"/>
    <cellStyle name="Normal 3 2 3 3 2 2 2 2 2" xfId="3468"/>
    <cellStyle name="Normal 3 2 3 3 2 2 2 2 3" xfId="3469"/>
    <cellStyle name="Normal 3 2 3 3 2 2 2 2 4" xfId="31896"/>
    <cellStyle name="Normal 3 2 3 3 2 2 2 3" xfId="3470"/>
    <cellStyle name="Normal 3 2 3 3 2 2 2 3 2" xfId="3471"/>
    <cellStyle name="Normal 3 2 3 3 2 2 2 4" xfId="3472"/>
    <cellStyle name="Normal 3 2 3 3 2 2 2 4 2" xfId="3473"/>
    <cellStyle name="Normal 3 2 3 3 2 2 2 5" xfId="3474"/>
    <cellStyle name="Normal 3 2 3 3 2 2 2 6" xfId="31895"/>
    <cellStyle name="Normal 3 2 3 3 2 2 3" xfId="3475"/>
    <cellStyle name="Normal 3 2 3 3 2 2 3 2" xfId="3476"/>
    <cellStyle name="Normal 3 2 3 3 2 2 3 2 2" xfId="3477"/>
    <cellStyle name="Normal 3 2 3 3 2 2 3 2 3" xfId="31898"/>
    <cellStyle name="Normal 3 2 3 3 2 2 3 3" xfId="3478"/>
    <cellStyle name="Normal 3 2 3 3 2 2 3 3 2" xfId="3479"/>
    <cellStyle name="Normal 3 2 3 3 2 2 3 4" xfId="3480"/>
    <cellStyle name="Normal 3 2 3 3 2 2 3 5" xfId="31897"/>
    <cellStyle name="Normal 3 2 3 3 2 2 4" xfId="3481"/>
    <cellStyle name="Normal 3 2 3 3 2 2 4 2" xfId="3482"/>
    <cellStyle name="Normal 3 2 3 3 2 2 4 2 2" xfId="31900"/>
    <cellStyle name="Normal 3 2 3 3 2 2 4 3" xfId="3483"/>
    <cellStyle name="Normal 3 2 3 3 2 2 4 4" xfId="31899"/>
    <cellStyle name="Normal 3 2 3 3 2 2 5" xfId="3484"/>
    <cellStyle name="Normal 3 2 3 3 2 2 5 2" xfId="3485"/>
    <cellStyle name="Normal 3 2 3 3 2 2 5 3" xfId="31901"/>
    <cellStyle name="Normal 3 2 3 3 2 2 6" xfId="3486"/>
    <cellStyle name="Normal 3 2 3 3 2 2 6 2" xfId="3487"/>
    <cellStyle name="Normal 3 2 3 3 2 2 6 3" xfId="31902"/>
    <cellStyle name="Normal 3 2 3 3 2 2 7" xfId="3488"/>
    <cellStyle name="Normal 3 2 3 3 2 2 8" xfId="31894"/>
    <cellStyle name="Normal 3 2 3 3 2 3" xfId="3489"/>
    <cellStyle name="Normal 3 2 3 3 2 3 2" xfId="3490"/>
    <cellStyle name="Normal 3 2 3 3 2 3 2 2" xfId="3491"/>
    <cellStyle name="Normal 3 2 3 3 2 3 2 2 2" xfId="31905"/>
    <cellStyle name="Normal 3 2 3 3 2 3 2 3" xfId="3492"/>
    <cellStyle name="Normal 3 2 3 3 2 3 2 4" xfId="31904"/>
    <cellStyle name="Normal 3 2 3 3 2 3 3" xfId="3493"/>
    <cellStyle name="Normal 3 2 3 3 2 3 3 2" xfId="3494"/>
    <cellStyle name="Normal 3 2 3 3 2 3 3 2 2" xfId="31907"/>
    <cellStyle name="Normal 3 2 3 3 2 3 3 3" xfId="31906"/>
    <cellStyle name="Normal 3 2 3 3 2 3 4" xfId="3495"/>
    <cellStyle name="Normal 3 2 3 3 2 3 4 2" xfId="3496"/>
    <cellStyle name="Normal 3 2 3 3 2 3 4 2 2" xfId="31909"/>
    <cellStyle name="Normal 3 2 3 3 2 3 4 3" xfId="31908"/>
    <cellStyle name="Normal 3 2 3 3 2 3 5" xfId="3497"/>
    <cellStyle name="Normal 3 2 3 3 2 3 5 2" xfId="31910"/>
    <cellStyle name="Normal 3 2 3 3 2 3 6" xfId="31911"/>
    <cellStyle name="Normal 3 2 3 3 2 3 7" xfId="31903"/>
    <cellStyle name="Normal 3 2 3 3 2 4" xfId="3498"/>
    <cellStyle name="Normal 3 2 3 3 2 4 2" xfId="3499"/>
    <cellStyle name="Normal 3 2 3 3 2 4 2 2" xfId="3500"/>
    <cellStyle name="Normal 3 2 3 3 2 4 2 2 2" xfId="31914"/>
    <cellStyle name="Normal 3 2 3 3 2 4 2 3" xfId="31913"/>
    <cellStyle name="Normal 3 2 3 3 2 4 3" xfId="3501"/>
    <cellStyle name="Normal 3 2 3 3 2 4 3 2" xfId="3502"/>
    <cellStyle name="Normal 3 2 3 3 2 4 3 2 2" xfId="31916"/>
    <cellStyle name="Normal 3 2 3 3 2 4 3 3" xfId="31915"/>
    <cellStyle name="Normal 3 2 3 3 2 4 4" xfId="3503"/>
    <cellStyle name="Normal 3 2 3 3 2 4 4 2" xfId="31918"/>
    <cellStyle name="Normal 3 2 3 3 2 4 4 3" xfId="31917"/>
    <cellStyle name="Normal 3 2 3 3 2 4 5" xfId="31919"/>
    <cellStyle name="Normal 3 2 3 3 2 4 6" xfId="31920"/>
    <cellStyle name="Normal 3 2 3 3 2 4 7" xfId="31912"/>
    <cellStyle name="Normal 3 2 3 3 2 5" xfId="3504"/>
    <cellStyle name="Normal 3 2 3 3 2 5 2" xfId="3505"/>
    <cellStyle name="Normal 3 2 3 3 2 5 2 2" xfId="31923"/>
    <cellStyle name="Normal 3 2 3 3 2 5 2 3" xfId="31922"/>
    <cellStyle name="Normal 3 2 3 3 2 5 3" xfId="3506"/>
    <cellStyle name="Normal 3 2 3 3 2 5 3 2" xfId="31925"/>
    <cellStyle name="Normal 3 2 3 3 2 5 3 3" xfId="31924"/>
    <cellStyle name="Normal 3 2 3 3 2 5 4" xfId="31926"/>
    <cellStyle name="Normal 3 2 3 3 2 5 4 2" xfId="31927"/>
    <cellStyle name="Normal 3 2 3 3 2 5 5" xfId="31928"/>
    <cellStyle name="Normal 3 2 3 3 2 5 6" xfId="31929"/>
    <cellStyle name="Normal 3 2 3 3 2 5 7" xfId="31921"/>
    <cellStyle name="Normal 3 2 3 3 2 6" xfId="3507"/>
    <cellStyle name="Normal 3 2 3 3 2 6 2" xfId="3508"/>
    <cellStyle name="Normal 3 2 3 3 2 6 2 2" xfId="31932"/>
    <cellStyle name="Normal 3 2 3 3 2 6 2 3" xfId="31931"/>
    <cellStyle name="Normal 3 2 3 3 2 6 3" xfId="31933"/>
    <cellStyle name="Normal 3 2 3 3 2 6 3 2" xfId="31934"/>
    <cellStyle name="Normal 3 2 3 3 2 6 4" xfId="31935"/>
    <cellStyle name="Normal 3 2 3 3 2 6 5" xfId="31936"/>
    <cellStyle name="Normal 3 2 3 3 2 6 6" xfId="31930"/>
    <cellStyle name="Normal 3 2 3 3 2 7" xfId="3509"/>
    <cellStyle name="Normal 3 2 3 3 2 7 2" xfId="3510"/>
    <cellStyle name="Normal 3 2 3 3 2 7 2 2" xfId="31938"/>
    <cellStyle name="Normal 3 2 3 3 2 7 3" xfId="31937"/>
    <cellStyle name="Normal 3 2 3 3 2 8" xfId="3511"/>
    <cellStyle name="Normal 3 2 3 3 2 8 2" xfId="31940"/>
    <cellStyle name="Normal 3 2 3 3 2 8 3" xfId="31939"/>
    <cellStyle name="Normal 3 2 3 3 2 9" xfId="31941"/>
    <cellStyle name="Normal 3 2 3 3 2 9 2" xfId="31942"/>
    <cellStyle name="Normal 3 2 3 3 3" xfId="3512"/>
    <cellStyle name="Normal 3 2 3 3 3 10" xfId="31944"/>
    <cellStyle name="Normal 3 2 3 3 3 11" xfId="31943"/>
    <cellStyle name="Normal 3 2 3 3 3 2" xfId="3513"/>
    <cellStyle name="Normal 3 2 3 3 3 2 2" xfId="3514"/>
    <cellStyle name="Normal 3 2 3 3 3 2 2 2" xfId="3515"/>
    <cellStyle name="Normal 3 2 3 3 3 2 2 2 2" xfId="31947"/>
    <cellStyle name="Normal 3 2 3 3 3 2 2 3" xfId="3516"/>
    <cellStyle name="Normal 3 2 3 3 3 2 2 4" xfId="31946"/>
    <cellStyle name="Normal 3 2 3 3 3 2 3" xfId="3517"/>
    <cellStyle name="Normal 3 2 3 3 3 2 3 2" xfId="3518"/>
    <cellStyle name="Normal 3 2 3 3 3 2 3 2 2" xfId="31949"/>
    <cellStyle name="Normal 3 2 3 3 3 2 3 3" xfId="31948"/>
    <cellStyle name="Normal 3 2 3 3 3 2 4" xfId="3519"/>
    <cellStyle name="Normal 3 2 3 3 3 2 4 2" xfId="3520"/>
    <cellStyle name="Normal 3 2 3 3 3 2 4 2 2" xfId="31951"/>
    <cellStyle name="Normal 3 2 3 3 3 2 4 3" xfId="31950"/>
    <cellStyle name="Normal 3 2 3 3 3 2 5" xfId="3521"/>
    <cellStyle name="Normal 3 2 3 3 3 2 5 2" xfId="31952"/>
    <cellStyle name="Normal 3 2 3 3 3 2 6" xfId="31953"/>
    <cellStyle name="Normal 3 2 3 3 3 2 7" xfId="31945"/>
    <cellStyle name="Normal 3 2 3 3 3 3" xfId="3522"/>
    <cellStyle name="Normal 3 2 3 3 3 3 2" xfId="3523"/>
    <cellStyle name="Normal 3 2 3 3 3 3 2 2" xfId="3524"/>
    <cellStyle name="Normal 3 2 3 3 3 3 2 2 2" xfId="31956"/>
    <cellStyle name="Normal 3 2 3 3 3 3 2 3" xfId="31955"/>
    <cellStyle name="Normal 3 2 3 3 3 3 3" xfId="3525"/>
    <cellStyle name="Normal 3 2 3 3 3 3 3 2" xfId="3526"/>
    <cellStyle name="Normal 3 2 3 3 3 3 3 2 2" xfId="31958"/>
    <cellStyle name="Normal 3 2 3 3 3 3 3 3" xfId="31957"/>
    <cellStyle name="Normal 3 2 3 3 3 3 4" xfId="3527"/>
    <cellStyle name="Normal 3 2 3 3 3 3 4 2" xfId="31960"/>
    <cellStyle name="Normal 3 2 3 3 3 3 4 3" xfId="31959"/>
    <cellStyle name="Normal 3 2 3 3 3 3 5" xfId="31961"/>
    <cellStyle name="Normal 3 2 3 3 3 3 6" xfId="31962"/>
    <cellStyle name="Normal 3 2 3 3 3 3 7" xfId="31954"/>
    <cellStyle name="Normal 3 2 3 3 3 4" xfId="3528"/>
    <cellStyle name="Normal 3 2 3 3 3 4 2" xfId="3529"/>
    <cellStyle name="Normal 3 2 3 3 3 4 2 2" xfId="31965"/>
    <cellStyle name="Normal 3 2 3 3 3 4 2 3" xfId="31964"/>
    <cellStyle name="Normal 3 2 3 3 3 4 3" xfId="3530"/>
    <cellStyle name="Normal 3 2 3 3 3 4 3 2" xfId="31967"/>
    <cellStyle name="Normal 3 2 3 3 3 4 3 3" xfId="31966"/>
    <cellStyle name="Normal 3 2 3 3 3 4 4" xfId="31968"/>
    <cellStyle name="Normal 3 2 3 3 3 4 4 2" xfId="31969"/>
    <cellStyle name="Normal 3 2 3 3 3 4 5" xfId="31970"/>
    <cellStyle name="Normal 3 2 3 3 3 4 6" xfId="31971"/>
    <cellStyle name="Normal 3 2 3 3 3 4 7" xfId="31963"/>
    <cellStyle name="Normal 3 2 3 3 3 5" xfId="3531"/>
    <cellStyle name="Normal 3 2 3 3 3 5 2" xfId="3532"/>
    <cellStyle name="Normal 3 2 3 3 3 5 2 2" xfId="31974"/>
    <cellStyle name="Normal 3 2 3 3 3 5 2 3" xfId="31973"/>
    <cellStyle name="Normal 3 2 3 3 3 5 3" xfId="31975"/>
    <cellStyle name="Normal 3 2 3 3 3 5 3 2" xfId="31976"/>
    <cellStyle name="Normal 3 2 3 3 3 5 4" xfId="31977"/>
    <cellStyle name="Normal 3 2 3 3 3 5 5" xfId="31978"/>
    <cellStyle name="Normal 3 2 3 3 3 5 6" xfId="31972"/>
    <cellStyle name="Normal 3 2 3 3 3 6" xfId="3533"/>
    <cellStyle name="Normal 3 2 3 3 3 6 2" xfId="3534"/>
    <cellStyle name="Normal 3 2 3 3 3 6 2 2" xfId="31980"/>
    <cellStyle name="Normal 3 2 3 3 3 6 3" xfId="31979"/>
    <cellStyle name="Normal 3 2 3 3 3 7" xfId="3535"/>
    <cellStyle name="Normal 3 2 3 3 3 7 2" xfId="31982"/>
    <cellStyle name="Normal 3 2 3 3 3 7 3" xfId="31981"/>
    <cellStyle name="Normal 3 2 3 3 3 8" xfId="31983"/>
    <cellStyle name="Normal 3 2 3 3 3 8 2" xfId="31984"/>
    <cellStyle name="Normal 3 2 3 3 3 9" xfId="31985"/>
    <cellStyle name="Normal 3 2 3 3 4" xfId="3536"/>
    <cellStyle name="Normal 3 2 3 3 4 10" xfId="31987"/>
    <cellStyle name="Normal 3 2 3 3 4 11" xfId="31986"/>
    <cellStyle name="Normal 3 2 3 3 4 2" xfId="3537"/>
    <cellStyle name="Normal 3 2 3 3 4 2 2" xfId="3538"/>
    <cellStyle name="Normal 3 2 3 3 4 2 2 2" xfId="3539"/>
    <cellStyle name="Normal 3 2 3 3 4 2 2 2 2" xfId="31990"/>
    <cellStyle name="Normal 3 2 3 3 4 2 2 3" xfId="3540"/>
    <cellStyle name="Normal 3 2 3 3 4 2 2 4" xfId="31989"/>
    <cellStyle name="Normal 3 2 3 3 4 2 3" xfId="3541"/>
    <cellStyle name="Normal 3 2 3 3 4 2 3 2" xfId="3542"/>
    <cellStyle name="Normal 3 2 3 3 4 2 3 2 2" xfId="31992"/>
    <cellStyle name="Normal 3 2 3 3 4 2 3 3" xfId="31991"/>
    <cellStyle name="Normal 3 2 3 3 4 2 4" xfId="3543"/>
    <cellStyle name="Normal 3 2 3 3 4 2 4 2" xfId="3544"/>
    <cellStyle name="Normal 3 2 3 3 4 2 4 2 2" xfId="31994"/>
    <cellStyle name="Normal 3 2 3 3 4 2 4 3" xfId="31993"/>
    <cellStyle name="Normal 3 2 3 3 4 2 5" xfId="3545"/>
    <cellStyle name="Normal 3 2 3 3 4 2 5 2" xfId="31995"/>
    <cellStyle name="Normal 3 2 3 3 4 2 6" xfId="31996"/>
    <cellStyle name="Normal 3 2 3 3 4 2 7" xfId="31988"/>
    <cellStyle name="Normal 3 2 3 3 4 3" xfId="3546"/>
    <cellStyle name="Normal 3 2 3 3 4 3 2" xfId="3547"/>
    <cellStyle name="Normal 3 2 3 3 4 3 2 2" xfId="3548"/>
    <cellStyle name="Normal 3 2 3 3 4 3 2 2 2" xfId="31999"/>
    <cellStyle name="Normal 3 2 3 3 4 3 2 3" xfId="31998"/>
    <cellStyle name="Normal 3 2 3 3 4 3 3" xfId="3549"/>
    <cellStyle name="Normal 3 2 3 3 4 3 3 2" xfId="3550"/>
    <cellStyle name="Normal 3 2 3 3 4 3 3 2 2" xfId="32001"/>
    <cellStyle name="Normal 3 2 3 3 4 3 3 3" xfId="32000"/>
    <cellStyle name="Normal 3 2 3 3 4 3 4" xfId="3551"/>
    <cellStyle name="Normal 3 2 3 3 4 3 4 2" xfId="32003"/>
    <cellStyle name="Normal 3 2 3 3 4 3 4 3" xfId="32002"/>
    <cellStyle name="Normal 3 2 3 3 4 3 5" xfId="32004"/>
    <cellStyle name="Normal 3 2 3 3 4 3 6" xfId="32005"/>
    <cellStyle name="Normal 3 2 3 3 4 3 7" xfId="31997"/>
    <cellStyle name="Normal 3 2 3 3 4 4" xfId="3552"/>
    <cellStyle name="Normal 3 2 3 3 4 4 2" xfId="3553"/>
    <cellStyle name="Normal 3 2 3 3 4 4 2 2" xfId="32008"/>
    <cellStyle name="Normal 3 2 3 3 4 4 2 3" xfId="32007"/>
    <cellStyle name="Normal 3 2 3 3 4 4 3" xfId="3554"/>
    <cellStyle name="Normal 3 2 3 3 4 4 3 2" xfId="32010"/>
    <cellStyle name="Normal 3 2 3 3 4 4 3 3" xfId="32009"/>
    <cellStyle name="Normal 3 2 3 3 4 4 4" xfId="32011"/>
    <cellStyle name="Normal 3 2 3 3 4 4 4 2" xfId="32012"/>
    <cellStyle name="Normal 3 2 3 3 4 4 5" xfId="32013"/>
    <cellStyle name="Normal 3 2 3 3 4 4 6" xfId="32014"/>
    <cellStyle name="Normal 3 2 3 3 4 4 7" xfId="32006"/>
    <cellStyle name="Normal 3 2 3 3 4 5" xfId="3555"/>
    <cellStyle name="Normal 3 2 3 3 4 5 2" xfId="3556"/>
    <cellStyle name="Normal 3 2 3 3 4 5 2 2" xfId="32017"/>
    <cellStyle name="Normal 3 2 3 3 4 5 2 3" xfId="32016"/>
    <cellStyle name="Normal 3 2 3 3 4 5 3" xfId="32018"/>
    <cellStyle name="Normal 3 2 3 3 4 5 3 2" xfId="32019"/>
    <cellStyle name="Normal 3 2 3 3 4 5 4" xfId="32020"/>
    <cellStyle name="Normal 3 2 3 3 4 5 5" xfId="32021"/>
    <cellStyle name="Normal 3 2 3 3 4 5 6" xfId="32015"/>
    <cellStyle name="Normal 3 2 3 3 4 6" xfId="3557"/>
    <cellStyle name="Normal 3 2 3 3 4 6 2" xfId="3558"/>
    <cellStyle name="Normal 3 2 3 3 4 6 2 2" xfId="32023"/>
    <cellStyle name="Normal 3 2 3 3 4 6 3" xfId="32022"/>
    <cellStyle name="Normal 3 2 3 3 4 7" xfId="3559"/>
    <cellStyle name="Normal 3 2 3 3 4 7 2" xfId="32025"/>
    <cellStyle name="Normal 3 2 3 3 4 7 3" xfId="32024"/>
    <cellStyle name="Normal 3 2 3 3 4 8" xfId="32026"/>
    <cellStyle name="Normal 3 2 3 3 4 8 2" xfId="32027"/>
    <cellStyle name="Normal 3 2 3 3 4 9" xfId="32028"/>
    <cellStyle name="Normal 3 2 3 3 5" xfId="3560"/>
    <cellStyle name="Normal 3 2 3 3 5 2" xfId="3561"/>
    <cellStyle name="Normal 3 2 3 3 5 2 2" xfId="3562"/>
    <cellStyle name="Normal 3 2 3 3 5 2 2 2" xfId="3563"/>
    <cellStyle name="Normal 3 2 3 3 5 2 2 3" xfId="32031"/>
    <cellStyle name="Normal 3 2 3 3 5 2 3" xfId="3564"/>
    <cellStyle name="Normal 3 2 3 3 5 2 3 2" xfId="3565"/>
    <cellStyle name="Normal 3 2 3 3 5 2 4" xfId="3566"/>
    <cellStyle name="Normal 3 2 3 3 5 2 5" xfId="32030"/>
    <cellStyle name="Normal 3 2 3 3 5 3" xfId="3567"/>
    <cellStyle name="Normal 3 2 3 3 5 3 2" xfId="3568"/>
    <cellStyle name="Normal 3 2 3 3 5 3 2 2" xfId="32033"/>
    <cellStyle name="Normal 3 2 3 3 5 3 3" xfId="3569"/>
    <cellStyle name="Normal 3 2 3 3 5 3 4" xfId="32032"/>
    <cellStyle name="Normal 3 2 3 3 5 4" xfId="3570"/>
    <cellStyle name="Normal 3 2 3 3 5 4 2" xfId="3571"/>
    <cellStyle name="Normal 3 2 3 3 5 4 2 2" xfId="32035"/>
    <cellStyle name="Normal 3 2 3 3 5 4 3" xfId="32034"/>
    <cellStyle name="Normal 3 2 3 3 5 5" xfId="3572"/>
    <cellStyle name="Normal 3 2 3 3 5 5 2" xfId="3573"/>
    <cellStyle name="Normal 3 2 3 3 5 5 3" xfId="32036"/>
    <cellStyle name="Normal 3 2 3 3 5 6" xfId="3574"/>
    <cellStyle name="Normal 3 2 3 3 5 6 2" xfId="32037"/>
    <cellStyle name="Normal 3 2 3 3 5 7" xfId="32029"/>
    <cellStyle name="Normal 3 2 3 3 6" xfId="3575"/>
    <cellStyle name="Normal 3 2 3 3 6 2" xfId="3576"/>
    <cellStyle name="Normal 3 2 3 3 6 2 2" xfId="3577"/>
    <cellStyle name="Normal 3 2 3 3 6 2 2 2" xfId="32040"/>
    <cellStyle name="Normal 3 2 3 3 6 2 3" xfId="32039"/>
    <cellStyle name="Normal 3 2 3 3 6 3" xfId="3578"/>
    <cellStyle name="Normal 3 2 3 3 6 3 2" xfId="3579"/>
    <cellStyle name="Normal 3 2 3 3 6 3 2 2" xfId="32042"/>
    <cellStyle name="Normal 3 2 3 3 6 3 3" xfId="32041"/>
    <cellStyle name="Normal 3 2 3 3 6 4" xfId="3580"/>
    <cellStyle name="Normal 3 2 3 3 6 4 2" xfId="32044"/>
    <cellStyle name="Normal 3 2 3 3 6 4 3" xfId="32043"/>
    <cellStyle name="Normal 3 2 3 3 6 5" xfId="32045"/>
    <cellStyle name="Normal 3 2 3 3 6 6" xfId="32046"/>
    <cellStyle name="Normal 3 2 3 3 6 7" xfId="32038"/>
    <cellStyle name="Normal 3 2 3 3 7" xfId="3581"/>
    <cellStyle name="Normal 3 2 3 3 7 2" xfId="3582"/>
    <cellStyle name="Normal 3 2 3 3 7 2 2" xfId="3583"/>
    <cellStyle name="Normal 3 2 3 3 7 2 2 2" xfId="32049"/>
    <cellStyle name="Normal 3 2 3 3 7 2 3" xfId="32048"/>
    <cellStyle name="Normal 3 2 3 3 7 3" xfId="3584"/>
    <cellStyle name="Normal 3 2 3 3 7 3 2" xfId="3585"/>
    <cellStyle name="Normal 3 2 3 3 7 3 2 2" xfId="32051"/>
    <cellStyle name="Normal 3 2 3 3 7 3 3" xfId="32050"/>
    <cellStyle name="Normal 3 2 3 3 7 4" xfId="3586"/>
    <cellStyle name="Normal 3 2 3 3 7 4 2" xfId="32053"/>
    <cellStyle name="Normal 3 2 3 3 7 4 3" xfId="32052"/>
    <cellStyle name="Normal 3 2 3 3 7 5" xfId="32054"/>
    <cellStyle name="Normal 3 2 3 3 7 6" xfId="32055"/>
    <cellStyle name="Normal 3 2 3 3 7 7" xfId="32047"/>
    <cellStyle name="Normal 3 2 3 3 8" xfId="3587"/>
    <cellStyle name="Normal 3 2 3 3 8 2" xfId="3588"/>
    <cellStyle name="Normal 3 2 3 3 8 2 2" xfId="32058"/>
    <cellStyle name="Normal 3 2 3 3 8 2 3" xfId="32057"/>
    <cellStyle name="Normal 3 2 3 3 8 3" xfId="3589"/>
    <cellStyle name="Normal 3 2 3 3 8 3 2" xfId="32060"/>
    <cellStyle name="Normal 3 2 3 3 8 3 3" xfId="32059"/>
    <cellStyle name="Normal 3 2 3 3 8 4" xfId="32061"/>
    <cellStyle name="Normal 3 2 3 3 8 5" xfId="32062"/>
    <cellStyle name="Normal 3 2 3 3 8 6" xfId="32056"/>
    <cellStyle name="Normal 3 2 3 3 9" xfId="3590"/>
    <cellStyle name="Normal 3 2 3 3 9 2" xfId="3591"/>
    <cellStyle name="Normal 3 2 3 3 9 2 2" xfId="32064"/>
    <cellStyle name="Normal 3 2 3 3 9 3" xfId="32063"/>
    <cellStyle name="Normal 3 2 3 4" xfId="3592"/>
    <cellStyle name="Normal 3 2 3 4 10" xfId="3593"/>
    <cellStyle name="Normal 3 2 3 4 10 2" xfId="32067"/>
    <cellStyle name="Normal 3 2 3 4 10 3" xfId="32066"/>
    <cellStyle name="Normal 3 2 3 4 11" xfId="32068"/>
    <cellStyle name="Normal 3 2 3 4 12" xfId="32069"/>
    <cellStyle name="Normal 3 2 3 4 13" xfId="32065"/>
    <cellStyle name="Normal 3 2 3 4 2" xfId="3594"/>
    <cellStyle name="Normal 3 2 3 4 2 10" xfId="32071"/>
    <cellStyle name="Normal 3 2 3 4 2 11" xfId="32070"/>
    <cellStyle name="Normal 3 2 3 4 2 2" xfId="3595"/>
    <cellStyle name="Normal 3 2 3 4 2 2 2" xfId="3596"/>
    <cellStyle name="Normal 3 2 3 4 2 2 2 2" xfId="3597"/>
    <cellStyle name="Normal 3 2 3 4 2 2 2 2 2" xfId="32074"/>
    <cellStyle name="Normal 3 2 3 4 2 2 2 3" xfId="3598"/>
    <cellStyle name="Normal 3 2 3 4 2 2 2 4" xfId="32073"/>
    <cellStyle name="Normal 3 2 3 4 2 2 3" xfId="3599"/>
    <cellStyle name="Normal 3 2 3 4 2 2 3 2" xfId="3600"/>
    <cellStyle name="Normal 3 2 3 4 2 2 3 2 2" xfId="32076"/>
    <cellStyle name="Normal 3 2 3 4 2 2 3 3" xfId="32075"/>
    <cellStyle name="Normal 3 2 3 4 2 2 4" xfId="3601"/>
    <cellStyle name="Normal 3 2 3 4 2 2 4 2" xfId="3602"/>
    <cellStyle name="Normal 3 2 3 4 2 2 4 2 2" xfId="32078"/>
    <cellStyle name="Normal 3 2 3 4 2 2 4 3" xfId="32077"/>
    <cellStyle name="Normal 3 2 3 4 2 2 5" xfId="3603"/>
    <cellStyle name="Normal 3 2 3 4 2 2 5 2" xfId="32079"/>
    <cellStyle name="Normal 3 2 3 4 2 2 6" xfId="32080"/>
    <cellStyle name="Normal 3 2 3 4 2 2 7" xfId="32072"/>
    <cellStyle name="Normal 3 2 3 4 2 3" xfId="3604"/>
    <cellStyle name="Normal 3 2 3 4 2 3 2" xfId="3605"/>
    <cellStyle name="Normal 3 2 3 4 2 3 2 2" xfId="3606"/>
    <cellStyle name="Normal 3 2 3 4 2 3 2 2 2" xfId="32083"/>
    <cellStyle name="Normal 3 2 3 4 2 3 2 3" xfId="32082"/>
    <cellStyle name="Normal 3 2 3 4 2 3 3" xfId="3607"/>
    <cellStyle name="Normal 3 2 3 4 2 3 3 2" xfId="3608"/>
    <cellStyle name="Normal 3 2 3 4 2 3 3 2 2" xfId="32085"/>
    <cellStyle name="Normal 3 2 3 4 2 3 3 3" xfId="32084"/>
    <cellStyle name="Normal 3 2 3 4 2 3 4" xfId="3609"/>
    <cellStyle name="Normal 3 2 3 4 2 3 4 2" xfId="32087"/>
    <cellStyle name="Normal 3 2 3 4 2 3 4 3" xfId="32086"/>
    <cellStyle name="Normal 3 2 3 4 2 3 5" xfId="32088"/>
    <cellStyle name="Normal 3 2 3 4 2 3 6" xfId="32089"/>
    <cellStyle name="Normal 3 2 3 4 2 3 7" xfId="32081"/>
    <cellStyle name="Normal 3 2 3 4 2 4" xfId="3610"/>
    <cellStyle name="Normal 3 2 3 4 2 4 2" xfId="3611"/>
    <cellStyle name="Normal 3 2 3 4 2 4 2 2" xfId="32092"/>
    <cellStyle name="Normal 3 2 3 4 2 4 2 3" xfId="32091"/>
    <cellStyle name="Normal 3 2 3 4 2 4 3" xfId="3612"/>
    <cellStyle name="Normal 3 2 3 4 2 4 3 2" xfId="32094"/>
    <cellStyle name="Normal 3 2 3 4 2 4 3 3" xfId="32093"/>
    <cellStyle name="Normal 3 2 3 4 2 4 4" xfId="32095"/>
    <cellStyle name="Normal 3 2 3 4 2 4 4 2" xfId="32096"/>
    <cellStyle name="Normal 3 2 3 4 2 4 5" xfId="32097"/>
    <cellStyle name="Normal 3 2 3 4 2 4 6" xfId="32098"/>
    <cellStyle name="Normal 3 2 3 4 2 4 7" xfId="32090"/>
    <cellStyle name="Normal 3 2 3 4 2 5" xfId="3613"/>
    <cellStyle name="Normal 3 2 3 4 2 5 2" xfId="3614"/>
    <cellStyle name="Normal 3 2 3 4 2 5 2 2" xfId="32101"/>
    <cellStyle name="Normal 3 2 3 4 2 5 2 3" xfId="32100"/>
    <cellStyle name="Normal 3 2 3 4 2 5 3" xfId="32102"/>
    <cellStyle name="Normal 3 2 3 4 2 5 3 2" xfId="32103"/>
    <cellStyle name="Normal 3 2 3 4 2 5 4" xfId="32104"/>
    <cellStyle name="Normal 3 2 3 4 2 5 5" xfId="32105"/>
    <cellStyle name="Normal 3 2 3 4 2 5 6" xfId="32099"/>
    <cellStyle name="Normal 3 2 3 4 2 6" xfId="3615"/>
    <cellStyle name="Normal 3 2 3 4 2 6 2" xfId="3616"/>
    <cellStyle name="Normal 3 2 3 4 2 6 2 2" xfId="32107"/>
    <cellStyle name="Normal 3 2 3 4 2 6 3" xfId="32106"/>
    <cellStyle name="Normal 3 2 3 4 2 7" xfId="3617"/>
    <cellStyle name="Normal 3 2 3 4 2 7 2" xfId="32109"/>
    <cellStyle name="Normal 3 2 3 4 2 7 3" xfId="32108"/>
    <cellStyle name="Normal 3 2 3 4 2 8" xfId="32110"/>
    <cellStyle name="Normal 3 2 3 4 2 8 2" xfId="32111"/>
    <cellStyle name="Normal 3 2 3 4 2 9" xfId="32112"/>
    <cellStyle name="Normal 3 2 3 4 3" xfId="3618"/>
    <cellStyle name="Normal 3 2 3 4 3 10" xfId="32114"/>
    <cellStyle name="Normal 3 2 3 4 3 11" xfId="32113"/>
    <cellStyle name="Normal 3 2 3 4 3 2" xfId="3619"/>
    <cellStyle name="Normal 3 2 3 4 3 2 2" xfId="3620"/>
    <cellStyle name="Normal 3 2 3 4 3 2 2 2" xfId="3621"/>
    <cellStyle name="Normal 3 2 3 4 3 2 2 2 2" xfId="32117"/>
    <cellStyle name="Normal 3 2 3 4 3 2 2 3" xfId="3622"/>
    <cellStyle name="Normal 3 2 3 4 3 2 2 4" xfId="32116"/>
    <cellStyle name="Normal 3 2 3 4 3 2 3" xfId="3623"/>
    <cellStyle name="Normal 3 2 3 4 3 2 3 2" xfId="3624"/>
    <cellStyle name="Normal 3 2 3 4 3 2 3 2 2" xfId="32119"/>
    <cellStyle name="Normal 3 2 3 4 3 2 3 3" xfId="32118"/>
    <cellStyle name="Normal 3 2 3 4 3 2 4" xfId="3625"/>
    <cellStyle name="Normal 3 2 3 4 3 2 4 2" xfId="3626"/>
    <cellStyle name="Normal 3 2 3 4 3 2 4 2 2" xfId="32121"/>
    <cellStyle name="Normal 3 2 3 4 3 2 4 3" xfId="32120"/>
    <cellStyle name="Normal 3 2 3 4 3 2 5" xfId="3627"/>
    <cellStyle name="Normal 3 2 3 4 3 2 5 2" xfId="32122"/>
    <cellStyle name="Normal 3 2 3 4 3 2 6" xfId="32123"/>
    <cellStyle name="Normal 3 2 3 4 3 2 7" xfId="32115"/>
    <cellStyle name="Normal 3 2 3 4 3 3" xfId="3628"/>
    <cellStyle name="Normal 3 2 3 4 3 3 2" xfId="3629"/>
    <cellStyle name="Normal 3 2 3 4 3 3 2 2" xfId="3630"/>
    <cellStyle name="Normal 3 2 3 4 3 3 2 2 2" xfId="32126"/>
    <cellStyle name="Normal 3 2 3 4 3 3 2 3" xfId="32125"/>
    <cellStyle name="Normal 3 2 3 4 3 3 3" xfId="3631"/>
    <cellStyle name="Normal 3 2 3 4 3 3 3 2" xfId="3632"/>
    <cellStyle name="Normal 3 2 3 4 3 3 3 2 2" xfId="32128"/>
    <cellStyle name="Normal 3 2 3 4 3 3 3 3" xfId="32127"/>
    <cellStyle name="Normal 3 2 3 4 3 3 4" xfId="3633"/>
    <cellStyle name="Normal 3 2 3 4 3 3 4 2" xfId="32130"/>
    <cellStyle name="Normal 3 2 3 4 3 3 4 3" xfId="32129"/>
    <cellStyle name="Normal 3 2 3 4 3 3 5" xfId="32131"/>
    <cellStyle name="Normal 3 2 3 4 3 3 6" xfId="32132"/>
    <cellStyle name="Normal 3 2 3 4 3 3 7" xfId="32124"/>
    <cellStyle name="Normal 3 2 3 4 3 4" xfId="3634"/>
    <cellStyle name="Normal 3 2 3 4 3 4 2" xfId="3635"/>
    <cellStyle name="Normal 3 2 3 4 3 4 2 2" xfId="32135"/>
    <cellStyle name="Normal 3 2 3 4 3 4 2 3" xfId="32134"/>
    <cellStyle name="Normal 3 2 3 4 3 4 3" xfId="3636"/>
    <cellStyle name="Normal 3 2 3 4 3 4 3 2" xfId="32137"/>
    <cellStyle name="Normal 3 2 3 4 3 4 3 3" xfId="32136"/>
    <cellStyle name="Normal 3 2 3 4 3 4 4" xfId="32138"/>
    <cellStyle name="Normal 3 2 3 4 3 4 4 2" xfId="32139"/>
    <cellStyle name="Normal 3 2 3 4 3 4 5" xfId="32140"/>
    <cellStyle name="Normal 3 2 3 4 3 4 6" xfId="32141"/>
    <cellStyle name="Normal 3 2 3 4 3 4 7" xfId="32133"/>
    <cellStyle name="Normal 3 2 3 4 3 5" xfId="3637"/>
    <cellStyle name="Normal 3 2 3 4 3 5 2" xfId="3638"/>
    <cellStyle name="Normal 3 2 3 4 3 5 2 2" xfId="32144"/>
    <cellStyle name="Normal 3 2 3 4 3 5 2 3" xfId="32143"/>
    <cellStyle name="Normal 3 2 3 4 3 5 3" xfId="32145"/>
    <cellStyle name="Normal 3 2 3 4 3 5 3 2" xfId="32146"/>
    <cellStyle name="Normal 3 2 3 4 3 5 4" xfId="32147"/>
    <cellStyle name="Normal 3 2 3 4 3 5 5" xfId="32148"/>
    <cellStyle name="Normal 3 2 3 4 3 5 6" xfId="32142"/>
    <cellStyle name="Normal 3 2 3 4 3 6" xfId="3639"/>
    <cellStyle name="Normal 3 2 3 4 3 6 2" xfId="3640"/>
    <cellStyle name="Normal 3 2 3 4 3 6 2 2" xfId="32150"/>
    <cellStyle name="Normal 3 2 3 4 3 6 3" xfId="32149"/>
    <cellStyle name="Normal 3 2 3 4 3 7" xfId="3641"/>
    <cellStyle name="Normal 3 2 3 4 3 7 2" xfId="32152"/>
    <cellStyle name="Normal 3 2 3 4 3 7 3" xfId="32151"/>
    <cellStyle name="Normal 3 2 3 4 3 8" xfId="32153"/>
    <cellStyle name="Normal 3 2 3 4 3 8 2" xfId="32154"/>
    <cellStyle name="Normal 3 2 3 4 3 9" xfId="32155"/>
    <cellStyle name="Normal 3 2 3 4 4" xfId="3642"/>
    <cellStyle name="Normal 3 2 3 4 4 2" xfId="3643"/>
    <cellStyle name="Normal 3 2 3 4 4 2 2" xfId="3644"/>
    <cellStyle name="Normal 3 2 3 4 4 2 2 2" xfId="3645"/>
    <cellStyle name="Normal 3 2 3 4 4 2 2 3" xfId="32158"/>
    <cellStyle name="Normal 3 2 3 4 4 2 3" xfId="3646"/>
    <cellStyle name="Normal 3 2 3 4 4 2 3 2" xfId="3647"/>
    <cellStyle name="Normal 3 2 3 4 4 2 4" xfId="3648"/>
    <cellStyle name="Normal 3 2 3 4 4 2 5" xfId="32157"/>
    <cellStyle name="Normal 3 2 3 4 4 3" xfId="3649"/>
    <cellStyle name="Normal 3 2 3 4 4 3 2" xfId="3650"/>
    <cellStyle name="Normal 3 2 3 4 4 3 2 2" xfId="32160"/>
    <cellStyle name="Normal 3 2 3 4 4 3 3" xfId="3651"/>
    <cellStyle name="Normal 3 2 3 4 4 3 4" xfId="32159"/>
    <cellStyle name="Normal 3 2 3 4 4 4" xfId="3652"/>
    <cellStyle name="Normal 3 2 3 4 4 4 2" xfId="3653"/>
    <cellStyle name="Normal 3 2 3 4 4 4 2 2" xfId="32162"/>
    <cellStyle name="Normal 3 2 3 4 4 4 3" xfId="32161"/>
    <cellStyle name="Normal 3 2 3 4 4 5" xfId="3654"/>
    <cellStyle name="Normal 3 2 3 4 4 5 2" xfId="3655"/>
    <cellStyle name="Normal 3 2 3 4 4 5 3" xfId="32163"/>
    <cellStyle name="Normal 3 2 3 4 4 6" xfId="3656"/>
    <cellStyle name="Normal 3 2 3 4 4 6 2" xfId="32164"/>
    <cellStyle name="Normal 3 2 3 4 4 7" xfId="32156"/>
    <cellStyle name="Normal 3 2 3 4 5" xfId="3657"/>
    <cellStyle name="Normal 3 2 3 4 5 2" xfId="3658"/>
    <cellStyle name="Normal 3 2 3 4 5 2 2" xfId="3659"/>
    <cellStyle name="Normal 3 2 3 4 5 2 2 2" xfId="32167"/>
    <cellStyle name="Normal 3 2 3 4 5 2 3" xfId="32166"/>
    <cellStyle name="Normal 3 2 3 4 5 3" xfId="3660"/>
    <cellStyle name="Normal 3 2 3 4 5 3 2" xfId="3661"/>
    <cellStyle name="Normal 3 2 3 4 5 3 2 2" xfId="32169"/>
    <cellStyle name="Normal 3 2 3 4 5 3 3" xfId="32168"/>
    <cellStyle name="Normal 3 2 3 4 5 4" xfId="3662"/>
    <cellStyle name="Normal 3 2 3 4 5 4 2" xfId="32171"/>
    <cellStyle name="Normal 3 2 3 4 5 4 3" xfId="32170"/>
    <cellStyle name="Normal 3 2 3 4 5 5" xfId="32172"/>
    <cellStyle name="Normal 3 2 3 4 5 6" xfId="32173"/>
    <cellStyle name="Normal 3 2 3 4 5 7" xfId="32165"/>
    <cellStyle name="Normal 3 2 3 4 6" xfId="3663"/>
    <cellStyle name="Normal 3 2 3 4 6 2" xfId="3664"/>
    <cellStyle name="Normal 3 2 3 4 6 2 2" xfId="3665"/>
    <cellStyle name="Normal 3 2 3 4 6 2 2 2" xfId="32176"/>
    <cellStyle name="Normal 3 2 3 4 6 2 3" xfId="32175"/>
    <cellStyle name="Normal 3 2 3 4 6 3" xfId="3666"/>
    <cellStyle name="Normal 3 2 3 4 6 3 2" xfId="3667"/>
    <cellStyle name="Normal 3 2 3 4 6 3 2 2" xfId="32178"/>
    <cellStyle name="Normal 3 2 3 4 6 3 3" xfId="32177"/>
    <cellStyle name="Normal 3 2 3 4 6 4" xfId="3668"/>
    <cellStyle name="Normal 3 2 3 4 6 4 2" xfId="32180"/>
    <cellStyle name="Normal 3 2 3 4 6 4 3" xfId="32179"/>
    <cellStyle name="Normal 3 2 3 4 6 5" xfId="32181"/>
    <cellStyle name="Normal 3 2 3 4 6 6" xfId="32182"/>
    <cellStyle name="Normal 3 2 3 4 6 7" xfId="32174"/>
    <cellStyle name="Normal 3 2 3 4 7" xfId="3669"/>
    <cellStyle name="Normal 3 2 3 4 7 2" xfId="3670"/>
    <cellStyle name="Normal 3 2 3 4 7 2 2" xfId="32185"/>
    <cellStyle name="Normal 3 2 3 4 7 2 3" xfId="32184"/>
    <cellStyle name="Normal 3 2 3 4 7 3" xfId="3671"/>
    <cellStyle name="Normal 3 2 3 4 7 3 2" xfId="32187"/>
    <cellStyle name="Normal 3 2 3 4 7 3 3" xfId="32186"/>
    <cellStyle name="Normal 3 2 3 4 7 4" xfId="32188"/>
    <cellStyle name="Normal 3 2 3 4 7 5" xfId="32189"/>
    <cellStyle name="Normal 3 2 3 4 7 6" xfId="32183"/>
    <cellStyle name="Normal 3 2 3 4 8" xfId="3672"/>
    <cellStyle name="Normal 3 2 3 4 8 2" xfId="3673"/>
    <cellStyle name="Normal 3 2 3 4 8 2 2" xfId="32191"/>
    <cellStyle name="Normal 3 2 3 4 8 3" xfId="32190"/>
    <cellStyle name="Normal 3 2 3 4 9" xfId="3674"/>
    <cellStyle name="Normal 3 2 3 4 9 2" xfId="3675"/>
    <cellStyle name="Normal 3 2 3 4 9 2 2" xfId="32193"/>
    <cellStyle name="Normal 3 2 3 4 9 3" xfId="32192"/>
    <cellStyle name="Normal 3 2 3 5" xfId="3676"/>
    <cellStyle name="Normal 3 2 3 5 10" xfId="32195"/>
    <cellStyle name="Normal 3 2 3 5 11" xfId="32196"/>
    <cellStyle name="Normal 3 2 3 5 12" xfId="32194"/>
    <cellStyle name="Normal 3 2 3 5 2" xfId="3677"/>
    <cellStyle name="Normal 3 2 3 5 2 2" xfId="3678"/>
    <cellStyle name="Normal 3 2 3 5 2 2 2" xfId="3679"/>
    <cellStyle name="Normal 3 2 3 5 2 2 2 2" xfId="3680"/>
    <cellStyle name="Normal 3 2 3 5 2 2 2 3" xfId="3681"/>
    <cellStyle name="Normal 3 2 3 5 2 2 2 4" xfId="32199"/>
    <cellStyle name="Normal 3 2 3 5 2 2 3" xfId="3682"/>
    <cellStyle name="Normal 3 2 3 5 2 2 3 2" xfId="3683"/>
    <cellStyle name="Normal 3 2 3 5 2 2 4" xfId="3684"/>
    <cellStyle name="Normal 3 2 3 5 2 2 4 2" xfId="3685"/>
    <cellStyle name="Normal 3 2 3 5 2 2 5" xfId="3686"/>
    <cellStyle name="Normal 3 2 3 5 2 2 6" xfId="32198"/>
    <cellStyle name="Normal 3 2 3 5 2 3" xfId="3687"/>
    <cellStyle name="Normal 3 2 3 5 2 3 2" xfId="3688"/>
    <cellStyle name="Normal 3 2 3 5 2 3 2 2" xfId="3689"/>
    <cellStyle name="Normal 3 2 3 5 2 3 2 3" xfId="32201"/>
    <cellStyle name="Normal 3 2 3 5 2 3 3" xfId="3690"/>
    <cellStyle name="Normal 3 2 3 5 2 3 3 2" xfId="3691"/>
    <cellStyle name="Normal 3 2 3 5 2 3 4" xfId="3692"/>
    <cellStyle name="Normal 3 2 3 5 2 3 5" xfId="32200"/>
    <cellStyle name="Normal 3 2 3 5 2 4" xfId="3693"/>
    <cellStyle name="Normal 3 2 3 5 2 4 2" xfId="3694"/>
    <cellStyle name="Normal 3 2 3 5 2 4 2 2" xfId="32203"/>
    <cellStyle name="Normal 3 2 3 5 2 4 3" xfId="3695"/>
    <cellStyle name="Normal 3 2 3 5 2 4 4" xfId="32202"/>
    <cellStyle name="Normal 3 2 3 5 2 5" xfId="3696"/>
    <cellStyle name="Normal 3 2 3 5 2 5 2" xfId="3697"/>
    <cellStyle name="Normal 3 2 3 5 2 5 3" xfId="32204"/>
    <cellStyle name="Normal 3 2 3 5 2 6" xfId="3698"/>
    <cellStyle name="Normal 3 2 3 5 2 6 2" xfId="3699"/>
    <cellStyle name="Normal 3 2 3 5 2 6 3" xfId="32205"/>
    <cellStyle name="Normal 3 2 3 5 2 7" xfId="3700"/>
    <cellStyle name="Normal 3 2 3 5 2 8" xfId="32197"/>
    <cellStyle name="Normal 3 2 3 5 3" xfId="3701"/>
    <cellStyle name="Normal 3 2 3 5 3 2" xfId="3702"/>
    <cellStyle name="Normal 3 2 3 5 3 2 2" xfId="3703"/>
    <cellStyle name="Normal 3 2 3 5 3 2 2 2" xfId="32208"/>
    <cellStyle name="Normal 3 2 3 5 3 2 3" xfId="3704"/>
    <cellStyle name="Normal 3 2 3 5 3 2 4" xfId="32207"/>
    <cellStyle name="Normal 3 2 3 5 3 3" xfId="3705"/>
    <cellStyle name="Normal 3 2 3 5 3 3 2" xfId="3706"/>
    <cellStyle name="Normal 3 2 3 5 3 3 2 2" xfId="32210"/>
    <cellStyle name="Normal 3 2 3 5 3 3 3" xfId="32209"/>
    <cellStyle name="Normal 3 2 3 5 3 4" xfId="3707"/>
    <cellStyle name="Normal 3 2 3 5 3 4 2" xfId="3708"/>
    <cellStyle name="Normal 3 2 3 5 3 4 2 2" xfId="32212"/>
    <cellStyle name="Normal 3 2 3 5 3 4 3" xfId="32211"/>
    <cellStyle name="Normal 3 2 3 5 3 5" xfId="3709"/>
    <cellStyle name="Normal 3 2 3 5 3 5 2" xfId="32213"/>
    <cellStyle name="Normal 3 2 3 5 3 6" xfId="32214"/>
    <cellStyle name="Normal 3 2 3 5 3 7" xfId="32206"/>
    <cellStyle name="Normal 3 2 3 5 4" xfId="3710"/>
    <cellStyle name="Normal 3 2 3 5 4 2" xfId="3711"/>
    <cellStyle name="Normal 3 2 3 5 4 2 2" xfId="3712"/>
    <cellStyle name="Normal 3 2 3 5 4 2 2 2" xfId="32217"/>
    <cellStyle name="Normal 3 2 3 5 4 2 3" xfId="32216"/>
    <cellStyle name="Normal 3 2 3 5 4 3" xfId="3713"/>
    <cellStyle name="Normal 3 2 3 5 4 3 2" xfId="3714"/>
    <cellStyle name="Normal 3 2 3 5 4 3 2 2" xfId="32219"/>
    <cellStyle name="Normal 3 2 3 5 4 3 3" xfId="32218"/>
    <cellStyle name="Normal 3 2 3 5 4 4" xfId="3715"/>
    <cellStyle name="Normal 3 2 3 5 4 4 2" xfId="32221"/>
    <cellStyle name="Normal 3 2 3 5 4 4 3" xfId="32220"/>
    <cellStyle name="Normal 3 2 3 5 4 5" xfId="32222"/>
    <cellStyle name="Normal 3 2 3 5 4 6" xfId="32223"/>
    <cellStyle name="Normal 3 2 3 5 4 7" xfId="32215"/>
    <cellStyle name="Normal 3 2 3 5 5" xfId="3716"/>
    <cellStyle name="Normal 3 2 3 5 5 2" xfId="3717"/>
    <cellStyle name="Normal 3 2 3 5 5 2 2" xfId="32226"/>
    <cellStyle name="Normal 3 2 3 5 5 2 3" xfId="32225"/>
    <cellStyle name="Normal 3 2 3 5 5 3" xfId="3718"/>
    <cellStyle name="Normal 3 2 3 5 5 3 2" xfId="32228"/>
    <cellStyle name="Normal 3 2 3 5 5 3 3" xfId="32227"/>
    <cellStyle name="Normal 3 2 3 5 5 4" xfId="32229"/>
    <cellStyle name="Normal 3 2 3 5 5 4 2" xfId="32230"/>
    <cellStyle name="Normal 3 2 3 5 5 5" xfId="32231"/>
    <cellStyle name="Normal 3 2 3 5 5 6" xfId="32232"/>
    <cellStyle name="Normal 3 2 3 5 5 7" xfId="32224"/>
    <cellStyle name="Normal 3 2 3 5 6" xfId="3719"/>
    <cellStyle name="Normal 3 2 3 5 6 2" xfId="3720"/>
    <cellStyle name="Normal 3 2 3 5 6 2 2" xfId="32235"/>
    <cellStyle name="Normal 3 2 3 5 6 2 3" xfId="32234"/>
    <cellStyle name="Normal 3 2 3 5 6 3" xfId="32236"/>
    <cellStyle name="Normal 3 2 3 5 6 3 2" xfId="32237"/>
    <cellStyle name="Normal 3 2 3 5 6 4" xfId="32238"/>
    <cellStyle name="Normal 3 2 3 5 6 5" xfId="32239"/>
    <cellStyle name="Normal 3 2 3 5 6 6" xfId="32233"/>
    <cellStyle name="Normal 3 2 3 5 7" xfId="3721"/>
    <cellStyle name="Normal 3 2 3 5 7 2" xfId="3722"/>
    <cellStyle name="Normal 3 2 3 5 7 2 2" xfId="32241"/>
    <cellStyle name="Normal 3 2 3 5 7 3" xfId="32240"/>
    <cellStyle name="Normal 3 2 3 5 8" xfId="3723"/>
    <cellStyle name="Normal 3 2 3 5 8 2" xfId="32243"/>
    <cellStyle name="Normal 3 2 3 5 8 3" xfId="32242"/>
    <cellStyle name="Normal 3 2 3 5 9" xfId="32244"/>
    <cellStyle name="Normal 3 2 3 5 9 2" xfId="32245"/>
    <cellStyle name="Normal 3 2 3 6" xfId="3724"/>
    <cellStyle name="Normal 3 2 3 6 10" xfId="32247"/>
    <cellStyle name="Normal 3 2 3 6 11" xfId="32246"/>
    <cellStyle name="Normal 3 2 3 6 2" xfId="3725"/>
    <cellStyle name="Normal 3 2 3 6 2 2" xfId="3726"/>
    <cellStyle name="Normal 3 2 3 6 2 2 2" xfId="3727"/>
    <cellStyle name="Normal 3 2 3 6 2 2 2 2" xfId="32250"/>
    <cellStyle name="Normal 3 2 3 6 2 2 3" xfId="3728"/>
    <cellStyle name="Normal 3 2 3 6 2 2 4" xfId="32249"/>
    <cellStyle name="Normal 3 2 3 6 2 3" xfId="3729"/>
    <cellStyle name="Normal 3 2 3 6 2 3 2" xfId="3730"/>
    <cellStyle name="Normal 3 2 3 6 2 3 2 2" xfId="32252"/>
    <cellStyle name="Normal 3 2 3 6 2 3 3" xfId="32251"/>
    <cellStyle name="Normal 3 2 3 6 2 4" xfId="3731"/>
    <cellStyle name="Normal 3 2 3 6 2 4 2" xfId="3732"/>
    <cellStyle name="Normal 3 2 3 6 2 4 2 2" xfId="32254"/>
    <cellStyle name="Normal 3 2 3 6 2 4 3" xfId="32253"/>
    <cellStyle name="Normal 3 2 3 6 2 5" xfId="3733"/>
    <cellStyle name="Normal 3 2 3 6 2 5 2" xfId="32255"/>
    <cellStyle name="Normal 3 2 3 6 2 6" xfId="32256"/>
    <cellStyle name="Normal 3 2 3 6 2 7" xfId="32248"/>
    <cellStyle name="Normal 3 2 3 6 3" xfId="3734"/>
    <cellStyle name="Normal 3 2 3 6 3 2" xfId="3735"/>
    <cellStyle name="Normal 3 2 3 6 3 2 2" xfId="3736"/>
    <cellStyle name="Normal 3 2 3 6 3 2 2 2" xfId="32259"/>
    <cellStyle name="Normal 3 2 3 6 3 2 3" xfId="32258"/>
    <cellStyle name="Normal 3 2 3 6 3 3" xfId="3737"/>
    <cellStyle name="Normal 3 2 3 6 3 3 2" xfId="3738"/>
    <cellStyle name="Normal 3 2 3 6 3 3 2 2" xfId="32261"/>
    <cellStyle name="Normal 3 2 3 6 3 3 3" xfId="32260"/>
    <cellStyle name="Normal 3 2 3 6 3 4" xfId="3739"/>
    <cellStyle name="Normal 3 2 3 6 3 4 2" xfId="32263"/>
    <cellStyle name="Normal 3 2 3 6 3 4 3" xfId="32262"/>
    <cellStyle name="Normal 3 2 3 6 3 5" xfId="32264"/>
    <cellStyle name="Normal 3 2 3 6 3 6" xfId="32265"/>
    <cellStyle name="Normal 3 2 3 6 3 7" xfId="32257"/>
    <cellStyle name="Normal 3 2 3 6 4" xfId="3740"/>
    <cellStyle name="Normal 3 2 3 6 4 2" xfId="3741"/>
    <cellStyle name="Normal 3 2 3 6 4 2 2" xfId="32268"/>
    <cellStyle name="Normal 3 2 3 6 4 2 3" xfId="32267"/>
    <cellStyle name="Normal 3 2 3 6 4 3" xfId="3742"/>
    <cellStyle name="Normal 3 2 3 6 4 3 2" xfId="32270"/>
    <cellStyle name="Normal 3 2 3 6 4 3 3" xfId="32269"/>
    <cellStyle name="Normal 3 2 3 6 4 4" xfId="32271"/>
    <cellStyle name="Normal 3 2 3 6 4 4 2" xfId="32272"/>
    <cellStyle name="Normal 3 2 3 6 4 5" xfId="32273"/>
    <cellStyle name="Normal 3 2 3 6 4 6" xfId="32274"/>
    <cellStyle name="Normal 3 2 3 6 4 7" xfId="32266"/>
    <cellStyle name="Normal 3 2 3 6 5" xfId="3743"/>
    <cellStyle name="Normal 3 2 3 6 5 2" xfId="3744"/>
    <cellStyle name="Normal 3 2 3 6 5 2 2" xfId="32277"/>
    <cellStyle name="Normal 3 2 3 6 5 2 3" xfId="32276"/>
    <cellStyle name="Normal 3 2 3 6 5 3" xfId="32278"/>
    <cellStyle name="Normal 3 2 3 6 5 3 2" xfId="32279"/>
    <cellStyle name="Normal 3 2 3 6 5 4" xfId="32280"/>
    <cellStyle name="Normal 3 2 3 6 5 5" xfId="32281"/>
    <cellStyle name="Normal 3 2 3 6 5 6" xfId="32275"/>
    <cellStyle name="Normal 3 2 3 6 6" xfId="3745"/>
    <cellStyle name="Normal 3 2 3 6 6 2" xfId="3746"/>
    <cellStyle name="Normal 3 2 3 6 6 2 2" xfId="32283"/>
    <cellStyle name="Normal 3 2 3 6 6 3" xfId="32282"/>
    <cellStyle name="Normal 3 2 3 6 7" xfId="3747"/>
    <cellStyle name="Normal 3 2 3 6 7 2" xfId="32285"/>
    <cellStyle name="Normal 3 2 3 6 7 3" xfId="32284"/>
    <cellStyle name="Normal 3 2 3 6 8" xfId="32286"/>
    <cellStyle name="Normal 3 2 3 6 8 2" xfId="32287"/>
    <cellStyle name="Normal 3 2 3 6 9" xfId="32288"/>
    <cellStyle name="Normal 3 2 3 7" xfId="3748"/>
    <cellStyle name="Normal 3 2 3 7 10" xfId="32290"/>
    <cellStyle name="Normal 3 2 3 7 11" xfId="32289"/>
    <cellStyle name="Normal 3 2 3 7 2" xfId="3749"/>
    <cellStyle name="Normal 3 2 3 7 2 2" xfId="3750"/>
    <cellStyle name="Normal 3 2 3 7 2 2 2" xfId="3751"/>
    <cellStyle name="Normal 3 2 3 7 2 2 2 2" xfId="32293"/>
    <cellStyle name="Normal 3 2 3 7 2 2 3" xfId="3752"/>
    <cellStyle name="Normal 3 2 3 7 2 2 4" xfId="32292"/>
    <cellStyle name="Normal 3 2 3 7 2 3" xfId="3753"/>
    <cellStyle name="Normal 3 2 3 7 2 3 2" xfId="3754"/>
    <cellStyle name="Normal 3 2 3 7 2 3 2 2" xfId="32295"/>
    <cellStyle name="Normal 3 2 3 7 2 3 3" xfId="32294"/>
    <cellStyle name="Normal 3 2 3 7 2 4" xfId="3755"/>
    <cellStyle name="Normal 3 2 3 7 2 4 2" xfId="3756"/>
    <cellStyle name="Normal 3 2 3 7 2 4 2 2" xfId="32297"/>
    <cellStyle name="Normal 3 2 3 7 2 4 3" xfId="32296"/>
    <cellStyle name="Normal 3 2 3 7 2 5" xfId="3757"/>
    <cellStyle name="Normal 3 2 3 7 2 5 2" xfId="32298"/>
    <cellStyle name="Normal 3 2 3 7 2 6" xfId="32299"/>
    <cellStyle name="Normal 3 2 3 7 2 7" xfId="32291"/>
    <cellStyle name="Normal 3 2 3 7 3" xfId="3758"/>
    <cellStyle name="Normal 3 2 3 7 3 2" xfId="3759"/>
    <cellStyle name="Normal 3 2 3 7 3 2 2" xfId="3760"/>
    <cellStyle name="Normal 3 2 3 7 3 2 2 2" xfId="32302"/>
    <cellStyle name="Normal 3 2 3 7 3 2 3" xfId="32301"/>
    <cellStyle name="Normal 3 2 3 7 3 3" xfId="3761"/>
    <cellStyle name="Normal 3 2 3 7 3 3 2" xfId="3762"/>
    <cellStyle name="Normal 3 2 3 7 3 3 2 2" xfId="32304"/>
    <cellStyle name="Normal 3 2 3 7 3 3 3" xfId="32303"/>
    <cellStyle name="Normal 3 2 3 7 3 4" xfId="3763"/>
    <cellStyle name="Normal 3 2 3 7 3 4 2" xfId="32306"/>
    <cellStyle name="Normal 3 2 3 7 3 4 3" xfId="32305"/>
    <cellStyle name="Normal 3 2 3 7 3 5" xfId="32307"/>
    <cellStyle name="Normal 3 2 3 7 3 6" xfId="32308"/>
    <cellStyle name="Normal 3 2 3 7 3 7" xfId="32300"/>
    <cellStyle name="Normal 3 2 3 7 4" xfId="3764"/>
    <cellStyle name="Normal 3 2 3 7 4 2" xfId="3765"/>
    <cellStyle name="Normal 3 2 3 7 4 2 2" xfId="32311"/>
    <cellStyle name="Normal 3 2 3 7 4 2 3" xfId="32310"/>
    <cellStyle name="Normal 3 2 3 7 4 3" xfId="3766"/>
    <cellStyle name="Normal 3 2 3 7 4 3 2" xfId="32313"/>
    <cellStyle name="Normal 3 2 3 7 4 3 3" xfId="32312"/>
    <cellStyle name="Normal 3 2 3 7 4 4" xfId="32314"/>
    <cellStyle name="Normal 3 2 3 7 4 4 2" xfId="32315"/>
    <cellStyle name="Normal 3 2 3 7 4 5" xfId="32316"/>
    <cellStyle name="Normal 3 2 3 7 4 6" xfId="32317"/>
    <cellStyle name="Normal 3 2 3 7 4 7" xfId="32309"/>
    <cellStyle name="Normal 3 2 3 7 5" xfId="3767"/>
    <cellStyle name="Normal 3 2 3 7 5 2" xfId="3768"/>
    <cellStyle name="Normal 3 2 3 7 5 2 2" xfId="32320"/>
    <cellStyle name="Normal 3 2 3 7 5 2 3" xfId="32319"/>
    <cellStyle name="Normal 3 2 3 7 5 3" xfId="32321"/>
    <cellStyle name="Normal 3 2 3 7 5 3 2" xfId="32322"/>
    <cellStyle name="Normal 3 2 3 7 5 4" xfId="32323"/>
    <cellStyle name="Normal 3 2 3 7 5 5" xfId="32324"/>
    <cellStyle name="Normal 3 2 3 7 5 6" xfId="32318"/>
    <cellStyle name="Normal 3 2 3 7 6" xfId="3769"/>
    <cellStyle name="Normal 3 2 3 7 6 2" xfId="3770"/>
    <cellStyle name="Normal 3 2 3 7 6 2 2" xfId="32326"/>
    <cellStyle name="Normal 3 2 3 7 6 3" xfId="32325"/>
    <cellStyle name="Normal 3 2 3 7 7" xfId="3771"/>
    <cellStyle name="Normal 3 2 3 7 7 2" xfId="32328"/>
    <cellStyle name="Normal 3 2 3 7 7 3" xfId="32327"/>
    <cellStyle name="Normal 3 2 3 7 8" xfId="32329"/>
    <cellStyle name="Normal 3 2 3 7 8 2" xfId="32330"/>
    <cellStyle name="Normal 3 2 3 7 9" xfId="32331"/>
    <cellStyle name="Normal 3 2 3 8" xfId="3772"/>
    <cellStyle name="Normal 3 2 3 8 2" xfId="3773"/>
    <cellStyle name="Normal 3 2 3 8 2 2" xfId="3774"/>
    <cellStyle name="Normal 3 2 3 8 2 2 2" xfId="3775"/>
    <cellStyle name="Normal 3 2 3 8 2 2 3" xfId="32334"/>
    <cellStyle name="Normal 3 2 3 8 2 3" xfId="3776"/>
    <cellStyle name="Normal 3 2 3 8 2 3 2" xfId="3777"/>
    <cellStyle name="Normal 3 2 3 8 2 4" xfId="3778"/>
    <cellStyle name="Normal 3 2 3 8 2 5" xfId="32333"/>
    <cellStyle name="Normal 3 2 3 8 3" xfId="3779"/>
    <cellStyle name="Normal 3 2 3 8 3 2" xfId="3780"/>
    <cellStyle name="Normal 3 2 3 8 3 2 2" xfId="32336"/>
    <cellStyle name="Normal 3 2 3 8 3 3" xfId="3781"/>
    <cellStyle name="Normal 3 2 3 8 3 4" xfId="32335"/>
    <cellStyle name="Normal 3 2 3 8 4" xfId="3782"/>
    <cellStyle name="Normal 3 2 3 8 4 2" xfId="3783"/>
    <cellStyle name="Normal 3 2 3 8 4 2 2" xfId="32338"/>
    <cellStyle name="Normal 3 2 3 8 4 3" xfId="32337"/>
    <cellStyle name="Normal 3 2 3 8 5" xfId="3784"/>
    <cellStyle name="Normal 3 2 3 8 5 2" xfId="3785"/>
    <cellStyle name="Normal 3 2 3 8 5 3" xfId="32339"/>
    <cellStyle name="Normal 3 2 3 8 6" xfId="3786"/>
    <cellStyle name="Normal 3 2 3 8 6 2" xfId="32340"/>
    <cellStyle name="Normal 3 2 3 8 7" xfId="32332"/>
    <cellStyle name="Normal 3 2 3 9" xfId="3787"/>
    <cellStyle name="Normal 3 2 3 9 2" xfId="3788"/>
    <cellStyle name="Normal 3 2 3 9 2 2" xfId="3789"/>
    <cellStyle name="Normal 3 2 3 9 2 2 2" xfId="32343"/>
    <cellStyle name="Normal 3 2 3 9 2 3" xfId="32342"/>
    <cellStyle name="Normal 3 2 3 9 3" xfId="3790"/>
    <cellStyle name="Normal 3 2 3 9 3 2" xfId="3791"/>
    <cellStyle name="Normal 3 2 3 9 3 2 2" xfId="32345"/>
    <cellStyle name="Normal 3 2 3 9 3 3" xfId="32344"/>
    <cellStyle name="Normal 3 2 3 9 4" xfId="3792"/>
    <cellStyle name="Normal 3 2 3 9 4 2" xfId="32347"/>
    <cellStyle name="Normal 3 2 3 9 4 3" xfId="32346"/>
    <cellStyle name="Normal 3 2 3 9 5" xfId="32348"/>
    <cellStyle name="Normal 3 2 3 9 6" xfId="32349"/>
    <cellStyle name="Normal 3 2 3 9 7" xfId="32341"/>
    <cellStyle name="Normal 3 2 4" xfId="3793"/>
    <cellStyle name="Normal 3 2 4 10" xfId="3794"/>
    <cellStyle name="Normal 3 2 4 10 2" xfId="3795"/>
    <cellStyle name="Normal 3 2 4 10 2 2" xfId="32352"/>
    <cellStyle name="Normal 3 2 4 10 3" xfId="3796"/>
    <cellStyle name="Normal 3 2 4 10 4" xfId="32351"/>
    <cellStyle name="Normal 3 2 4 11" xfId="3797"/>
    <cellStyle name="Normal 3 2 4 11 2" xfId="3798"/>
    <cellStyle name="Normal 3 2 4 11 2 2" xfId="32354"/>
    <cellStyle name="Normal 3 2 4 11 3" xfId="32353"/>
    <cellStyle name="Normal 3 2 4 12" xfId="3799"/>
    <cellStyle name="Normal 3 2 4 12 2" xfId="3800"/>
    <cellStyle name="Normal 3 2 4 12 3" xfId="32355"/>
    <cellStyle name="Normal 3 2 4 13" xfId="3801"/>
    <cellStyle name="Normal 3 2 4 13 2" xfId="32356"/>
    <cellStyle name="Normal 3 2 4 14" xfId="32350"/>
    <cellStyle name="Normal 3 2 4 2" xfId="3802"/>
    <cellStyle name="Normal 3 2 4 2 10" xfId="3803"/>
    <cellStyle name="Normal 3 2 4 2 10 2" xfId="3804"/>
    <cellStyle name="Normal 3 2 4 2 10 3" xfId="32358"/>
    <cellStyle name="Normal 3 2 4 2 11" xfId="3805"/>
    <cellStyle name="Normal 3 2 4 2 11 2" xfId="32359"/>
    <cellStyle name="Normal 3 2 4 2 12" xfId="32357"/>
    <cellStyle name="Normal 3 2 4 2 2" xfId="3806"/>
    <cellStyle name="Normal 3 2 4 2 2 2" xfId="3807"/>
    <cellStyle name="Normal 3 2 4 2 2 2 2" xfId="3808"/>
    <cellStyle name="Normal 3 2 4 2 2 2 2 2" xfId="3809"/>
    <cellStyle name="Normal 3 2 4 2 2 2 2 2 2" xfId="3810"/>
    <cellStyle name="Normal 3 2 4 2 2 2 2 2 3" xfId="3811"/>
    <cellStyle name="Normal 3 2 4 2 2 2 2 3" xfId="3812"/>
    <cellStyle name="Normal 3 2 4 2 2 2 2 3 2" xfId="3813"/>
    <cellStyle name="Normal 3 2 4 2 2 2 2 4" xfId="3814"/>
    <cellStyle name="Normal 3 2 4 2 2 2 2 4 2" xfId="3815"/>
    <cellStyle name="Normal 3 2 4 2 2 2 2 5" xfId="3816"/>
    <cellStyle name="Normal 3 2 4 2 2 2 2 6" xfId="32362"/>
    <cellStyle name="Normal 3 2 4 2 2 2 3" xfId="3817"/>
    <cellStyle name="Normal 3 2 4 2 2 2 3 2" xfId="3818"/>
    <cellStyle name="Normal 3 2 4 2 2 2 3 2 2" xfId="3819"/>
    <cellStyle name="Normal 3 2 4 2 2 2 3 3" xfId="3820"/>
    <cellStyle name="Normal 3 2 4 2 2 2 3 3 2" xfId="3821"/>
    <cellStyle name="Normal 3 2 4 2 2 2 3 4" xfId="3822"/>
    <cellStyle name="Normal 3 2 4 2 2 2 4" xfId="3823"/>
    <cellStyle name="Normal 3 2 4 2 2 2 4 2" xfId="3824"/>
    <cellStyle name="Normal 3 2 4 2 2 2 4 3" xfId="3825"/>
    <cellStyle name="Normal 3 2 4 2 2 2 5" xfId="3826"/>
    <cellStyle name="Normal 3 2 4 2 2 2 5 2" xfId="3827"/>
    <cellStyle name="Normal 3 2 4 2 2 2 6" xfId="3828"/>
    <cellStyle name="Normal 3 2 4 2 2 2 6 2" xfId="3829"/>
    <cellStyle name="Normal 3 2 4 2 2 2 7" xfId="3830"/>
    <cellStyle name="Normal 3 2 4 2 2 2 8" xfId="32361"/>
    <cellStyle name="Normal 3 2 4 2 2 3" xfId="3831"/>
    <cellStyle name="Normal 3 2 4 2 2 3 2" xfId="3832"/>
    <cellStyle name="Normal 3 2 4 2 2 3 2 2" xfId="3833"/>
    <cellStyle name="Normal 3 2 4 2 2 3 2 3" xfId="3834"/>
    <cellStyle name="Normal 3 2 4 2 2 3 2 4" xfId="32364"/>
    <cellStyle name="Normal 3 2 4 2 2 3 3" xfId="3835"/>
    <cellStyle name="Normal 3 2 4 2 2 3 3 2" xfId="3836"/>
    <cellStyle name="Normal 3 2 4 2 2 3 4" xfId="3837"/>
    <cellStyle name="Normal 3 2 4 2 2 3 4 2" xfId="3838"/>
    <cellStyle name="Normal 3 2 4 2 2 3 5" xfId="3839"/>
    <cellStyle name="Normal 3 2 4 2 2 3 6" xfId="32363"/>
    <cellStyle name="Normal 3 2 4 2 2 4" xfId="3840"/>
    <cellStyle name="Normal 3 2 4 2 2 4 2" xfId="3841"/>
    <cellStyle name="Normal 3 2 4 2 2 4 2 2" xfId="3842"/>
    <cellStyle name="Normal 3 2 4 2 2 4 2 3" xfId="32366"/>
    <cellStyle name="Normal 3 2 4 2 2 4 3" xfId="3843"/>
    <cellStyle name="Normal 3 2 4 2 2 4 3 2" xfId="3844"/>
    <cellStyle name="Normal 3 2 4 2 2 4 4" xfId="3845"/>
    <cellStyle name="Normal 3 2 4 2 2 4 5" xfId="32365"/>
    <cellStyle name="Normal 3 2 4 2 2 5" xfId="3846"/>
    <cellStyle name="Normal 3 2 4 2 2 5 2" xfId="3847"/>
    <cellStyle name="Normal 3 2 4 2 2 5 3" xfId="3848"/>
    <cellStyle name="Normal 3 2 4 2 2 5 4" xfId="32367"/>
    <cellStyle name="Normal 3 2 4 2 2 6" xfId="3849"/>
    <cellStyle name="Normal 3 2 4 2 2 6 2" xfId="3850"/>
    <cellStyle name="Normal 3 2 4 2 2 6 3" xfId="32368"/>
    <cellStyle name="Normal 3 2 4 2 2 7" xfId="3851"/>
    <cellStyle name="Normal 3 2 4 2 2 7 2" xfId="3852"/>
    <cellStyle name="Normal 3 2 4 2 2 8" xfId="3853"/>
    <cellStyle name="Normal 3 2 4 2 2 9" xfId="32360"/>
    <cellStyle name="Normal 3 2 4 2 3" xfId="3854"/>
    <cellStyle name="Normal 3 2 4 2 3 2" xfId="3855"/>
    <cellStyle name="Normal 3 2 4 2 3 2 2" xfId="3856"/>
    <cellStyle name="Normal 3 2 4 2 3 2 2 2" xfId="3857"/>
    <cellStyle name="Normal 3 2 4 2 3 2 2 3" xfId="3858"/>
    <cellStyle name="Normal 3 2 4 2 3 2 2 4" xfId="32371"/>
    <cellStyle name="Normal 3 2 4 2 3 2 3" xfId="3859"/>
    <cellStyle name="Normal 3 2 4 2 3 2 3 2" xfId="3860"/>
    <cellStyle name="Normal 3 2 4 2 3 2 4" xfId="3861"/>
    <cellStyle name="Normal 3 2 4 2 3 2 4 2" xfId="3862"/>
    <cellStyle name="Normal 3 2 4 2 3 2 5" xfId="3863"/>
    <cellStyle name="Normal 3 2 4 2 3 2 6" xfId="32370"/>
    <cellStyle name="Normal 3 2 4 2 3 3" xfId="3864"/>
    <cellStyle name="Normal 3 2 4 2 3 3 2" xfId="3865"/>
    <cellStyle name="Normal 3 2 4 2 3 3 2 2" xfId="3866"/>
    <cellStyle name="Normal 3 2 4 2 3 3 2 3" xfId="32373"/>
    <cellStyle name="Normal 3 2 4 2 3 3 3" xfId="3867"/>
    <cellStyle name="Normal 3 2 4 2 3 3 3 2" xfId="3868"/>
    <cellStyle name="Normal 3 2 4 2 3 3 4" xfId="3869"/>
    <cellStyle name="Normal 3 2 4 2 3 3 5" xfId="32372"/>
    <cellStyle name="Normal 3 2 4 2 3 4" xfId="3870"/>
    <cellStyle name="Normal 3 2 4 2 3 4 2" xfId="3871"/>
    <cellStyle name="Normal 3 2 4 2 3 4 2 2" xfId="32375"/>
    <cellStyle name="Normal 3 2 4 2 3 4 3" xfId="3872"/>
    <cellStyle name="Normal 3 2 4 2 3 4 4" xfId="32374"/>
    <cellStyle name="Normal 3 2 4 2 3 5" xfId="3873"/>
    <cellStyle name="Normal 3 2 4 2 3 5 2" xfId="3874"/>
    <cellStyle name="Normal 3 2 4 2 3 5 3" xfId="32376"/>
    <cellStyle name="Normal 3 2 4 2 3 6" xfId="3875"/>
    <cellStyle name="Normal 3 2 4 2 3 6 2" xfId="3876"/>
    <cellStyle name="Normal 3 2 4 2 3 6 3" xfId="32377"/>
    <cellStyle name="Normal 3 2 4 2 3 7" xfId="3877"/>
    <cellStyle name="Normal 3 2 4 2 3 8" xfId="32369"/>
    <cellStyle name="Normal 3 2 4 2 4" xfId="3878"/>
    <cellStyle name="Normal 3 2 4 2 4 2" xfId="3879"/>
    <cellStyle name="Normal 3 2 4 2 4 2 2" xfId="3880"/>
    <cellStyle name="Normal 3 2 4 2 4 2 2 2" xfId="3881"/>
    <cellStyle name="Normal 3 2 4 2 4 2 2 3" xfId="3882"/>
    <cellStyle name="Normal 3 2 4 2 4 2 2 4" xfId="32380"/>
    <cellStyle name="Normal 3 2 4 2 4 2 3" xfId="3883"/>
    <cellStyle name="Normal 3 2 4 2 4 2 3 2" xfId="3884"/>
    <cellStyle name="Normal 3 2 4 2 4 2 4" xfId="3885"/>
    <cellStyle name="Normal 3 2 4 2 4 2 4 2" xfId="3886"/>
    <cellStyle name="Normal 3 2 4 2 4 2 5" xfId="3887"/>
    <cellStyle name="Normal 3 2 4 2 4 2 6" xfId="32379"/>
    <cellStyle name="Normal 3 2 4 2 4 3" xfId="3888"/>
    <cellStyle name="Normal 3 2 4 2 4 3 2" xfId="3889"/>
    <cellStyle name="Normal 3 2 4 2 4 3 2 2" xfId="3890"/>
    <cellStyle name="Normal 3 2 4 2 4 3 2 3" xfId="32382"/>
    <cellStyle name="Normal 3 2 4 2 4 3 3" xfId="3891"/>
    <cellStyle name="Normal 3 2 4 2 4 3 3 2" xfId="3892"/>
    <cellStyle name="Normal 3 2 4 2 4 3 4" xfId="3893"/>
    <cellStyle name="Normal 3 2 4 2 4 3 5" xfId="32381"/>
    <cellStyle name="Normal 3 2 4 2 4 4" xfId="3894"/>
    <cellStyle name="Normal 3 2 4 2 4 4 2" xfId="3895"/>
    <cellStyle name="Normal 3 2 4 2 4 4 2 2" xfId="32384"/>
    <cellStyle name="Normal 3 2 4 2 4 4 3" xfId="3896"/>
    <cellStyle name="Normal 3 2 4 2 4 4 4" xfId="32383"/>
    <cellStyle name="Normal 3 2 4 2 4 5" xfId="3897"/>
    <cellStyle name="Normal 3 2 4 2 4 5 2" xfId="3898"/>
    <cellStyle name="Normal 3 2 4 2 4 5 3" xfId="32385"/>
    <cellStyle name="Normal 3 2 4 2 4 6" xfId="3899"/>
    <cellStyle name="Normal 3 2 4 2 4 6 2" xfId="3900"/>
    <cellStyle name="Normal 3 2 4 2 4 6 3" xfId="32386"/>
    <cellStyle name="Normal 3 2 4 2 4 7" xfId="3901"/>
    <cellStyle name="Normal 3 2 4 2 4 8" xfId="32378"/>
    <cellStyle name="Normal 3 2 4 2 5" xfId="3902"/>
    <cellStyle name="Normal 3 2 4 2 5 2" xfId="3903"/>
    <cellStyle name="Normal 3 2 4 2 5 2 2" xfId="3904"/>
    <cellStyle name="Normal 3 2 4 2 5 2 2 2" xfId="3905"/>
    <cellStyle name="Normal 3 2 4 2 5 2 2 3" xfId="32389"/>
    <cellStyle name="Normal 3 2 4 2 5 2 3" xfId="3906"/>
    <cellStyle name="Normal 3 2 4 2 5 2 3 2" xfId="3907"/>
    <cellStyle name="Normal 3 2 4 2 5 2 4" xfId="3908"/>
    <cellStyle name="Normal 3 2 4 2 5 2 5" xfId="32388"/>
    <cellStyle name="Normal 3 2 4 2 5 3" xfId="3909"/>
    <cellStyle name="Normal 3 2 4 2 5 3 2" xfId="3910"/>
    <cellStyle name="Normal 3 2 4 2 5 3 2 2" xfId="32391"/>
    <cellStyle name="Normal 3 2 4 2 5 3 3" xfId="3911"/>
    <cellStyle name="Normal 3 2 4 2 5 3 4" xfId="32390"/>
    <cellStyle name="Normal 3 2 4 2 5 4" xfId="3912"/>
    <cellStyle name="Normal 3 2 4 2 5 4 2" xfId="3913"/>
    <cellStyle name="Normal 3 2 4 2 5 4 2 2" xfId="32393"/>
    <cellStyle name="Normal 3 2 4 2 5 4 3" xfId="32392"/>
    <cellStyle name="Normal 3 2 4 2 5 5" xfId="3914"/>
    <cellStyle name="Normal 3 2 4 2 5 5 2" xfId="3915"/>
    <cellStyle name="Normal 3 2 4 2 5 5 3" xfId="32394"/>
    <cellStyle name="Normal 3 2 4 2 5 6" xfId="3916"/>
    <cellStyle name="Normal 3 2 4 2 5 6 2" xfId="32395"/>
    <cellStyle name="Normal 3 2 4 2 5 7" xfId="32387"/>
    <cellStyle name="Normal 3 2 4 2 6" xfId="3917"/>
    <cellStyle name="Normal 3 2 4 2 6 2" xfId="3918"/>
    <cellStyle name="Normal 3 2 4 2 6 2 2" xfId="3919"/>
    <cellStyle name="Normal 3 2 4 2 6 2 2 2" xfId="32398"/>
    <cellStyle name="Normal 3 2 4 2 6 2 3" xfId="32397"/>
    <cellStyle name="Normal 3 2 4 2 6 3" xfId="3920"/>
    <cellStyle name="Normal 3 2 4 2 6 3 2" xfId="3921"/>
    <cellStyle name="Normal 3 2 4 2 6 3 2 2" xfId="32400"/>
    <cellStyle name="Normal 3 2 4 2 6 3 3" xfId="32399"/>
    <cellStyle name="Normal 3 2 4 2 6 4" xfId="3922"/>
    <cellStyle name="Normal 3 2 4 2 6 4 2" xfId="32401"/>
    <cellStyle name="Normal 3 2 4 2 6 5" xfId="32402"/>
    <cellStyle name="Normal 3 2 4 2 6 6" xfId="32396"/>
    <cellStyle name="Normal 3 2 4 2 7" xfId="3923"/>
    <cellStyle name="Normal 3 2 4 2 7 2" xfId="3924"/>
    <cellStyle name="Normal 3 2 4 2 7 2 2" xfId="3925"/>
    <cellStyle name="Normal 3 2 4 2 7 2 3" xfId="32404"/>
    <cellStyle name="Normal 3 2 4 2 7 3" xfId="3926"/>
    <cellStyle name="Normal 3 2 4 2 7 3 2" xfId="3927"/>
    <cellStyle name="Normal 3 2 4 2 7 4" xfId="3928"/>
    <cellStyle name="Normal 3 2 4 2 7 5" xfId="32403"/>
    <cellStyle name="Normal 3 2 4 2 8" xfId="3929"/>
    <cellStyle name="Normal 3 2 4 2 8 2" xfId="3930"/>
    <cellStyle name="Normal 3 2 4 2 8 2 2" xfId="32406"/>
    <cellStyle name="Normal 3 2 4 2 8 3" xfId="3931"/>
    <cellStyle name="Normal 3 2 4 2 8 4" xfId="32405"/>
    <cellStyle name="Normal 3 2 4 2 9" xfId="3932"/>
    <cellStyle name="Normal 3 2 4 2 9 2" xfId="3933"/>
    <cellStyle name="Normal 3 2 4 2 9 2 2" xfId="32408"/>
    <cellStyle name="Normal 3 2 4 2 9 3" xfId="32407"/>
    <cellStyle name="Normal 3 2 4 3" xfId="3934"/>
    <cellStyle name="Normal 3 2 4 3 10" xfId="3935"/>
    <cellStyle name="Normal 3 2 4 3 10 2" xfId="32410"/>
    <cellStyle name="Normal 3 2 4 3 11" xfId="32409"/>
    <cellStyle name="Normal 3 2 4 3 2" xfId="3936"/>
    <cellStyle name="Normal 3 2 4 3 2 2" xfId="3937"/>
    <cellStyle name="Normal 3 2 4 3 2 2 2" xfId="3938"/>
    <cellStyle name="Normal 3 2 4 3 2 2 2 2" xfId="3939"/>
    <cellStyle name="Normal 3 2 4 3 2 2 2 3" xfId="3940"/>
    <cellStyle name="Normal 3 2 4 3 2 2 2 4" xfId="32413"/>
    <cellStyle name="Normal 3 2 4 3 2 2 3" xfId="3941"/>
    <cellStyle name="Normal 3 2 4 3 2 2 3 2" xfId="3942"/>
    <cellStyle name="Normal 3 2 4 3 2 2 4" xfId="3943"/>
    <cellStyle name="Normal 3 2 4 3 2 2 4 2" xfId="3944"/>
    <cellStyle name="Normal 3 2 4 3 2 2 5" xfId="3945"/>
    <cellStyle name="Normal 3 2 4 3 2 2 6" xfId="32412"/>
    <cellStyle name="Normal 3 2 4 3 2 3" xfId="3946"/>
    <cellStyle name="Normal 3 2 4 3 2 3 2" xfId="3947"/>
    <cellStyle name="Normal 3 2 4 3 2 3 2 2" xfId="3948"/>
    <cellStyle name="Normal 3 2 4 3 2 3 2 3" xfId="32415"/>
    <cellStyle name="Normal 3 2 4 3 2 3 3" xfId="3949"/>
    <cellStyle name="Normal 3 2 4 3 2 3 3 2" xfId="3950"/>
    <cellStyle name="Normal 3 2 4 3 2 3 4" xfId="3951"/>
    <cellStyle name="Normal 3 2 4 3 2 3 5" xfId="32414"/>
    <cellStyle name="Normal 3 2 4 3 2 4" xfId="3952"/>
    <cellStyle name="Normal 3 2 4 3 2 4 2" xfId="3953"/>
    <cellStyle name="Normal 3 2 4 3 2 4 2 2" xfId="32417"/>
    <cellStyle name="Normal 3 2 4 3 2 4 3" xfId="3954"/>
    <cellStyle name="Normal 3 2 4 3 2 4 4" xfId="32416"/>
    <cellStyle name="Normal 3 2 4 3 2 5" xfId="3955"/>
    <cellStyle name="Normal 3 2 4 3 2 5 2" xfId="3956"/>
    <cellStyle name="Normal 3 2 4 3 2 5 3" xfId="32418"/>
    <cellStyle name="Normal 3 2 4 3 2 6" xfId="3957"/>
    <cellStyle name="Normal 3 2 4 3 2 6 2" xfId="3958"/>
    <cellStyle name="Normal 3 2 4 3 2 6 3" xfId="32419"/>
    <cellStyle name="Normal 3 2 4 3 2 7" xfId="3959"/>
    <cellStyle name="Normal 3 2 4 3 2 8" xfId="32411"/>
    <cellStyle name="Normal 3 2 4 3 3" xfId="3960"/>
    <cellStyle name="Normal 3 2 4 3 3 2" xfId="3961"/>
    <cellStyle name="Normal 3 2 4 3 3 2 2" xfId="3962"/>
    <cellStyle name="Normal 3 2 4 3 3 2 2 2" xfId="3963"/>
    <cellStyle name="Normal 3 2 4 3 3 2 2 3" xfId="3964"/>
    <cellStyle name="Normal 3 2 4 3 3 2 2 4" xfId="32422"/>
    <cellStyle name="Normal 3 2 4 3 3 2 3" xfId="3965"/>
    <cellStyle name="Normal 3 2 4 3 3 2 3 2" xfId="3966"/>
    <cellStyle name="Normal 3 2 4 3 3 2 4" xfId="3967"/>
    <cellStyle name="Normal 3 2 4 3 3 2 4 2" xfId="3968"/>
    <cellStyle name="Normal 3 2 4 3 3 2 5" xfId="3969"/>
    <cellStyle name="Normal 3 2 4 3 3 2 6" xfId="32421"/>
    <cellStyle name="Normal 3 2 4 3 3 3" xfId="3970"/>
    <cellStyle name="Normal 3 2 4 3 3 3 2" xfId="3971"/>
    <cellStyle name="Normal 3 2 4 3 3 3 2 2" xfId="3972"/>
    <cellStyle name="Normal 3 2 4 3 3 3 2 3" xfId="32424"/>
    <cellStyle name="Normal 3 2 4 3 3 3 3" xfId="3973"/>
    <cellStyle name="Normal 3 2 4 3 3 3 3 2" xfId="3974"/>
    <cellStyle name="Normal 3 2 4 3 3 3 4" xfId="3975"/>
    <cellStyle name="Normal 3 2 4 3 3 3 5" xfId="32423"/>
    <cellStyle name="Normal 3 2 4 3 3 4" xfId="3976"/>
    <cellStyle name="Normal 3 2 4 3 3 4 2" xfId="3977"/>
    <cellStyle name="Normal 3 2 4 3 3 4 2 2" xfId="32426"/>
    <cellStyle name="Normal 3 2 4 3 3 4 3" xfId="3978"/>
    <cellStyle name="Normal 3 2 4 3 3 4 4" xfId="32425"/>
    <cellStyle name="Normal 3 2 4 3 3 5" xfId="3979"/>
    <cellStyle name="Normal 3 2 4 3 3 5 2" xfId="3980"/>
    <cellStyle name="Normal 3 2 4 3 3 5 3" xfId="32427"/>
    <cellStyle name="Normal 3 2 4 3 3 6" xfId="3981"/>
    <cellStyle name="Normal 3 2 4 3 3 6 2" xfId="3982"/>
    <cellStyle name="Normal 3 2 4 3 3 6 3" xfId="32428"/>
    <cellStyle name="Normal 3 2 4 3 3 7" xfId="3983"/>
    <cellStyle name="Normal 3 2 4 3 3 8" xfId="32420"/>
    <cellStyle name="Normal 3 2 4 3 4" xfId="3984"/>
    <cellStyle name="Normal 3 2 4 3 4 2" xfId="3985"/>
    <cellStyle name="Normal 3 2 4 3 4 2 2" xfId="3986"/>
    <cellStyle name="Normal 3 2 4 3 4 2 2 2" xfId="3987"/>
    <cellStyle name="Normal 3 2 4 3 4 2 2 3" xfId="32431"/>
    <cellStyle name="Normal 3 2 4 3 4 2 3" xfId="3988"/>
    <cellStyle name="Normal 3 2 4 3 4 2 3 2" xfId="3989"/>
    <cellStyle name="Normal 3 2 4 3 4 2 4" xfId="3990"/>
    <cellStyle name="Normal 3 2 4 3 4 2 5" xfId="32430"/>
    <cellStyle name="Normal 3 2 4 3 4 3" xfId="3991"/>
    <cellStyle name="Normal 3 2 4 3 4 3 2" xfId="3992"/>
    <cellStyle name="Normal 3 2 4 3 4 3 2 2" xfId="32433"/>
    <cellStyle name="Normal 3 2 4 3 4 3 3" xfId="3993"/>
    <cellStyle name="Normal 3 2 4 3 4 3 4" xfId="32432"/>
    <cellStyle name="Normal 3 2 4 3 4 4" xfId="3994"/>
    <cellStyle name="Normal 3 2 4 3 4 4 2" xfId="3995"/>
    <cellStyle name="Normal 3 2 4 3 4 4 2 2" xfId="32435"/>
    <cellStyle name="Normal 3 2 4 3 4 4 3" xfId="32434"/>
    <cellStyle name="Normal 3 2 4 3 4 5" xfId="3996"/>
    <cellStyle name="Normal 3 2 4 3 4 5 2" xfId="3997"/>
    <cellStyle name="Normal 3 2 4 3 4 5 3" xfId="32436"/>
    <cellStyle name="Normal 3 2 4 3 4 6" xfId="3998"/>
    <cellStyle name="Normal 3 2 4 3 4 6 2" xfId="32437"/>
    <cellStyle name="Normal 3 2 4 3 4 7" xfId="32429"/>
    <cellStyle name="Normal 3 2 4 3 5" xfId="3999"/>
    <cellStyle name="Normal 3 2 4 3 5 2" xfId="4000"/>
    <cellStyle name="Normal 3 2 4 3 5 2 2" xfId="4001"/>
    <cellStyle name="Normal 3 2 4 3 5 2 2 2" xfId="32440"/>
    <cellStyle name="Normal 3 2 4 3 5 2 3" xfId="32439"/>
    <cellStyle name="Normal 3 2 4 3 5 3" xfId="4002"/>
    <cellStyle name="Normal 3 2 4 3 5 3 2" xfId="4003"/>
    <cellStyle name="Normal 3 2 4 3 5 3 2 2" xfId="32442"/>
    <cellStyle name="Normal 3 2 4 3 5 3 3" xfId="32441"/>
    <cellStyle name="Normal 3 2 4 3 5 4" xfId="4004"/>
    <cellStyle name="Normal 3 2 4 3 5 4 2" xfId="32443"/>
    <cellStyle name="Normal 3 2 4 3 5 5" xfId="32444"/>
    <cellStyle name="Normal 3 2 4 3 5 6" xfId="32438"/>
    <cellStyle name="Normal 3 2 4 3 6" xfId="4005"/>
    <cellStyle name="Normal 3 2 4 3 6 2" xfId="4006"/>
    <cellStyle name="Normal 3 2 4 3 6 2 2" xfId="4007"/>
    <cellStyle name="Normal 3 2 4 3 6 2 3" xfId="32446"/>
    <cellStyle name="Normal 3 2 4 3 6 3" xfId="4008"/>
    <cellStyle name="Normal 3 2 4 3 6 3 2" xfId="4009"/>
    <cellStyle name="Normal 3 2 4 3 6 4" xfId="4010"/>
    <cellStyle name="Normal 3 2 4 3 6 5" xfId="32445"/>
    <cellStyle name="Normal 3 2 4 3 7" xfId="4011"/>
    <cellStyle name="Normal 3 2 4 3 7 2" xfId="4012"/>
    <cellStyle name="Normal 3 2 4 3 7 2 2" xfId="32448"/>
    <cellStyle name="Normal 3 2 4 3 7 3" xfId="4013"/>
    <cellStyle name="Normal 3 2 4 3 7 4" xfId="32447"/>
    <cellStyle name="Normal 3 2 4 3 8" xfId="4014"/>
    <cellStyle name="Normal 3 2 4 3 8 2" xfId="4015"/>
    <cellStyle name="Normal 3 2 4 3 8 2 2" xfId="32450"/>
    <cellStyle name="Normal 3 2 4 3 8 3" xfId="32449"/>
    <cellStyle name="Normal 3 2 4 3 9" xfId="4016"/>
    <cellStyle name="Normal 3 2 4 3 9 2" xfId="4017"/>
    <cellStyle name="Normal 3 2 4 3 9 3" xfId="32451"/>
    <cellStyle name="Normal 3 2 4 4" xfId="4018"/>
    <cellStyle name="Normal 3 2 4 4 10" xfId="32453"/>
    <cellStyle name="Normal 3 2 4 4 11" xfId="32452"/>
    <cellStyle name="Normal 3 2 4 4 2" xfId="4019"/>
    <cellStyle name="Normal 3 2 4 4 2 2" xfId="4020"/>
    <cellStyle name="Normal 3 2 4 4 2 2 2" xfId="4021"/>
    <cellStyle name="Normal 3 2 4 4 2 2 2 2" xfId="4022"/>
    <cellStyle name="Normal 3 2 4 4 2 2 2 3" xfId="4023"/>
    <cellStyle name="Normal 3 2 4 4 2 2 2 4" xfId="32456"/>
    <cellStyle name="Normal 3 2 4 4 2 2 3" xfId="4024"/>
    <cellStyle name="Normal 3 2 4 4 2 2 3 2" xfId="4025"/>
    <cellStyle name="Normal 3 2 4 4 2 2 4" xfId="4026"/>
    <cellStyle name="Normal 3 2 4 4 2 2 4 2" xfId="4027"/>
    <cellStyle name="Normal 3 2 4 4 2 2 5" xfId="4028"/>
    <cellStyle name="Normal 3 2 4 4 2 2 6" xfId="32455"/>
    <cellStyle name="Normal 3 2 4 4 2 3" xfId="4029"/>
    <cellStyle name="Normal 3 2 4 4 2 3 2" xfId="4030"/>
    <cellStyle name="Normal 3 2 4 4 2 3 2 2" xfId="4031"/>
    <cellStyle name="Normal 3 2 4 4 2 3 2 3" xfId="32458"/>
    <cellStyle name="Normal 3 2 4 4 2 3 3" xfId="4032"/>
    <cellStyle name="Normal 3 2 4 4 2 3 3 2" xfId="4033"/>
    <cellStyle name="Normal 3 2 4 4 2 3 4" xfId="4034"/>
    <cellStyle name="Normal 3 2 4 4 2 3 5" xfId="32457"/>
    <cellStyle name="Normal 3 2 4 4 2 4" xfId="4035"/>
    <cellStyle name="Normal 3 2 4 4 2 4 2" xfId="4036"/>
    <cellStyle name="Normal 3 2 4 4 2 4 2 2" xfId="32460"/>
    <cellStyle name="Normal 3 2 4 4 2 4 3" xfId="4037"/>
    <cellStyle name="Normal 3 2 4 4 2 4 4" xfId="32459"/>
    <cellStyle name="Normal 3 2 4 4 2 5" xfId="4038"/>
    <cellStyle name="Normal 3 2 4 4 2 5 2" xfId="4039"/>
    <cellStyle name="Normal 3 2 4 4 2 5 3" xfId="32461"/>
    <cellStyle name="Normal 3 2 4 4 2 6" xfId="4040"/>
    <cellStyle name="Normal 3 2 4 4 2 6 2" xfId="4041"/>
    <cellStyle name="Normal 3 2 4 4 2 6 3" xfId="32462"/>
    <cellStyle name="Normal 3 2 4 4 2 7" xfId="4042"/>
    <cellStyle name="Normal 3 2 4 4 2 8" xfId="32454"/>
    <cellStyle name="Normal 3 2 4 4 3" xfId="4043"/>
    <cellStyle name="Normal 3 2 4 4 3 2" xfId="4044"/>
    <cellStyle name="Normal 3 2 4 4 3 2 2" xfId="4045"/>
    <cellStyle name="Normal 3 2 4 4 3 2 2 2" xfId="32465"/>
    <cellStyle name="Normal 3 2 4 4 3 2 3" xfId="4046"/>
    <cellStyle name="Normal 3 2 4 4 3 2 4" xfId="32464"/>
    <cellStyle name="Normal 3 2 4 4 3 3" xfId="4047"/>
    <cellStyle name="Normal 3 2 4 4 3 3 2" xfId="4048"/>
    <cellStyle name="Normal 3 2 4 4 3 3 2 2" xfId="32467"/>
    <cellStyle name="Normal 3 2 4 4 3 3 3" xfId="32466"/>
    <cellStyle name="Normal 3 2 4 4 3 4" xfId="4049"/>
    <cellStyle name="Normal 3 2 4 4 3 4 2" xfId="4050"/>
    <cellStyle name="Normal 3 2 4 4 3 4 2 2" xfId="32469"/>
    <cellStyle name="Normal 3 2 4 4 3 4 3" xfId="32468"/>
    <cellStyle name="Normal 3 2 4 4 3 5" xfId="4051"/>
    <cellStyle name="Normal 3 2 4 4 3 5 2" xfId="32470"/>
    <cellStyle name="Normal 3 2 4 4 3 6" xfId="32471"/>
    <cellStyle name="Normal 3 2 4 4 3 7" xfId="32463"/>
    <cellStyle name="Normal 3 2 4 4 4" xfId="4052"/>
    <cellStyle name="Normal 3 2 4 4 4 2" xfId="4053"/>
    <cellStyle name="Normal 3 2 4 4 4 2 2" xfId="4054"/>
    <cellStyle name="Normal 3 2 4 4 4 2 2 2" xfId="32474"/>
    <cellStyle name="Normal 3 2 4 4 4 2 3" xfId="32473"/>
    <cellStyle name="Normal 3 2 4 4 4 3" xfId="4055"/>
    <cellStyle name="Normal 3 2 4 4 4 3 2" xfId="4056"/>
    <cellStyle name="Normal 3 2 4 4 4 3 2 2" xfId="32476"/>
    <cellStyle name="Normal 3 2 4 4 4 3 3" xfId="32475"/>
    <cellStyle name="Normal 3 2 4 4 4 4" xfId="4057"/>
    <cellStyle name="Normal 3 2 4 4 4 4 2" xfId="32478"/>
    <cellStyle name="Normal 3 2 4 4 4 4 3" xfId="32477"/>
    <cellStyle name="Normal 3 2 4 4 4 5" xfId="32479"/>
    <cellStyle name="Normal 3 2 4 4 4 6" xfId="32480"/>
    <cellStyle name="Normal 3 2 4 4 4 7" xfId="32472"/>
    <cellStyle name="Normal 3 2 4 4 5" xfId="4058"/>
    <cellStyle name="Normal 3 2 4 4 5 2" xfId="4059"/>
    <cellStyle name="Normal 3 2 4 4 5 2 2" xfId="32483"/>
    <cellStyle name="Normal 3 2 4 4 5 2 3" xfId="32482"/>
    <cellStyle name="Normal 3 2 4 4 5 3" xfId="4060"/>
    <cellStyle name="Normal 3 2 4 4 5 3 2" xfId="32485"/>
    <cellStyle name="Normal 3 2 4 4 5 3 3" xfId="32484"/>
    <cellStyle name="Normal 3 2 4 4 5 4" xfId="32486"/>
    <cellStyle name="Normal 3 2 4 4 5 5" xfId="32487"/>
    <cellStyle name="Normal 3 2 4 4 5 6" xfId="32481"/>
    <cellStyle name="Normal 3 2 4 4 6" xfId="4061"/>
    <cellStyle name="Normal 3 2 4 4 6 2" xfId="4062"/>
    <cellStyle name="Normal 3 2 4 4 6 2 2" xfId="32489"/>
    <cellStyle name="Normal 3 2 4 4 6 3" xfId="32488"/>
    <cellStyle name="Normal 3 2 4 4 7" xfId="4063"/>
    <cellStyle name="Normal 3 2 4 4 7 2" xfId="4064"/>
    <cellStyle name="Normal 3 2 4 4 7 2 2" xfId="32491"/>
    <cellStyle name="Normal 3 2 4 4 7 3" xfId="32490"/>
    <cellStyle name="Normal 3 2 4 4 8" xfId="4065"/>
    <cellStyle name="Normal 3 2 4 4 8 2" xfId="32493"/>
    <cellStyle name="Normal 3 2 4 4 8 3" xfId="32492"/>
    <cellStyle name="Normal 3 2 4 4 9" xfId="32494"/>
    <cellStyle name="Normal 3 2 4 5" xfId="4066"/>
    <cellStyle name="Normal 3 2 4 5 2" xfId="4067"/>
    <cellStyle name="Normal 3 2 4 5 2 2" xfId="4068"/>
    <cellStyle name="Normal 3 2 4 5 2 2 2" xfId="4069"/>
    <cellStyle name="Normal 3 2 4 5 2 2 3" xfId="4070"/>
    <cellStyle name="Normal 3 2 4 5 2 2 4" xfId="32497"/>
    <cellStyle name="Normal 3 2 4 5 2 3" xfId="4071"/>
    <cellStyle name="Normal 3 2 4 5 2 3 2" xfId="4072"/>
    <cellStyle name="Normal 3 2 4 5 2 4" xfId="4073"/>
    <cellStyle name="Normal 3 2 4 5 2 4 2" xfId="4074"/>
    <cellStyle name="Normal 3 2 4 5 2 5" xfId="4075"/>
    <cellStyle name="Normal 3 2 4 5 2 6" xfId="32496"/>
    <cellStyle name="Normal 3 2 4 5 3" xfId="4076"/>
    <cellStyle name="Normal 3 2 4 5 3 2" xfId="4077"/>
    <cellStyle name="Normal 3 2 4 5 3 2 2" xfId="4078"/>
    <cellStyle name="Normal 3 2 4 5 3 2 3" xfId="32499"/>
    <cellStyle name="Normal 3 2 4 5 3 3" xfId="4079"/>
    <cellStyle name="Normal 3 2 4 5 3 3 2" xfId="4080"/>
    <cellStyle name="Normal 3 2 4 5 3 4" xfId="4081"/>
    <cellStyle name="Normal 3 2 4 5 3 5" xfId="32498"/>
    <cellStyle name="Normal 3 2 4 5 4" xfId="4082"/>
    <cellStyle name="Normal 3 2 4 5 4 2" xfId="4083"/>
    <cellStyle name="Normal 3 2 4 5 4 2 2" xfId="32501"/>
    <cellStyle name="Normal 3 2 4 5 4 3" xfId="4084"/>
    <cellStyle name="Normal 3 2 4 5 4 4" xfId="32500"/>
    <cellStyle name="Normal 3 2 4 5 5" xfId="4085"/>
    <cellStyle name="Normal 3 2 4 5 5 2" xfId="4086"/>
    <cellStyle name="Normal 3 2 4 5 5 3" xfId="32502"/>
    <cellStyle name="Normal 3 2 4 5 6" xfId="4087"/>
    <cellStyle name="Normal 3 2 4 5 6 2" xfId="4088"/>
    <cellStyle name="Normal 3 2 4 5 6 3" xfId="32503"/>
    <cellStyle name="Normal 3 2 4 5 7" xfId="4089"/>
    <cellStyle name="Normal 3 2 4 5 8" xfId="32495"/>
    <cellStyle name="Normal 3 2 4 6" xfId="4090"/>
    <cellStyle name="Normal 3 2 4 6 2" xfId="4091"/>
    <cellStyle name="Normal 3 2 4 6 2 2" xfId="4092"/>
    <cellStyle name="Normal 3 2 4 6 2 2 2" xfId="4093"/>
    <cellStyle name="Normal 3 2 4 6 2 2 3" xfId="4094"/>
    <cellStyle name="Normal 3 2 4 6 2 2 4" xfId="32506"/>
    <cellStyle name="Normal 3 2 4 6 2 3" xfId="4095"/>
    <cellStyle name="Normal 3 2 4 6 2 3 2" xfId="4096"/>
    <cellStyle name="Normal 3 2 4 6 2 4" xfId="4097"/>
    <cellStyle name="Normal 3 2 4 6 2 4 2" xfId="4098"/>
    <cellStyle name="Normal 3 2 4 6 2 5" xfId="4099"/>
    <cellStyle name="Normal 3 2 4 6 2 6" xfId="32505"/>
    <cellStyle name="Normal 3 2 4 6 3" xfId="4100"/>
    <cellStyle name="Normal 3 2 4 6 3 2" xfId="4101"/>
    <cellStyle name="Normal 3 2 4 6 3 2 2" xfId="4102"/>
    <cellStyle name="Normal 3 2 4 6 3 2 3" xfId="32508"/>
    <cellStyle name="Normal 3 2 4 6 3 3" xfId="4103"/>
    <cellStyle name="Normal 3 2 4 6 3 3 2" xfId="4104"/>
    <cellStyle name="Normal 3 2 4 6 3 4" xfId="4105"/>
    <cellStyle name="Normal 3 2 4 6 3 5" xfId="32507"/>
    <cellStyle name="Normal 3 2 4 6 4" xfId="4106"/>
    <cellStyle name="Normal 3 2 4 6 4 2" xfId="4107"/>
    <cellStyle name="Normal 3 2 4 6 4 2 2" xfId="32510"/>
    <cellStyle name="Normal 3 2 4 6 4 3" xfId="4108"/>
    <cellStyle name="Normal 3 2 4 6 4 4" xfId="32509"/>
    <cellStyle name="Normal 3 2 4 6 5" xfId="4109"/>
    <cellStyle name="Normal 3 2 4 6 5 2" xfId="4110"/>
    <cellStyle name="Normal 3 2 4 6 5 3" xfId="32511"/>
    <cellStyle name="Normal 3 2 4 6 6" xfId="4111"/>
    <cellStyle name="Normal 3 2 4 6 6 2" xfId="4112"/>
    <cellStyle name="Normal 3 2 4 6 6 3" xfId="32512"/>
    <cellStyle name="Normal 3 2 4 6 7" xfId="4113"/>
    <cellStyle name="Normal 3 2 4 6 8" xfId="32504"/>
    <cellStyle name="Normal 3 2 4 7" xfId="4114"/>
    <cellStyle name="Normal 3 2 4 7 2" xfId="4115"/>
    <cellStyle name="Normal 3 2 4 7 2 2" xfId="4116"/>
    <cellStyle name="Normal 3 2 4 7 2 2 2" xfId="4117"/>
    <cellStyle name="Normal 3 2 4 7 2 2 3" xfId="32515"/>
    <cellStyle name="Normal 3 2 4 7 2 3" xfId="4118"/>
    <cellStyle name="Normal 3 2 4 7 2 3 2" xfId="4119"/>
    <cellStyle name="Normal 3 2 4 7 2 4" xfId="4120"/>
    <cellStyle name="Normal 3 2 4 7 2 5" xfId="32514"/>
    <cellStyle name="Normal 3 2 4 7 3" xfId="4121"/>
    <cellStyle name="Normal 3 2 4 7 3 2" xfId="4122"/>
    <cellStyle name="Normal 3 2 4 7 3 2 2" xfId="32517"/>
    <cellStyle name="Normal 3 2 4 7 3 3" xfId="4123"/>
    <cellStyle name="Normal 3 2 4 7 3 4" xfId="32516"/>
    <cellStyle name="Normal 3 2 4 7 4" xfId="4124"/>
    <cellStyle name="Normal 3 2 4 7 4 2" xfId="4125"/>
    <cellStyle name="Normal 3 2 4 7 4 2 2" xfId="32519"/>
    <cellStyle name="Normal 3 2 4 7 4 3" xfId="32518"/>
    <cellStyle name="Normal 3 2 4 7 5" xfId="4126"/>
    <cellStyle name="Normal 3 2 4 7 5 2" xfId="4127"/>
    <cellStyle name="Normal 3 2 4 7 5 3" xfId="32520"/>
    <cellStyle name="Normal 3 2 4 7 6" xfId="4128"/>
    <cellStyle name="Normal 3 2 4 7 6 2" xfId="32521"/>
    <cellStyle name="Normal 3 2 4 7 7" xfId="32513"/>
    <cellStyle name="Normal 3 2 4 8" xfId="4129"/>
    <cellStyle name="Normal 3 2 4 8 2" xfId="4130"/>
    <cellStyle name="Normal 3 2 4 8 2 2" xfId="4131"/>
    <cellStyle name="Normal 3 2 4 8 2 2 2" xfId="32524"/>
    <cellStyle name="Normal 3 2 4 8 2 3" xfId="32523"/>
    <cellStyle name="Normal 3 2 4 8 3" xfId="4132"/>
    <cellStyle name="Normal 3 2 4 8 3 2" xfId="4133"/>
    <cellStyle name="Normal 3 2 4 8 3 2 2" xfId="32526"/>
    <cellStyle name="Normal 3 2 4 8 3 3" xfId="32525"/>
    <cellStyle name="Normal 3 2 4 8 4" xfId="4134"/>
    <cellStyle name="Normal 3 2 4 8 4 2" xfId="32527"/>
    <cellStyle name="Normal 3 2 4 8 5" xfId="32528"/>
    <cellStyle name="Normal 3 2 4 8 6" xfId="32522"/>
    <cellStyle name="Normal 3 2 4 9" xfId="4135"/>
    <cellStyle name="Normal 3 2 4 9 2" xfId="4136"/>
    <cellStyle name="Normal 3 2 4 9 2 2" xfId="4137"/>
    <cellStyle name="Normal 3 2 4 9 2 3" xfId="32530"/>
    <cellStyle name="Normal 3 2 4 9 3" xfId="4138"/>
    <cellStyle name="Normal 3 2 4 9 3 2" xfId="4139"/>
    <cellStyle name="Normal 3 2 4 9 4" xfId="4140"/>
    <cellStyle name="Normal 3 2 4 9 5" xfId="32529"/>
    <cellStyle name="Normal 3 2 5" xfId="4141"/>
    <cellStyle name="Normal 3 2 5 10" xfId="4142"/>
    <cellStyle name="Normal 3 2 5 10 2" xfId="4143"/>
    <cellStyle name="Normal 3 2 5 10 2 2" xfId="32533"/>
    <cellStyle name="Normal 3 2 5 10 3" xfId="32532"/>
    <cellStyle name="Normal 3 2 5 11" xfId="4144"/>
    <cellStyle name="Normal 3 2 5 11 2" xfId="32535"/>
    <cellStyle name="Normal 3 2 5 11 3" xfId="32534"/>
    <cellStyle name="Normal 3 2 5 12" xfId="32536"/>
    <cellStyle name="Normal 3 2 5 13" xfId="32537"/>
    <cellStyle name="Normal 3 2 5 14" xfId="32531"/>
    <cellStyle name="Normal 3 2 5 2" xfId="4145"/>
    <cellStyle name="Normal 3 2 5 2 10" xfId="32539"/>
    <cellStyle name="Normal 3 2 5 2 11" xfId="32540"/>
    <cellStyle name="Normal 3 2 5 2 12" xfId="32538"/>
    <cellStyle name="Normal 3 2 5 2 2" xfId="4146"/>
    <cellStyle name="Normal 3 2 5 2 2 2" xfId="4147"/>
    <cellStyle name="Normal 3 2 5 2 2 2 2" xfId="4148"/>
    <cellStyle name="Normal 3 2 5 2 2 2 2 2" xfId="4149"/>
    <cellStyle name="Normal 3 2 5 2 2 2 2 3" xfId="4150"/>
    <cellStyle name="Normal 3 2 5 2 2 2 2 4" xfId="32543"/>
    <cellStyle name="Normal 3 2 5 2 2 2 3" xfId="4151"/>
    <cellStyle name="Normal 3 2 5 2 2 2 3 2" xfId="4152"/>
    <cellStyle name="Normal 3 2 5 2 2 2 4" xfId="4153"/>
    <cellStyle name="Normal 3 2 5 2 2 2 4 2" xfId="4154"/>
    <cellStyle name="Normal 3 2 5 2 2 2 5" xfId="4155"/>
    <cellStyle name="Normal 3 2 5 2 2 2 6" xfId="32542"/>
    <cellStyle name="Normal 3 2 5 2 2 3" xfId="4156"/>
    <cellStyle name="Normal 3 2 5 2 2 3 2" xfId="4157"/>
    <cellStyle name="Normal 3 2 5 2 2 3 2 2" xfId="4158"/>
    <cellStyle name="Normal 3 2 5 2 2 3 2 3" xfId="32545"/>
    <cellStyle name="Normal 3 2 5 2 2 3 3" xfId="4159"/>
    <cellStyle name="Normal 3 2 5 2 2 3 3 2" xfId="4160"/>
    <cellStyle name="Normal 3 2 5 2 2 3 4" xfId="4161"/>
    <cellStyle name="Normal 3 2 5 2 2 3 5" xfId="32544"/>
    <cellStyle name="Normal 3 2 5 2 2 4" xfId="4162"/>
    <cellStyle name="Normal 3 2 5 2 2 4 2" xfId="4163"/>
    <cellStyle name="Normal 3 2 5 2 2 4 2 2" xfId="32547"/>
    <cellStyle name="Normal 3 2 5 2 2 4 3" xfId="4164"/>
    <cellStyle name="Normal 3 2 5 2 2 4 4" xfId="32546"/>
    <cellStyle name="Normal 3 2 5 2 2 5" xfId="4165"/>
    <cellStyle name="Normal 3 2 5 2 2 5 2" xfId="4166"/>
    <cellStyle name="Normal 3 2 5 2 2 5 3" xfId="32548"/>
    <cellStyle name="Normal 3 2 5 2 2 6" xfId="4167"/>
    <cellStyle name="Normal 3 2 5 2 2 6 2" xfId="4168"/>
    <cellStyle name="Normal 3 2 5 2 2 6 3" xfId="32549"/>
    <cellStyle name="Normal 3 2 5 2 2 7" xfId="4169"/>
    <cellStyle name="Normal 3 2 5 2 2 8" xfId="32541"/>
    <cellStyle name="Normal 3 2 5 2 3" xfId="4170"/>
    <cellStyle name="Normal 3 2 5 2 3 2" xfId="4171"/>
    <cellStyle name="Normal 3 2 5 2 3 2 2" xfId="4172"/>
    <cellStyle name="Normal 3 2 5 2 3 2 2 2" xfId="32552"/>
    <cellStyle name="Normal 3 2 5 2 3 2 3" xfId="4173"/>
    <cellStyle name="Normal 3 2 5 2 3 2 4" xfId="32551"/>
    <cellStyle name="Normal 3 2 5 2 3 3" xfId="4174"/>
    <cellStyle name="Normal 3 2 5 2 3 3 2" xfId="4175"/>
    <cellStyle name="Normal 3 2 5 2 3 3 2 2" xfId="32554"/>
    <cellStyle name="Normal 3 2 5 2 3 3 3" xfId="32553"/>
    <cellStyle name="Normal 3 2 5 2 3 4" xfId="4176"/>
    <cellStyle name="Normal 3 2 5 2 3 4 2" xfId="4177"/>
    <cellStyle name="Normal 3 2 5 2 3 4 2 2" xfId="32556"/>
    <cellStyle name="Normal 3 2 5 2 3 4 3" xfId="32555"/>
    <cellStyle name="Normal 3 2 5 2 3 5" xfId="4178"/>
    <cellStyle name="Normal 3 2 5 2 3 5 2" xfId="32557"/>
    <cellStyle name="Normal 3 2 5 2 3 6" xfId="32558"/>
    <cellStyle name="Normal 3 2 5 2 3 7" xfId="32550"/>
    <cellStyle name="Normal 3 2 5 2 4" xfId="4179"/>
    <cellStyle name="Normal 3 2 5 2 4 2" xfId="4180"/>
    <cellStyle name="Normal 3 2 5 2 4 2 2" xfId="4181"/>
    <cellStyle name="Normal 3 2 5 2 4 2 2 2" xfId="32561"/>
    <cellStyle name="Normal 3 2 5 2 4 2 3" xfId="32560"/>
    <cellStyle name="Normal 3 2 5 2 4 3" xfId="4182"/>
    <cellStyle name="Normal 3 2 5 2 4 3 2" xfId="4183"/>
    <cellStyle name="Normal 3 2 5 2 4 3 2 2" xfId="32563"/>
    <cellStyle name="Normal 3 2 5 2 4 3 3" xfId="32562"/>
    <cellStyle name="Normal 3 2 5 2 4 4" xfId="4184"/>
    <cellStyle name="Normal 3 2 5 2 4 4 2" xfId="32565"/>
    <cellStyle name="Normal 3 2 5 2 4 4 3" xfId="32564"/>
    <cellStyle name="Normal 3 2 5 2 4 5" xfId="32566"/>
    <cellStyle name="Normal 3 2 5 2 4 6" xfId="32567"/>
    <cellStyle name="Normal 3 2 5 2 4 7" xfId="32559"/>
    <cellStyle name="Normal 3 2 5 2 5" xfId="4185"/>
    <cellStyle name="Normal 3 2 5 2 5 2" xfId="4186"/>
    <cellStyle name="Normal 3 2 5 2 5 2 2" xfId="32570"/>
    <cellStyle name="Normal 3 2 5 2 5 2 3" xfId="32569"/>
    <cellStyle name="Normal 3 2 5 2 5 3" xfId="4187"/>
    <cellStyle name="Normal 3 2 5 2 5 3 2" xfId="32572"/>
    <cellStyle name="Normal 3 2 5 2 5 3 3" xfId="32571"/>
    <cellStyle name="Normal 3 2 5 2 5 4" xfId="32573"/>
    <cellStyle name="Normal 3 2 5 2 5 4 2" xfId="32574"/>
    <cellStyle name="Normal 3 2 5 2 5 5" xfId="32575"/>
    <cellStyle name="Normal 3 2 5 2 5 6" xfId="32576"/>
    <cellStyle name="Normal 3 2 5 2 5 7" xfId="32568"/>
    <cellStyle name="Normal 3 2 5 2 6" xfId="4188"/>
    <cellStyle name="Normal 3 2 5 2 6 2" xfId="4189"/>
    <cellStyle name="Normal 3 2 5 2 6 2 2" xfId="32579"/>
    <cellStyle name="Normal 3 2 5 2 6 2 3" xfId="32578"/>
    <cellStyle name="Normal 3 2 5 2 6 3" xfId="32580"/>
    <cellStyle name="Normal 3 2 5 2 6 3 2" xfId="32581"/>
    <cellStyle name="Normal 3 2 5 2 6 4" xfId="32582"/>
    <cellStyle name="Normal 3 2 5 2 6 5" xfId="32583"/>
    <cellStyle name="Normal 3 2 5 2 6 6" xfId="32577"/>
    <cellStyle name="Normal 3 2 5 2 7" xfId="4190"/>
    <cellStyle name="Normal 3 2 5 2 7 2" xfId="4191"/>
    <cellStyle name="Normal 3 2 5 2 7 2 2" xfId="32585"/>
    <cellStyle name="Normal 3 2 5 2 7 3" xfId="32584"/>
    <cellStyle name="Normal 3 2 5 2 8" xfId="4192"/>
    <cellStyle name="Normal 3 2 5 2 8 2" xfId="32587"/>
    <cellStyle name="Normal 3 2 5 2 8 3" xfId="32586"/>
    <cellStyle name="Normal 3 2 5 2 9" xfId="32588"/>
    <cellStyle name="Normal 3 2 5 2 9 2" xfId="32589"/>
    <cellStyle name="Normal 3 2 5 3" xfId="4193"/>
    <cellStyle name="Normal 3 2 5 3 10" xfId="32591"/>
    <cellStyle name="Normal 3 2 5 3 11" xfId="32590"/>
    <cellStyle name="Normal 3 2 5 3 2" xfId="4194"/>
    <cellStyle name="Normal 3 2 5 3 2 2" xfId="4195"/>
    <cellStyle name="Normal 3 2 5 3 2 2 2" xfId="4196"/>
    <cellStyle name="Normal 3 2 5 3 2 2 2 2" xfId="32594"/>
    <cellStyle name="Normal 3 2 5 3 2 2 3" xfId="4197"/>
    <cellStyle name="Normal 3 2 5 3 2 2 4" xfId="32593"/>
    <cellStyle name="Normal 3 2 5 3 2 3" xfId="4198"/>
    <cellStyle name="Normal 3 2 5 3 2 3 2" xfId="4199"/>
    <cellStyle name="Normal 3 2 5 3 2 3 2 2" xfId="32596"/>
    <cellStyle name="Normal 3 2 5 3 2 3 3" xfId="32595"/>
    <cellStyle name="Normal 3 2 5 3 2 4" xfId="4200"/>
    <cellStyle name="Normal 3 2 5 3 2 4 2" xfId="4201"/>
    <cellStyle name="Normal 3 2 5 3 2 4 2 2" xfId="32598"/>
    <cellStyle name="Normal 3 2 5 3 2 4 3" xfId="32597"/>
    <cellStyle name="Normal 3 2 5 3 2 5" xfId="4202"/>
    <cellStyle name="Normal 3 2 5 3 2 5 2" xfId="32599"/>
    <cellStyle name="Normal 3 2 5 3 2 6" xfId="32600"/>
    <cellStyle name="Normal 3 2 5 3 2 7" xfId="32592"/>
    <cellStyle name="Normal 3 2 5 3 3" xfId="4203"/>
    <cellStyle name="Normal 3 2 5 3 3 2" xfId="4204"/>
    <cellStyle name="Normal 3 2 5 3 3 2 2" xfId="4205"/>
    <cellStyle name="Normal 3 2 5 3 3 2 2 2" xfId="32603"/>
    <cellStyle name="Normal 3 2 5 3 3 2 3" xfId="32602"/>
    <cellStyle name="Normal 3 2 5 3 3 3" xfId="4206"/>
    <cellStyle name="Normal 3 2 5 3 3 3 2" xfId="4207"/>
    <cellStyle name="Normal 3 2 5 3 3 3 2 2" xfId="32605"/>
    <cellStyle name="Normal 3 2 5 3 3 3 3" xfId="32604"/>
    <cellStyle name="Normal 3 2 5 3 3 4" xfId="4208"/>
    <cellStyle name="Normal 3 2 5 3 3 4 2" xfId="32607"/>
    <cellStyle name="Normal 3 2 5 3 3 4 3" xfId="32606"/>
    <cellStyle name="Normal 3 2 5 3 3 5" xfId="32608"/>
    <cellStyle name="Normal 3 2 5 3 3 6" xfId="32609"/>
    <cellStyle name="Normal 3 2 5 3 3 7" xfId="32601"/>
    <cellStyle name="Normal 3 2 5 3 4" xfId="4209"/>
    <cellStyle name="Normal 3 2 5 3 4 2" xfId="4210"/>
    <cellStyle name="Normal 3 2 5 3 4 2 2" xfId="32612"/>
    <cellStyle name="Normal 3 2 5 3 4 2 3" xfId="32611"/>
    <cellStyle name="Normal 3 2 5 3 4 3" xfId="4211"/>
    <cellStyle name="Normal 3 2 5 3 4 3 2" xfId="32614"/>
    <cellStyle name="Normal 3 2 5 3 4 3 3" xfId="32613"/>
    <cellStyle name="Normal 3 2 5 3 4 4" xfId="32615"/>
    <cellStyle name="Normal 3 2 5 3 4 4 2" xfId="32616"/>
    <cellStyle name="Normal 3 2 5 3 4 5" xfId="32617"/>
    <cellStyle name="Normal 3 2 5 3 4 6" xfId="32618"/>
    <cellStyle name="Normal 3 2 5 3 4 7" xfId="32610"/>
    <cellStyle name="Normal 3 2 5 3 5" xfId="4212"/>
    <cellStyle name="Normal 3 2 5 3 5 2" xfId="4213"/>
    <cellStyle name="Normal 3 2 5 3 5 2 2" xfId="32621"/>
    <cellStyle name="Normal 3 2 5 3 5 2 3" xfId="32620"/>
    <cellStyle name="Normal 3 2 5 3 5 3" xfId="32622"/>
    <cellStyle name="Normal 3 2 5 3 5 3 2" xfId="32623"/>
    <cellStyle name="Normal 3 2 5 3 5 4" xfId="32624"/>
    <cellStyle name="Normal 3 2 5 3 5 5" xfId="32625"/>
    <cellStyle name="Normal 3 2 5 3 5 6" xfId="32619"/>
    <cellStyle name="Normal 3 2 5 3 6" xfId="4214"/>
    <cellStyle name="Normal 3 2 5 3 6 2" xfId="4215"/>
    <cellStyle name="Normal 3 2 5 3 6 2 2" xfId="32627"/>
    <cellStyle name="Normal 3 2 5 3 6 3" xfId="32626"/>
    <cellStyle name="Normal 3 2 5 3 7" xfId="4216"/>
    <cellStyle name="Normal 3 2 5 3 7 2" xfId="32629"/>
    <cellStyle name="Normal 3 2 5 3 7 3" xfId="32628"/>
    <cellStyle name="Normal 3 2 5 3 8" xfId="32630"/>
    <cellStyle name="Normal 3 2 5 3 8 2" xfId="32631"/>
    <cellStyle name="Normal 3 2 5 3 9" xfId="32632"/>
    <cellStyle name="Normal 3 2 5 4" xfId="4217"/>
    <cellStyle name="Normal 3 2 5 4 10" xfId="32634"/>
    <cellStyle name="Normal 3 2 5 4 11" xfId="32633"/>
    <cellStyle name="Normal 3 2 5 4 2" xfId="4218"/>
    <cellStyle name="Normal 3 2 5 4 2 2" xfId="4219"/>
    <cellStyle name="Normal 3 2 5 4 2 2 2" xfId="4220"/>
    <cellStyle name="Normal 3 2 5 4 2 2 2 2" xfId="32637"/>
    <cellStyle name="Normal 3 2 5 4 2 2 3" xfId="4221"/>
    <cellStyle name="Normal 3 2 5 4 2 2 4" xfId="32636"/>
    <cellStyle name="Normal 3 2 5 4 2 3" xfId="4222"/>
    <cellStyle name="Normal 3 2 5 4 2 3 2" xfId="4223"/>
    <cellStyle name="Normal 3 2 5 4 2 3 2 2" xfId="32639"/>
    <cellStyle name="Normal 3 2 5 4 2 3 3" xfId="32638"/>
    <cellStyle name="Normal 3 2 5 4 2 4" xfId="4224"/>
    <cellStyle name="Normal 3 2 5 4 2 4 2" xfId="4225"/>
    <cellStyle name="Normal 3 2 5 4 2 4 2 2" xfId="32641"/>
    <cellStyle name="Normal 3 2 5 4 2 4 3" xfId="32640"/>
    <cellStyle name="Normal 3 2 5 4 2 5" xfId="4226"/>
    <cellStyle name="Normal 3 2 5 4 2 5 2" xfId="32642"/>
    <cellStyle name="Normal 3 2 5 4 2 6" xfId="32643"/>
    <cellStyle name="Normal 3 2 5 4 2 7" xfId="32635"/>
    <cellStyle name="Normal 3 2 5 4 3" xfId="4227"/>
    <cellStyle name="Normal 3 2 5 4 3 2" xfId="4228"/>
    <cellStyle name="Normal 3 2 5 4 3 2 2" xfId="4229"/>
    <cellStyle name="Normal 3 2 5 4 3 2 2 2" xfId="32646"/>
    <cellStyle name="Normal 3 2 5 4 3 2 3" xfId="32645"/>
    <cellStyle name="Normal 3 2 5 4 3 3" xfId="4230"/>
    <cellStyle name="Normal 3 2 5 4 3 3 2" xfId="4231"/>
    <cellStyle name="Normal 3 2 5 4 3 3 2 2" xfId="32648"/>
    <cellStyle name="Normal 3 2 5 4 3 3 3" xfId="32647"/>
    <cellStyle name="Normal 3 2 5 4 3 4" xfId="4232"/>
    <cellStyle name="Normal 3 2 5 4 3 4 2" xfId="32650"/>
    <cellStyle name="Normal 3 2 5 4 3 4 3" xfId="32649"/>
    <cellStyle name="Normal 3 2 5 4 3 5" xfId="32651"/>
    <cellStyle name="Normal 3 2 5 4 3 6" xfId="32652"/>
    <cellStyle name="Normal 3 2 5 4 3 7" xfId="32644"/>
    <cellStyle name="Normal 3 2 5 4 4" xfId="4233"/>
    <cellStyle name="Normal 3 2 5 4 4 2" xfId="4234"/>
    <cellStyle name="Normal 3 2 5 4 4 2 2" xfId="32655"/>
    <cellStyle name="Normal 3 2 5 4 4 2 3" xfId="32654"/>
    <cellStyle name="Normal 3 2 5 4 4 3" xfId="4235"/>
    <cellStyle name="Normal 3 2 5 4 4 3 2" xfId="32657"/>
    <cellStyle name="Normal 3 2 5 4 4 3 3" xfId="32656"/>
    <cellStyle name="Normal 3 2 5 4 4 4" xfId="32658"/>
    <cellStyle name="Normal 3 2 5 4 4 4 2" xfId="32659"/>
    <cellStyle name="Normal 3 2 5 4 4 5" xfId="32660"/>
    <cellStyle name="Normal 3 2 5 4 4 6" xfId="32661"/>
    <cellStyle name="Normal 3 2 5 4 4 7" xfId="32653"/>
    <cellStyle name="Normal 3 2 5 4 5" xfId="4236"/>
    <cellStyle name="Normal 3 2 5 4 5 2" xfId="4237"/>
    <cellStyle name="Normal 3 2 5 4 5 2 2" xfId="32664"/>
    <cellStyle name="Normal 3 2 5 4 5 2 3" xfId="32663"/>
    <cellStyle name="Normal 3 2 5 4 5 3" xfId="32665"/>
    <cellStyle name="Normal 3 2 5 4 5 3 2" xfId="32666"/>
    <cellStyle name="Normal 3 2 5 4 5 4" xfId="32667"/>
    <cellStyle name="Normal 3 2 5 4 5 5" xfId="32668"/>
    <cellStyle name="Normal 3 2 5 4 5 6" xfId="32662"/>
    <cellStyle name="Normal 3 2 5 4 6" xfId="4238"/>
    <cellStyle name="Normal 3 2 5 4 6 2" xfId="4239"/>
    <cellStyle name="Normal 3 2 5 4 6 2 2" xfId="32670"/>
    <cellStyle name="Normal 3 2 5 4 6 3" xfId="32669"/>
    <cellStyle name="Normal 3 2 5 4 7" xfId="4240"/>
    <cellStyle name="Normal 3 2 5 4 7 2" xfId="32672"/>
    <cellStyle name="Normal 3 2 5 4 7 3" xfId="32671"/>
    <cellStyle name="Normal 3 2 5 4 8" xfId="32673"/>
    <cellStyle name="Normal 3 2 5 4 8 2" xfId="32674"/>
    <cellStyle name="Normal 3 2 5 4 9" xfId="32675"/>
    <cellStyle name="Normal 3 2 5 5" xfId="4241"/>
    <cellStyle name="Normal 3 2 5 5 2" xfId="4242"/>
    <cellStyle name="Normal 3 2 5 5 2 2" xfId="4243"/>
    <cellStyle name="Normal 3 2 5 5 2 2 2" xfId="4244"/>
    <cellStyle name="Normal 3 2 5 5 2 2 3" xfId="32678"/>
    <cellStyle name="Normal 3 2 5 5 2 3" xfId="4245"/>
    <cellStyle name="Normal 3 2 5 5 2 3 2" xfId="4246"/>
    <cellStyle name="Normal 3 2 5 5 2 4" xfId="4247"/>
    <cellStyle name="Normal 3 2 5 5 2 5" xfId="32677"/>
    <cellStyle name="Normal 3 2 5 5 3" xfId="4248"/>
    <cellStyle name="Normal 3 2 5 5 3 2" xfId="4249"/>
    <cellStyle name="Normal 3 2 5 5 3 2 2" xfId="32680"/>
    <cellStyle name="Normal 3 2 5 5 3 3" xfId="4250"/>
    <cellStyle name="Normal 3 2 5 5 3 4" xfId="32679"/>
    <cellStyle name="Normal 3 2 5 5 4" xfId="4251"/>
    <cellStyle name="Normal 3 2 5 5 4 2" xfId="4252"/>
    <cellStyle name="Normal 3 2 5 5 4 2 2" xfId="32682"/>
    <cellStyle name="Normal 3 2 5 5 4 3" xfId="32681"/>
    <cellStyle name="Normal 3 2 5 5 5" xfId="4253"/>
    <cellStyle name="Normal 3 2 5 5 5 2" xfId="4254"/>
    <cellStyle name="Normal 3 2 5 5 5 3" xfId="32683"/>
    <cellStyle name="Normal 3 2 5 5 6" xfId="4255"/>
    <cellStyle name="Normal 3 2 5 5 6 2" xfId="32684"/>
    <cellStyle name="Normal 3 2 5 5 7" xfId="32676"/>
    <cellStyle name="Normal 3 2 5 6" xfId="4256"/>
    <cellStyle name="Normal 3 2 5 6 2" xfId="4257"/>
    <cellStyle name="Normal 3 2 5 6 2 2" xfId="4258"/>
    <cellStyle name="Normal 3 2 5 6 2 2 2" xfId="32687"/>
    <cellStyle name="Normal 3 2 5 6 2 3" xfId="32686"/>
    <cellStyle name="Normal 3 2 5 6 3" xfId="4259"/>
    <cellStyle name="Normal 3 2 5 6 3 2" xfId="4260"/>
    <cellStyle name="Normal 3 2 5 6 3 2 2" xfId="32689"/>
    <cellStyle name="Normal 3 2 5 6 3 3" xfId="32688"/>
    <cellStyle name="Normal 3 2 5 6 4" xfId="4261"/>
    <cellStyle name="Normal 3 2 5 6 4 2" xfId="32691"/>
    <cellStyle name="Normal 3 2 5 6 4 3" xfId="32690"/>
    <cellStyle name="Normal 3 2 5 6 5" xfId="32692"/>
    <cellStyle name="Normal 3 2 5 6 6" xfId="32693"/>
    <cellStyle name="Normal 3 2 5 6 7" xfId="32685"/>
    <cellStyle name="Normal 3 2 5 7" xfId="4262"/>
    <cellStyle name="Normal 3 2 5 7 2" xfId="4263"/>
    <cellStyle name="Normal 3 2 5 7 2 2" xfId="4264"/>
    <cellStyle name="Normal 3 2 5 7 2 2 2" xfId="32696"/>
    <cellStyle name="Normal 3 2 5 7 2 3" xfId="32695"/>
    <cellStyle name="Normal 3 2 5 7 3" xfId="4265"/>
    <cellStyle name="Normal 3 2 5 7 3 2" xfId="4266"/>
    <cellStyle name="Normal 3 2 5 7 3 2 2" xfId="32698"/>
    <cellStyle name="Normal 3 2 5 7 3 3" xfId="32697"/>
    <cellStyle name="Normal 3 2 5 7 4" xfId="4267"/>
    <cellStyle name="Normal 3 2 5 7 4 2" xfId="32700"/>
    <cellStyle name="Normal 3 2 5 7 4 3" xfId="32699"/>
    <cellStyle name="Normal 3 2 5 7 5" xfId="32701"/>
    <cellStyle name="Normal 3 2 5 7 6" xfId="32702"/>
    <cellStyle name="Normal 3 2 5 7 7" xfId="32694"/>
    <cellStyle name="Normal 3 2 5 8" xfId="4268"/>
    <cellStyle name="Normal 3 2 5 8 2" xfId="4269"/>
    <cellStyle name="Normal 3 2 5 8 2 2" xfId="32705"/>
    <cellStyle name="Normal 3 2 5 8 2 3" xfId="32704"/>
    <cellStyle name="Normal 3 2 5 8 3" xfId="4270"/>
    <cellStyle name="Normal 3 2 5 8 3 2" xfId="32707"/>
    <cellStyle name="Normal 3 2 5 8 3 3" xfId="32706"/>
    <cellStyle name="Normal 3 2 5 8 4" xfId="32708"/>
    <cellStyle name="Normal 3 2 5 8 5" xfId="32709"/>
    <cellStyle name="Normal 3 2 5 8 6" xfId="32703"/>
    <cellStyle name="Normal 3 2 5 9" xfId="4271"/>
    <cellStyle name="Normal 3 2 5 9 2" xfId="4272"/>
    <cellStyle name="Normal 3 2 5 9 2 2" xfId="32711"/>
    <cellStyle name="Normal 3 2 5 9 3" xfId="32710"/>
    <cellStyle name="Normal 3 2 6" xfId="4273"/>
    <cellStyle name="Normal 3 2 6 10" xfId="4274"/>
    <cellStyle name="Normal 3 2 6 10 2" xfId="4275"/>
    <cellStyle name="Normal 3 2 6 10 2 2" xfId="32714"/>
    <cellStyle name="Normal 3 2 6 10 3" xfId="32713"/>
    <cellStyle name="Normal 3 2 6 11" xfId="4276"/>
    <cellStyle name="Normal 3 2 6 11 2" xfId="32715"/>
    <cellStyle name="Normal 3 2 6 12" xfId="32716"/>
    <cellStyle name="Normal 3 2 6 13" xfId="32712"/>
    <cellStyle name="Normal 3 2 6 2" xfId="4277"/>
    <cellStyle name="Normal 3 2 6 2 10" xfId="32718"/>
    <cellStyle name="Normal 3 2 6 2 11" xfId="32717"/>
    <cellStyle name="Normal 3 2 6 2 2" xfId="4278"/>
    <cellStyle name="Normal 3 2 6 2 2 2" xfId="4279"/>
    <cellStyle name="Normal 3 2 6 2 2 2 2" xfId="4280"/>
    <cellStyle name="Normal 3 2 6 2 2 2 2 2" xfId="4281"/>
    <cellStyle name="Normal 3 2 6 2 2 2 2 3" xfId="4282"/>
    <cellStyle name="Normal 3 2 6 2 2 2 2 4" xfId="32721"/>
    <cellStyle name="Normal 3 2 6 2 2 2 3" xfId="4283"/>
    <cellStyle name="Normal 3 2 6 2 2 2 3 2" xfId="4284"/>
    <cellStyle name="Normal 3 2 6 2 2 2 4" xfId="4285"/>
    <cellStyle name="Normal 3 2 6 2 2 2 4 2" xfId="4286"/>
    <cellStyle name="Normal 3 2 6 2 2 2 5" xfId="4287"/>
    <cellStyle name="Normal 3 2 6 2 2 2 6" xfId="32720"/>
    <cellStyle name="Normal 3 2 6 2 2 3" xfId="4288"/>
    <cellStyle name="Normal 3 2 6 2 2 3 2" xfId="4289"/>
    <cellStyle name="Normal 3 2 6 2 2 3 2 2" xfId="4290"/>
    <cellStyle name="Normal 3 2 6 2 2 3 2 3" xfId="32723"/>
    <cellStyle name="Normal 3 2 6 2 2 3 3" xfId="4291"/>
    <cellStyle name="Normal 3 2 6 2 2 3 3 2" xfId="4292"/>
    <cellStyle name="Normal 3 2 6 2 2 3 4" xfId="4293"/>
    <cellStyle name="Normal 3 2 6 2 2 3 5" xfId="32722"/>
    <cellStyle name="Normal 3 2 6 2 2 4" xfId="4294"/>
    <cellStyle name="Normal 3 2 6 2 2 4 2" xfId="4295"/>
    <cellStyle name="Normal 3 2 6 2 2 4 2 2" xfId="32725"/>
    <cellStyle name="Normal 3 2 6 2 2 4 3" xfId="4296"/>
    <cellStyle name="Normal 3 2 6 2 2 4 4" xfId="32724"/>
    <cellStyle name="Normal 3 2 6 2 2 5" xfId="4297"/>
    <cellStyle name="Normal 3 2 6 2 2 5 2" xfId="4298"/>
    <cellStyle name="Normal 3 2 6 2 2 5 3" xfId="32726"/>
    <cellStyle name="Normal 3 2 6 2 2 6" xfId="4299"/>
    <cellStyle name="Normal 3 2 6 2 2 6 2" xfId="4300"/>
    <cellStyle name="Normal 3 2 6 2 2 6 3" xfId="32727"/>
    <cellStyle name="Normal 3 2 6 2 2 7" xfId="4301"/>
    <cellStyle name="Normal 3 2 6 2 2 8" xfId="32719"/>
    <cellStyle name="Normal 3 2 6 2 3" xfId="4302"/>
    <cellStyle name="Normal 3 2 6 2 3 2" xfId="4303"/>
    <cellStyle name="Normal 3 2 6 2 3 2 2" xfId="4304"/>
    <cellStyle name="Normal 3 2 6 2 3 2 2 2" xfId="32730"/>
    <cellStyle name="Normal 3 2 6 2 3 2 3" xfId="4305"/>
    <cellStyle name="Normal 3 2 6 2 3 2 4" xfId="32729"/>
    <cellStyle name="Normal 3 2 6 2 3 3" xfId="4306"/>
    <cellStyle name="Normal 3 2 6 2 3 3 2" xfId="4307"/>
    <cellStyle name="Normal 3 2 6 2 3 3 2 2" xfId="32732"/>
    <cellStyle name="Normal 3 2 6 2 3 3 3" xfId="32731"/>
    <cellStyle name="Normal 3 2 6 2 3 4" xfId="4308"/>
    <cellStyle name="Normal 3 2 6 2 3 4 2" xfId="4309"/>
    <cellStyle name="Normal 3 2 6 2 3 4 2 2" xfId="32734"/>
    <cellStyle name="Normal 3 2 6 2 3 4 3" xfId="32733"/>
    <cellStyle name="Normal 3 2 6 2 3 5" xfId="4310"/>
    <cellStyle name="Normal 3 2 6 2 3 5 2" xfId="32735"/>
    <cellStyle name="Normal 3 2 6 2 3 6" xfId="32736"/>
    <cellStyle name="Normal 3 2 6 2 3 7" xfId="32728"/>
    <cellStyle name="Normal 3 2 6 2 4" xfId="4311"/>
    <cellStyle name="Normal 3 2 6 2 4 2" xfId="4312"/>
    <cellStyle name="Normal 3 2 6 2 4 2 2" xfId="4313"/>
    <cellStyle name="Normal 3 2 6 2 4 2 2 2" xfId="32739"/>
    <cellStyle name="Normal 3 2 6 2 4 2 3" xfId="32738"/>
    <cellStyle name="Normal 3 2 6 2 4 3" xfId="4314"/>
    <cellStyle name="Normal 3 2 6 2 4 3 2" xfId="4315"/>
    <cellStyle name="Normal 3 2 6 2 4 3 2 2" xfId="32741"/>
    <cellStyle name="Normal 3 2 6 2 4 3 3" xfId="32740"/>
    <cellStyle name="Normal 3 2 6 2 4 4" xfId="4316"/>
    <cellStyle name="Normal 3 2 6 2 4 4 2" xfId="32743"/>
    <cellStyle name="Normal 3 2 6 2 4 4 3" xfId="32742"/>
    <cellStyle name="Normal 3 2 6 2 4 5" xfId="32744"/>
    <cellStyle name="Normal 3 2 6 2 4 6" xfId="32745"/>
    <cellStyle name="Normal 3 2 6 2 4 7" xfId="32737"/>
    <cellStyle name="Normal 3 2 6 2 5" xfId="4317"/>
    <cellStyle name="Normal 3 2 6 2 5 2" xfId="4318"/>
    <cellStyle name="Normal 3 2 6 2 5 2 2" xfId="32748"/>
    <cellStyle name="Normal 3 2 6 2 5 2 3" xfId="32747"/>
    <cellStyle name="Normal 3 2 6 2 5 3" xfId="4319"/>
    <cellStyle name="Normal 3 2 6 2 5 3 2" xfId="32750"/>
    <cellStyle name="Normal 3 2 6 2 5 3 3" xfId="32749"/>
    <cellStyle name="Normal 3 2 6 2 5 4" xfId="32751"/>
    <cellStyle name="Normal 3 2 6 2 5 5" xfId="32752"/>
    <cellStyle name="Normal 3 2 6 2 5 6" xfId="32746"/>
    <cellStyle name="Normal 3 2 6 2 6" xfId="4320"/>
    <cellStyle name="Normal 3 2 6 2 6 2" xfId="4321"/>
    <cellStyle name="Normal 3 2 6 2 6 2 2" xfId="32754"/>
    <cellStyle name="Normal 3 2 6 2 6 3" xfId="32753"/>
    <cellStyle name="Normal 3 2 6 2 7" xfId="4322"/>
    <cellStyle name="Normal 3 2 6 2 7 2" xfId="4323"/>
    <cellStyle name="Normal 3 2 6 2 7 2 2" xfId="32756"/>
    <cellStyle name="Normal 3 2 6 2 7 3" xfId="32755"/>
    <cellStyle name="Normal 3 2 6 2 8" xfId="4324"/>
    <cellStyle name="Normal 3 2 6 2 8 2" xfId="32758"/>
    <cellStyle name="Normal 3 2 6 2 8 3" xfId="32757"/>
    <cellStyle name="Normal 3 2 6 2 9" xfId="32759"/>
    <cellStyle name="Normal 3 2 6 3" xfId="4325"/>
    <cellStyle name="Normal 3 2 6 3 10" xfId="32761"/>
    <cellStyle name="Normal 3 2 6 3 11" xfId="32760"/>
    <cellStyle name="Normal 3 2 6 3 2" xfId="4326"/>
    <cellStyle name="Normal 3 2 6 3 2 2" xfId="4327"/>
    <cellStyle name="Normal 3 2 6 3 2 2 2" xfId="4328"/>
    <cellStyle name="Normal 3 2 6 3 2 2 2 2" xfId="32764"/>
    <cellStyle name="Normal 3 2 6 3 2 2 3" xfId="4329"/>
    <cellStyle name="Normal 3 2 6 3 2 2 4" xfId="32763"/>
    <cellStyle name="Normal 3 2 6 3 2 3" xfId="4330"/>
    <cellStyle name="Normal 3 2 6 3 2 3 2" xfId="4331"/>
    <cellStyle name="Normal 3 2 6 3 2 3 2 2" xfId="32766"/>
    <cellStyle name="Normal 3 2 6 3 2 3 3" xfId="32765"/>
    <cellStyle name="Normal 3 2 6 3 2 4" xfId="4332"/>
    <cellStyle name="Normal 3 2 6 3 2 4 2" xfId="4333"/>
    <cellStyle name="Normal 3 2 6 3 2 4 2 2" xfId="32768"/>
    <cellStyle name="Normal 3 2 6 3 2 4 3" xfId="32767"/>
    <cellStyle name="Normal 3 2 6 3 2 5" xfId="4334"/>
    <cellStyle name="Normal 3 2 6 3 2 5 2" xfId="32769"/>
    <cellStyle name="Normal 3 2 6 3 2 6" xfId="32770"/>
    <cellStyle name="Normal 3 2 6 3 2 7" xfId="32762"/>
    <cellStyle name="Normal 3 2 6 3 3" xfId="4335"/>
    <cellStyle name="Normal 3 2 6 3 3 2" xfId="4336"/>
    <cellStyle name="Normal 3 2 6 3 3 2 2" xfId="4337"/>
    <cellStyle name="Normal 3 2 6 3 3 2 2 2" xfId="32773"/>
    <cellStyle name="Normal 3 2 6 3 3 2 3" xfId="32772"/>
    <cellStyle name="Normal 3 2 6 3 3 3" xfId="4338"/>
    <cellStyle name="Normal 3 2 6 3 3 3 2" xfId="4339"/>
    <cellStyle name="Normal 3 2 6 3 3 3 2 2" xfId="32775"/>
    <cellStyle name="Normal 3 2 6 3 3 3 3" xfId="32774"/>
    <cellStyle name="Normal 3 2 6 3 3 4" xfId="4340"/>
    <cellStyle name="Normal 3 2 6 3 3 4 2" xfId="32777"/>
    <cellStyle name="Normal 3 2 6 3 3 4 3" xfId="32776"/>
    <cellStyle name="Normal 3 2 6 3 3 5" xfId="32778"/>
    <cellStyle name="Normal 3 2 6 3 3 6" xfId="32779"/>
    <cellStyle name="Normal 3 2 6 3 3 7" xfId="32771"/>
    <cellStyle name="Normal 3 2 6 3 4" xfId="4341"/>
    <cellStyle name="Normal 3 2 6 3 4 2" xfId="4342"/>
    <cellStyle name="Normal 3 2 6 3 4 2 2" xfId="32782"/>
    <cellStyle name="Normal 3 2 6 3 4 2 3" xfId="32781"/>
    <cellStyle name="Normal 3 2 6 3 4 3" xfId="4343"/>
    <cellStyle name="Normal 3 2 6 3 4 3 2" xfId="32784"/>
    <cellStyle name="Normal 3 2 6 3 4 3 3" xfId="32783"/>
    <cellStyle name="Normal 3 2 6 3 4 4" xfId="32785"/>
    <cellStyle name="Normal 3 2 6 3 4 4 2" xfId="32786"/>
    <cellStyle name="Normal 3 2 6 3 4 5" xfId="32787"/>
    <cellStyle name="Normal 3 2 6 3 4 6" xfId="32788"/>
    <cellStyle name="Normal 3 2 6 3 4 7" xfId="32780"/>
    <cellStyle name="Normal 3 2 6 3 5" xfId="4344"/>
    <cellStyle name="Normal 3 2 6 3 5 2" xfId="4345"/>
    <cellStyle name="Normal 3 2 6 3 5 2 2" xfId="32791"/>
    <cellStyle name="Normal 3 2 6 3 5 2 3" xfId="32790"/>
    <cellStyle name="Normal 3 2 6 3 5 3" xfId="32792"/>
    <cellStyle name="Normal 3 2 6 3 5 3 2" xfId="32793"/>
    <cellStyle name="Normal 3 2 6 3 5 4" xfId="32794"/>
    <cellStyle name="Normal 3 2 6 3 5 5" xfId="32795"/>
    <cellStyle name="Normal 3 2 6 3 5 6" xfId="32789"/>
    <cellStyle name="Normal 3 2 6 3 6" xfId="4346"/>
    <cellStyle name="Normal 3 2 6 3 6 2" xfId="4347"/>
    <cellStyle name="Normal 3 2 6 3 6 2 2" xfId="32797"/>
    <cellStyle name="Normal 3 2 6 3 6 3" xfId="32796"/>
    <cellStyle name="Normal 3 2 6 3 7" xfId="4348"/>
    <cellStyle name="Normal 3 2 6 3 7 2" xfId="32799"/>
    <cellStyle name="Normal 3 2 6 3 7 3" xfId="32798"/>
    <cellStyle name="Normal 3 2 6 3 8" xfId="32800"/>
    <cellStyle name="Normal 3 2 6 3 8 2" xfId="32801"/>
    <cellStyle name="Normal 3 2 6 3 9" xfId="32802"/>
    <cellStyle name="Normal 3 2 6 4" xfId="4349"/>
    <cellStyle name="Normal 3 2 6 4 2" xfId="4350"/>
    <cellStyle name="Normal 3 2 6 4 2 2" xfId="4351"/>
    <cellStyle name="Normal 3 2 6 4 2 2 2" xfId="4352"/>
    <cellStyle name="Normal 3 2 6 4 2 2 3" xfId="4353"/>
    <cellStyle name="Normal 3 2 6 4 2 2 4" xfId="32805"/>
    <cellStyle name="Normal 3 2 6 4 2 3" xfId="4354"/>
    <cellStyle name="Normal 3 2 6 4 2 3 2" xfId="4355"/>
    <cellStyle name="Normal 3 2 6 4 2 4" xfId="4356"/>
    <cellStyle name="Normal 3 2 6 4 2 4 2" xfId="4357"/>
    <cellStyle name="Normal 3 2 6 4 2 5" xfId="4358"/>
    <cellStyle name="Normal 3 2 6 4 2 6" xfId="32804"/>
    <cellStyle name="Normal 3 2 6 4 3" xfId="4359"/>
    <cellStyle name="Normal 3 2 6 4 3 2" xfId="4360"/>
    <cellStyle name="Normal 3 2 6 4 3 2 2" xfId="4361"/>
    <cellStyle name="Normal 3 2 6 4 3 2 3" xfId="32807"/>
    <cellStyle name="Normal 3 2 6 4 3 3" xfId="4362"/>
    <cellStyle name="Normal 3 2 6 4 3 3 2" xfId="4363"/>
    <cellStyle name="Normal 3 2 6 4 3 4" xfId="4364"/>
    <cellStyle name="Normal 3 2 6 4 3 5" xfId="32806"/>
    <cellStyle name="Normal 3 2 6 4 4" xfId="4365"/>
    <cellStyle name="Normal 3 2 6 4 4 2" xfId="4366"/>
    <cellStyle name="Normal 3 2 6 4 4 2 2" xfId="32809"/>
    <cellStyle name="Normal 3 2 6 4 4 3" xfId="4367"/>
    <cellStyle name="Normal 3 2 6 4 4 4" xfId="32808"/>
    <cellStyle name="Normal 3 2 6 4 5" xfId="4368"/>
    <cellStyle name="Normal 3 2 6 4 5 2" xfId="4369"/>
    <cellStyle name="Normal 3 2 6 4 5 3" xfId="32810"/>
    <cellStyle name="Normal 3 2 6 4 6" xfId="4370"/>
    <cellStyle name="Normal 3 2 6 4 6 2" xfId="4371"/>
    <cellStyle name="Normal 3 2 6 4 6 3" xfId="32811"/>
    <cellStyle name="Normal 3 2 6 4 7" xfId="4372"/>
    <cellStyle name="Normal 3 2 6 4 8" xfId="32803"/>
    <cellStyle name="Normal 3 2 6 5" xfId="4373"/>
    <cellStyle name="Normal 3 2 6 5 2" xfId="4374"/>
    <cellStyle name="Normal 3 2 6 5 2 2" xfId="4375"/>
    <cellStyle name="Normal 3 2 6 5 2 2 2" xfId="4376"/>
    <cellStyle name="Normal 3 2 6 5 2 2 3" xfId="32814"/>
    <cellStyle name="Normal 3 2 6 5 2 3" xfId="4377"/>
    <cellStyle name="Normal 3 2 6 5 2 3 2" xfId="4378"/>
    <cellStyle name="Normal 3 2 6 5 2 4" xfId="4379"/>
    <cellStyle name="Normal 3 2 6 5 2 5" xfId="32813"/>
    <cellStyle name="Normal 3 2 6 5 3" xfId="4380"/>
    <cellStyle name="Normal 3 2 6 5 3 2" xfId="4381"/>
    <cellStyle name="Normal 3 2 6 5 3 2 2" xfId="32816"/>
    <cellStyle name="Normal 3 2 6 5 3 3" xfId="4382"/>
    <cellStyle name="Normal 3 2 6 5 3 4" xfId="32815"/>
    <cellStyle name="Normal 3 2 6 5 4" xfId="4383"/>
    <cellStyle name="Normal 3 2 6 5 4 2" xfId="4384"/>
    <cellStyle name="Normal 3 2 6 5 4 2 2" xfId="32818"/>
    <cellStyle name="Normal 3 2 6 5 4 3" xfId="32817"/>
    <cellStyle name="Normal 3 2 6 5 5" xfId="4385"/>
    <cellStyle name="Normal 3 2 6 5 5 2" xfId="4386"/>
    <cellStyle name="Normal 3 2 6 5 5 3" xfId="32819"/>
    <cellStyle name="Normal 3 2 6 5 6" xfId="4387"/>
    <cellStyle name="Normal 3 2 6 5 6 2" xfId="32820"/>
    <cellStyle name="Normal 3 2 6 5 7" xfId="32812"/>
    <cellStyle name="Normal 3 2 6 6" xfId="4388"/>
    <cellStyle name="Normal 3 2 6 6 2" xfId="4389"/>
    <cellStyle name="Normal 3 2 6 6 2 2" xfId="4390"/>
    <cellStyle name="Normal 3 2 6 6 2 2 2" xfId="32823"/>
    <cellStyle name="Normal 3 2 6 6 2 3" xfId="32822"/>
    <cellStyle name="Normal 3 2 6 6 3" xfId="4391"/>
    <cellStyle name="Normal 3 2 6 6 3 2" xfId="4392"/>
    <cellStyle name="Normal 3 2 6 6 3 2 2" xfId="32825"/>
    <cellStyle name="Normal 3 2 6 6 3 3" xfId="32824"/>
    <cellStyle name="Normal 3 2 6 6 4" xfId="4393"/>
    <cellStyle name="Normal 3 2 6 6 4 2" xfId="32827"/>
    <cellStyle name="Normal 3 2 6 6 4 3" xfId="32826"/>
    <cellStyle name="Normal 3 2 6 6 5" xfId="32828"/>
    <cellStyle name="Normal 3 2 6 6 6" xfId="32829"/>
    <cellStyle name="Normal 3 2 6 6 7" xfId="32821"/>
    <cellStyle name="Normal 3 2 6 7" xfId="4394"/>
    <cellStyle name="Normal 3 2 6 7 2" xfId="4395"/>
    <cellStyle name="Normal 3 2 6 7 2 2" xfId="4396"/>
    <cellStyle name="Normal 3 2 6 7 2 2 2" xfId="32832"/>
    <cellStyle name="Normal 3 2 6 7 2 3" xfId="32831"/>
    <cellStyle name="Normal 3 2 6 7 3" xfId="4397"/>
    <cellStyle name="Normal 3 2 6 7 3 2" xfId="4398"/>
    <cellStyle name="Normal 3 2 6 7 3 2 2" xfId="32834"/>
    <cellStyle name="Normal 3 2 6 7 3 3" xfId="32833"/>
    <cellStyle name="Normal 3 2 6 7 4" xfId="4399"/>
    <cellStyle name="Normal 3 2 6 7 4 2" xfId="32835"/>
    <cellStyle name="Normal 3 2 6 7 5" xfId="32836"/>
    <cellStyle name="Normal 3 2 6 7 6" xfId="32830"/>
    <cellStyle name="Normal 3 2 6 8" xfId="4400"/>
    <cellStyle name="Normal 3 2 6 8 2" xfId="4401"/>
    <cellStyle name="Normal 3 2 6 8 2 2" xfId="32838"/>
    <cellStyle name="Normal 3 2 6 8 3" xfId="4402"/>
    <cellStyle name="Normal 3 2 6 8 4" xfId="32837"/>
    <cellStyle name="Normal 3 2 6 9" xfId="4403"/>
    <cellStyle name="Normal 3 2 6 9 2" xfId="4404"/>
    <cellStyle name="Normal 3 2 6 9 2 2" xfId="32840"/>
    <cellStyle name="Normal 3 2 6 9 3" xfId="32839"/>
    <cellStyle name="Normal 3 2 7" xfId="4405"/>
    <cellStyle name="Normal 3 2 7 10" xfId="4406"/>
    <cellStyle name="Normal 3 2 7 10 2" xfId="32842"/>
    <cellStyle name="Normal 3 2 7 11" xfId="32843"/>
    <cellStyle name="Normal 3 2 7 12" xfId="32841"/>
    <cellStyle name="Normal 3 2 7 2" xfId="4407"/>
    <cellStyle name="Normal 3 2 7 2 2" xfId="4408"/>
    <cellStyle name="Normal 3 2 7 2 2 2" xfId="4409"/>
    <cellStyle name="Normal 3 2 7 2 2 2 2" xfId="4410"/>
    <cellStyle name="Normal 3 2 7 2 2 2 3" xfId="4411"/>
    <cellStyle name="Normal 3 2 7 2 2 2 4" xfId="32846"/>
    <cellStyle name="Normal 3 2 7 2 2 3" xfId="4412"/>
    <cellStyle name="Normal 3 2 7 2 2 3 2" xfId="4413"/>
    <cellStyle name="Normal 3 2 7 2 2 4" xfId="4414"/>
    <cellStyle name="Normal 3 2 7 2 2 4 2" xfId="4415"/>
    <cellStyle name="Normal 3 2 7 2 2 5" xfId="4416"/>
    <cellStyle name="Normal 3 2 7 2 2 6" xfId="32845"/>
    <cellStyle name="Normal 3 2 7 2 3" xfId="4417"/>
    <cellStyle name="Normal 3 2 7 2 3 2" xfId="4418"/>
    <cellStyle name="Normal 3 2 7 2 3 2 2" xfId="4419"/>
    <cellStyle name="Normal 3 2 7 2 3 2 3" xfId="32848"/>
    <cellStyle name="Normal 3 2 7 2 3 3" xfId="4420"/>
    <cellStyle name="Normal 3 2 7 2 3 3 2" xfId="4421"/>
    <cellStyle name="Normal 3 2 7 2 3 4" xfId="4422"/>
    <cellStyle name="Normal 3 2 7 2 3 5" xfId="32847"/>
    <cellStyle name="Normal 3 2 7 2 4" xfId="4423"/>
    <cellStyle name="Normal 3 2 7 2 4 2" xfId="4424"/>
    <cellStyle name="Normal 3 2 7 2 4 2 2" xfId="32850"/>
    <cellStyle name="Normal 3 2 7 2 4 3" xfId="4425"/>
    <cellStyle name="Normal 3 2 7 2 4 4" xfId="32849"/>
    <cellStyle name="Normal 3 2 7 2 5" xfId="4426"/>
    <cellStyle name="Normal 3 2 7 2 5 2" xfId="4427"/>
    <cellStyle name="Normal 3 2 7 2 5 3" xfId="32851"/>
    <cellStyle name="Normal 3 2 7 2 6" xfId="4428"/>
    <cellStyle name="Normal 3 2 7 2 6 2" xfId="4429"/>
    <cellStyle name="Normal 3 2 7 2 6 3" xfId="32852"/>
    <cellStyle name="Normal 3 2 7 2 7" xfId="4430"/>
    <cellStyle name="Normal 3 2 7 2 8" xfId="32844"/>
    <cellStyle name="Normal 3 2 7 3" xfId="4431"/>
    <cellStyle name="Normal 3 2 7 3 2" xfId="4432"/>
    <cellStyle name="Normal 3 2 7 3 2 2" xfId="4433"/>
    <cellStyle name="Normal 3 2 7 3 2 2 2" xfId="4434"/>
    <cellStyle name="Normal 3 2 7 3 2 2 3" xfId="4435"/>
    <cellStyle name="Normal 3 2 7 3 2 2 4" xfId="32855"/>
    <cellStyle name="Normal 3 2 7 3 2 3" xfId="4436"/>
    <cellStyle name="Normal 3 2 7 3 2 3 2" xfId="4437"/>
    <cellStyle name="Normal 3 2 7 3 2 4" xfId="4438"/>
    <cellStyle name="Normal 3 2 7 3 2 4 2" xfId="4439"/>
    <cellStyle name="Normal 3 2 7 3 2 5" xfId="4440"/>
    <cellStyle name="Normal 3 2 7 3 2 6" xfId="32854"/>
    <cellStyle name="Normal 3 2 7 3 3" xfId="4441"/>
    <cellStyle name="Normal 3 2 7 3 3 2" xfId="4442"/>
    <cellStyle name="Normal 3 2 7 3 3 2 2" xfId="4443"/>
    <cellStyle name="Normal 3 2 7 3 3 2 3" xfId="32857"/>
    <cellStyle name="Normal 3 2 7 3 3 3" xfId="4444"/>
    <cellStyle name="Normal 3 2 7 3 3 3 2" xfId="4445"/>
    <cellStyle name="Normal 3 2 7 3 3 4" xfId="4446"/>
    <cellStyle name="Normal 3 2 7 3 3 5" xfId="32856"/>
    <cellStyle name="Normal 3 2 7 3 4" xfId="4447"/>
    <cellStyle name="Normal 3 2 7 3 4 2" xfId="4448"/>
    <cellStyle name="Normal 3 2 7 3 4 2 2" xfId="32859"/>
    <cellStyle name="Normal 3 2 7 3 4 3" xfId="4449"/>
    <cellStyle name="Normal 3 2 7 3 4 4" xfId="32858"/>
    <cellStyle name="Normal 3 2 7 3 5" xfId="4450"/>
    <cellStyle name="Normal 3 2 7 3 5 2" xfId="4451"/>
    <cellStyle name="Normal 3 2 7 3 5 3" xfId="32860"/>
    <cellStyle name="Normal 3 2 7 3 6" xfId="4452"/>
    <cellStyle name="Normal 3 2 7 3 6 2" xfId="4453"/>
    <cellStyle name="Normal 3 2 7 3 6 3" xfId="32861"/>
    <cellStyle name="Normal 3 2 7 3 7" xfId="4454"/>
    <cellStyle name="Normal 3 2 7 3 8" xfId="32853"/>
    <cellStyle name="Normal 3 2 7 4" xfId="4455"/>
    <cellStyle name="Normal 3 2 7 4 2" xfId="4456"/>
    <cellStyle name="Normal 3 2 7 4 2 2" xfId="4457"/>
    <cellStyle name="Normal 3 2 7 4 2 2 2" xfId="4458"/>
    <cellStyle name="Normal 3 2 7 4 2 2 3" xfId="32864"/>
    <cellStyle name="Normal 3 2 7 4 2 3" xfId="4459"/>
    <cellStyle name="Normal 3 2 7 4 2 3 2" xfId="4460"/>
    <cellStyle name="Normal 3 2 7 4 2 4" xfId="4461"/>
    <cellStyle name="Normal 3 2 7 4 2 5" xfId="32863"/>
    <cellStyle name="Normal 3 2 7 4 3" xfId="4462"/>
    <cellStyle name="Normal 3 2 7 4 3 2" xfId="4463"/>
    <cellStyle name="Normal 3 2 7 4 3 2 2" xfId="32866"/>
    <cellStyle name="Normal 3 2 7 4 3 3" xfId="4464"/>
    <cellStyle name="Normal 3 2 7 4 3 4" xfId="32865"/>
    <cellStyle name="Normal 3 2 7 4 4" xfId="4465"/>
    <cellStyle name="Normal 3 2 7 4 4 2" xfId="4466"/>
    <cellStyle name="Normal 3 2 7 4 4 2 2" xfId="32868"/>
    <cellStyle name="Normal 3 2 7 4 4 3" xfId="32867"/>
    <cellStyle name="Normal 3 2 7 4 5" xfId="4467"/>
    <cellStyle name="Normal 3 2 7 4 5 2" xfId="4468"/>
    <cellStyle name="Normal 3 2 7 4 5 3" xfId="32869"/>
    <cellStyle name="Normal 3 2 7 4 6" xfId="4469"/>
    <cellStyle name="Normal 3 2 7 4 6 2" xfId="32870"/>
    <cellStyle name="Normal 3 2 7 4 7" xfId="32862"/>
    <cellStyle name="Normal 3 2 7 5" xfId="4470"/>
    <cellStyle name="Normal 3 2 7 5 2" xfId="4471"/>
    <cellStyle name="Normal 3 2 7 5 2 2" xfId="4472"/>
    <cellStyle name="Normal 3 2 7 5 2 2 2" xfId="32873"/>
    <cellStyle name="Normal 3 2 7 5 2 3" xfId="32872"/>
    <cellStyle name="Normal 3 2 7 5 3" xfId="4473"/>
    <cellStyle name="Normal 3 2 7 5 3 2" xfId="4474"/>
    <cellStyle name="Normal 3 2 7 5 3 2 2" xfId="32875"/>
    <cellStyle name="Normal 3 2 7 5 3 3" xfId="32874"/>
    <cellStyle name="Normal 3 2 7 5 4" xfId="4475"/>
    <cellStyle name="Normal 3 2 7 5 4 2" xfId="32877"/>
    <cellStyle name="Normal 3 2 7 5 4 3" xfId="32876"/>
    <cellStyle name="Normal 3 2 7 5 5" xfId="32878"/>
    <cellStyle name="Normal 3 2 7 5 6" xfId="32879"/>
    <cellStyle name="Normal 3 2 7 5 7" xfId="32871"/>
    <cellStyle name="Normal 3 2 7 6" xfId="4476"/>
    <cellStyle name="Normal 3 2 7 6 2" xfId="4477"/>
    <cellStyle name="Normal 3 2 7 6 2 2" xfId="4478"/>
    <cellStyle name="Normal 3 2 7 6 2 2 2" xfId="32882"/>
    <cellStyle name="Normal 3 2 7 6 2 3" xfId="32881"/>
    <cellStyle name="Normal 3 2 7 6 3" xfId="4479"/>
    <cellStyle name="Normal 3 2 7 6 3 2" xfId="4480"/>
    <cellStyle name="Normal 3 2 7 6 3 2 2" xfId="32884"/>
    <cellStyle name="Normal 3 2 7 6 3 3" xfId="32883"/>
    <cellStyle name="Normal 3 2 7 6 4" xfId="4481"/>
    <cellStyle name="Normal 3 2 7 6 4 2" xfId="32885"/>
    <cellStyle name="Normal 3 2 7 6 5" xfId="32886"/>
    <cellStyle name="Normal 3 2 7 6 6" xfId="32880"/>
    <cellStyle name="Normal 3 2 7 7" xfId="4482"/>
    <cellStyle name="Normal 3 2 7 7 2" xfId="4483"/>
    <cellStyle name="Normal 3 2 7 7 2 2" xfId="32888"/>
    <cellStyle name="Normal 3 2 7 7 3" xfId="4484"/>
    <cellStyle name="Normal 3 2 7 7 4" xfId="32887"/>
    <cellStyle name="Normal 3 2 7 8" xfId="4485"/>
    <cellStyle name="Normal 3 2 7 8 2" xfId="4486"/>
    <cellStyle name="Normal 3 2 7 8 2 2" xfId="32890"/>
    <cellStyle name="Normal 3 2 7 8 3" xfId="32889"/>
    <cellStyle name="Normal 3 2 7 9" xfId="4487"/>
    <cellStyle name="Normal 3 2 7 9 2" xfId="4488"/>
    <cellStyle name="Normal 3 2 7 9 2 2" xfId="32892"/>
    <cellStyle name="Normal 3 2 7 9 3" xfId="32891"/>
    <cellStyle name="Normal 3 2 8" xfId="4489"/>
    <cellStyle name="Normal 3 2 8 10" xfId="32894"/>
    <cellStyle name="Normal 3 2 8 11" xfId="32893"/>
    <cellStyle name="Normal 3 2 8 2" xfId="4490"/>
    <cellStyle name="Normal 3 2 8 2 2" xfId="4491"/>
    <cellStyle name="Normal 3 2 8 2 2 2" xfId="4492"/>
    <cellStyle name="Normal 3 2 8 2 2 2 2" xfId="4493"/>
    <cellStyle name="Normal 3 2 8 2 2 2 3" xfId="4494"/>
    <cellStyle name="Normal 3 2 8 2 2 2 4" xfId="32897"/>
    <cellStyle name="Normal 3 2 8 2 2 3" xfId="4495"/>
    <cellStyle name="Normal 3 2 8 2 2 3 2" xfId="4496"/>
    <cellStyle name="Normal 3 2 8 2 2 4" xfId="4497"/>
    <cellStyle name="Normal 3 2 8 2 2 4 2" xfId="4498"/>
    <cellStyle name="Normal 3 2 8 2 2 5" xfId="4499"/>
    <cellStyle name="Normal 3 2 8 2 2 6" xfId="32896"/>
    <cellStyle name="Normal 3 2 8 2 3" xfId="4500"/>
    <cellStyle name="Normal 3 2 8 2 3 2" xfId="4501"/>
    <cellStyle name="Normal 3 2 8 2 3 2 2" xfId="4502"/>
    <cellStyle name="Normal 3 2 8 2 3 2 3" xfId="32899"/>
    <cellStyle name="Normal 3 2 8 2 3 3" xfId="4503"/>
    <cellStyle name="Normal 3 2 8 2 3 3 2" xfId="4504"/>
    <cellStyle name="Normal 3 2 8 2 3 4" xfId="4505"/>
    <cellStyle name="Normal 3 2 8 2 3 5" xfId="32898"/>
    <cellStyle name="Normal 3 2 8 2 4" xfId="4506"/>
    <cellStyle name="Normal 3 2 8 2 4 2" xfId="4507"/>
    <cellStyle name="Normal 3 2 8 2 4 2 2" xfId="32901"/>
    <cellStyle name="Normal 3 2 8 2 4 3" xfId="4508"/>
    <cellStyle name="Normal 3 2 8 2 4 4" xfId="32900"/>
    <cellStyle name="Normal 3 2 8 2 5" xfId="4509"/>
    <cellStyle name="Normal 3 2 8 2 5 2" xfId="4510"/>
    <cellStyle name="Normal 3 2 8 2 5 3" xfId="32902"/>
    <cellStyle name="Normal 3 2 8 2 6" xfId="4511"/>
    <cellStyle name="Normal 3 2 8 2 6 2" xfId="4512"/>
    <cellStyle name="Normal 3 2 8 2 6 3" xfId="32903"/>
    <cellStyle name="Normal 3 2 8 2 7" xfId="4513"/>
    <cellStyle name="Normal 3 2 8 2 8" xfId="32895"/>
    <cellStyle name="Normal 3 2 8 3" xfId="4514"/>
    <cellStyle name="Normal 3 2 8 3 2" xfId="4515"/>
    <cellStyle name="Normal 3 2 8 3 2 2" xfId="4516"/>
    <cellStyle name="Normal 3 2 8 3 2 2 2" xfId="32906"/>
    <cellStyle name="Normal 3 2 8 3 2 3" xfId="4517"/>
    <cellStyle name="Normal 3 2 8 3 2 4" xfId="32905"/>
    <cellStyle name="Normal 3 2 8 3 3" xfId="4518"/>
    <cellStyle name="Normal 3 2 8 3 3 2" xfId="4519"/>
    <cellStyle name="Normal 3 2 8 3 3 2 2" xfId="32908"/>
    <cellStyle name="Normal 3 2 8 3 3 3" xfId="32907"/>
    <cellStyle name="Normal 3 2 8 3 4" xfId="4520"/>
    <cellStyle name="Normal 3 2 8 3 4 2" xfId="4521"/>
    <cellStyle name="Normal 3 2 8 3 4 2 2" xfId="32910"/>
    <cellStyle name="Normal 3 2 8 3 4 3" xfId="32909"/>
    <cellStyle name="Normal 3 2 8 3 5" xfId="4522"/>
    <cellStyle name="Normal 3 2 8 3 5 2" xfId="32911"/>
    <cellStyle name="Normal 3 2 8 3 6" xfId="32912"/>
    <cellStyle name="Normal 3 2 8 3 7" xfId="32904"/>
    <cellStyle name="Normal 3 2 8 4" xfId="4523"/>
    <cellStyle name="Normal 3 2 8 4 2" xfId="4524"/>
    <cellStyle name="Normal 3 2 8 4 2 2" xfId="4525"/>
    <cellStyle name="Normal 3 2 8 4 2 2 2" xfId="32915"/>
    <cellStyle name="Normal 3 2 8 4 2 3" xfId="32914"/>
    <cellStyle name="Normal 3 2 8 4 3" xfId="4526"/>
    <cellStyle name="Normal 3 2 8 4 3 2" xfId="4527"/>
    <cellStyle name="Normal 3 2 8 4 3 2 2" xfId="32917"/>
    <cellStyle name="Normal 3 2 8 4 3 3" xfId="32916"/>
    <cellStyle name="Normal 3 2 8 4 4" xfId="4528"/>
    <cellStyle name="Normal 3 2 8 4 4 2" xfId="32919"/>
    <cellStyle name="Normal 3 2 8 4 4 3" xfId="32918"/>
    <cellStyle name="Normal 3 2 8 4 5" xfId="32920"/>
    <cellStyle name="Normal 3 2 8 4 6" xfId="32921"/>
    <cellStyle name="Normal 3 2 8 4 7" xfId="32913"/>
    <cellStyle name="Normal 3 2 8 5" xfId="4529"/>
    <cellStyle name="Normal 3 2 8 5 2" xfId="4530"/>
    <cellStyle name="Normal 3 2 8 5 2 2" xfId="32924"/>
    <cellStyle name="Normal 3 2 8 5 2 3" xfId="32923"/>
    <cellStyle name="Normal 3 2 8 5 3" xfId="4531"/>
    <cellStyle name="Normal 3 2 8 5 3 2" xfId="32926"/>
    <cellStyle name="Normal 3 2 8 5 3 3" xfId="32925"/>
    <cellStyle name="Normal 3 2 8 5 4" xfId="32927"/>
    <cellStyle name="Normal 3 2 8 5 5" xfId="32928"/>
    <cellStyle name="Normal 3 2 8 5 6" xfId="32922"/>
    <cellStyle name="Normal 3 2 8 6" xfId="4532"/>
    <cellStyle name="Normal 3 2 8 6 2" xfId="4533"/>
    <cellStyle name="Normal 3 2 8 6 2 2" xfId="32930"/>
    <cellStyle name="Normal 3 2 8 6 3" xfId="32929"/>
    <cellStyle name="Normal 3 2 8 7" xfId="4534"/>
    <cellStyle name="Normal 3 2 8 7 2" xfId="4535"/>
    <cellStyle name="Normal 3 2 8 7 2 2" xfId="32932"/>
    <cellStyle name="Normal 3 2 8 7 3" xfId="32931"/>
    <cellStyle name="Normal 3 2 8 8" xfId="4536"/>
    <cellStyle name="Normal 3 2 8 8 2" xfId="32934"/>
    <cellStyle name="Normal 3 2 8 8 3" xfId="32933"/>
    <cellStyle name="Normal 3 2 8 9" xfId="32935"/>
    <cellStyle name="Normal 3 2 9" xfId="4537"/>
    <cellStyle name="Normal 3 2 9 10" xfId="32937"/>
    <cellStyle name="Normal 3 2 9 11" xfId="32936"/>
    <cellStyle name="Normal 3 2 9 2" xfId="4538"/>
    <cellStyle name="Normal 3 2 9 2 2" xfId="4539"/>
    <cellStyle name="Normal 3 2 9 2 2 2" xfId="4540"/>
    <cellStyle name="Normal 3 2 9 2 2 2 2" xfId="32940"/>
    <cellStyle name="Normal 3 2 9 2 2 3" xfId="4541"/>
    <cellStyle name="Normal 3 2 9 2 2 4" xfId="32939"/>
    <cellStyle name="Normal 3 2 9 2 3" xfId="4542"/>
    <cellStyle name="Normal 3 2 9 2 3 2" xfId="4543"/>
    <cellStyle name="Normal 3 2 9 2 3 2 2" xfId="32942"/>
    <cellStyle name="Normal 3 2 9 2 3 3" xfId="32941"/>
    <cellStyle name="Normal 3 2 9 2 4" xfId="4544"/>
    <cellStyle name="Normal 3 2 9 2 4 2" xfId="4545"/>
    <cellStyle name="Normal 3 2 9 2 4 2 2" xfId="32944"/>
    <cellStyle name="Normal 3 2 9 2 4 3" xfId="32943"/>
    <cellStyle name="Normal 3 2 9 2 5" xfId="4546"/>
    <cellStyle name="Normal 3 2 9 2 5 2" xfId="32945"/>
    <cellStyle name="Normal 3 2 9 2 6" xfId="32946"/>
    <cellStyle name="Normal 3 2 9 2 7" xfId="32938"/>
    <cellStyle name="Normal 3 2 9 3" xfId="4547"/>
    <cellStyle name="Normal 3 2 9 3 2" xfId="4548"/>
    <cellStyle name="Normal 3 2 9 3 2 2" xfId="4549"/>
    <cellStyle name="Normal 3 2 9 3 2 2 2" xfId="32949"/>
    <cellStyle name="Normal 3 2 9 3 2 3" xfId="32948"/>
    <cellStyle name="Normal 3 2 9 3 3" xfId="4550"/>
    <cellStyle name="Normal 3 2 9 3 3 2" xfId="4551"/>
    <cellStyle name="Normal 3 2 9 3 3 2 2" xfId="32951"/>
    <cellStyle name="Normal 3 2 9 3 3 3" xfId="32950"/>
    <cellStyle name="Normal 3 2 9 3 4" xfId="4552"/>
    <cellStyle name="Normal 3 2 9 3 4 2" xfId="32953"/>
    <cellStyle name="Normal 3 2 9 3 4 3" xfId="32952"/>
    <cellStyle name="Normal 3 2 9 3 5" xfId="32954"/>
    <cellStyle name="Normal 3 2 9 3 6" xfId="32955"/>
    <cellStyle name="Normal 3 2 9 3 7" xfId="32947"/>
    <cellStyle name="Normal 3 2 9 4" xfId="4553"/>
    <cellStyle name="Normal 3 2 9 4 2" xfId="4554"/>
    <cellStyle name="Normal 3 2 9 4 2 2" xfId="32958"/>
    <cellStyle name="Normal 3 2 9 4 2 3" xfId="32957"/>
    <cellStyle name="Normal 3 2 9 4 3" xfId="4555"/>
    <cellStyle name="Normal 3 2 9 4 3 2" xfId="32960"/>
    <cellStyle name="Normal 3 2 9 4 3 3" xfId="32959"/>
    <cellStyle name="Normal 3 2 9 4 4" xfId="32961"/>
    <cellStyle name="Normal 3 2 9 4 4 2" xfId="32962"/>
    <cellStyle name="Normal 3 2 9 4 5" xfId="32963"/>
    <cellStyle name="Normal 3 2 9 4 6" xfId="32964"/>
    <cellStyle name="Normal 3 2 9 4 7" xfId="32956"/>
    <cellStyle name="Normal 3 2 9 5" xfId="4556"/>
    <cellStyle name="Normal 3 2 9 5 2" xfId="4557"/>
    <cellStyle name="Normal 3 2 9 5 2 2" xfId="32967"/>
    <cellStyle name="Normal 3 2 9 5 2 3" xfId="32966"/>
    <cellStyle name="Normal 3 2 9 5 3" xfId="32968"/>
    <cellStyle name="Normal 3 2 9 5 3 2" xfId="32969"/>
    <cellStyle name="Normal 3 2 9 5 4" xfId="32970"/>
    <cellStyle name="Normal 3 2 9 5 5" xfId="32971"/>
    <cellStyle name="Normal 3 2 9 5 6" xfId="32965"/>
    <cellStyle name="Normal 3 2 9 6" xfId="4558"/>
    <cellStyle name="Normal 3 2 9 6 2" xfId="4559"/>
    <cellStyle name="Normal 3 2 9 6 2 2" xfId="32973"/>
    <cellStyle name="Normal 3 2 9 6 3" xfId="32972"/>
    <cellStyle name="Normal 3 2 9 7" xfId="4560"/>
    <cellStyle name="Normal 3 2 9 7 2" xfId="32975"/>
    <cellStyle name="Normal 3 2 9 7 3" xfId="32974"/>
    <cellStyle name="Normal 3 2 9 8" xfId="32976"/>
    <cellStyle name="Normal 3 2 9 8 2" xfId="32977"/>
    <cellStyle name="Normal 3 2 9 9" xfId="32978"/>
    <cellStyle name="Normal 3 3" xfId="4561"/>
    <cellStyle name="Normal 3 3 10" xfId="4562"/>
    <cellStyle name="Normal 3 3 10 2" xfId="4563"/>
    <cellStyle name="Normal 3 3 10 2 2" xfId="4564"/>
    <cellStyle name="Normal 3 3 10 2 2 2" xfId="4565"/>
    <cellStyle name="Normal 3 3 10 2 2 3" xfId="32981"/>
    <cellStyle name="Normal 3 3 10 2 3" xfId="4566"/>
    <cellStyle name="Normal 3 3 10 2 3 2" xfId="4567"/>
    <cellStyle name="Normal 3 3 10 2 4" xfId="4568"/>
    <cellStyle name="Normal 3 3 10 2 5" xfId="32980"/>
    <cellStyle name="Normal 3 3 10 3" xfId="4569"/>
    <cellStyle name="Normal 3 3 10 3 2" xfId="4570"/>
    <cellStyle name="Normal 3 3 10 3 2 2" xfId="32983"/>
    <cellStyle name="Normal 3 3 10 3 3" xfId="4571"/>
    <cellStyle name="Normal 3 3 10 3 4" xfId="32982"/>
    <cellStyle name="Normal 3 3 10 4" xfId="4572"/>
    <cellStyle name="Normal 3 3 10 4 2" xfId="4573"/>
    <cellStyle name="Normal 3 3 10 4 2 2" xfId="32985"/>
    <cellStyle name="Normal 3 3 10 4 3" xfId="32984"/>
    <cellStyle name="Normal 3 3 10 5" xfId="4574"/>
    <cellStyle name="Normal 3 3 10 5 2" xfId="4575"/>
    <cellStyle name="Normal 3 3 10 5 3" xfId="32986"/>
    <cellStyle name="Normal 3 3 10 6" xfId="4576"/>
    <cellStyle name="Normal 3 3 10 6 2" xfId="32987"/>
    <cellStyle name="Normal 3 3 10 7" xfId="32979"/>
    <cellStyle name="Normal 3 3 11" xfId="4577"/>
    <cellStyle name="Normal 3 3 11 2" xfId="4578"/>
    <cellStyle name="Normal 3 3 11 2 2" xfId="4579"/>
    <cellStyle name="Normal 3 3 11 2 2 2" xfId="32990"/>
    <cellStyle name="Normal 3 3 11 2 3" xfId="32989"/>
    <cellStyle name="Normal 3 3 11 3" xfId="4580"/>
    <cellStyle name="Normal 3 3 11 3 2" xfId="4581"/>
    <cellStyle name="Normal 3 3 11 3 2 2" xfId="32992"/>
    <cellStyle name="Normal 3 3 11 3 3" xfId="32991"/>
    <cellStyle name="Normal 3 3 11 4" xfId="4582"/>
    <cellStyle name="Normal 3 3 11 4 2" xfId="32994"/>
    <cellStyle name="Normal 3 3 11 4 3" xfId="32993"/>
    <cellStyle name="Normal 3 3 11 5" xfId="32995"/>
    <cellStyle name="Normal 3 3 11 6" xfId="32996"/>
    <cellStyle name="Normal 3 3 11 7" xfId="32988"/>
    <cellStyle name="Normal 3 3 12" xfId="4583"/>
    <cellStyle name="Normal 3 3 12 2" xfId="4584"/>
    <cellStyle name="Normal 3 3 12 2 2" xfId="4585"/>
    <cellStyle name="Normal 3 3 12 2 2 2" xfId="32999"/>
    <cellStyle name="Normal 3 3 12 2 3" xfId="32998"/>
    <cellStyle name="Normal 3 3 12 3" xfId="4586"/>
    <cellStyle name="Normal 3 3 12 3 2" xfId="4587"/>
    <cellStyle name="Normal 3 3 12 3 2 2" xfId="33001"/>
    <cellStyle name="Normal 3 3 12 3 3" xfId="33000"/>
    <cellStyle name="Normal 3 3 12 4" xfId="4588"/>
    <cellStyle name="Normal 3 3 12 4 2" xfId="33002"/>
    <cellStyle name="Normal 3 3 12 5" xfId="33003"/>
    <cellStyle name="Normal 3 3 12 6" xfId="32997"/>
    <cellStyle name="Normal 3 3 13" xfId="4589"/>
    <cellStyle name="Normal 3 3 13 2" xfId="4590"/>
    <cellStyle name="Normal 3 3 13 2 2" xfId="33005"/>
    <cellStyle name="Normal 3 3 13 3" xfId="4591"/>
    <cellStyle name="Normal 3 3 13 4" xfId="33004"/>
    <cellStyle name="Normal 3 3 14" xfId="4592"/>
    <cellStyle name="Normal 3 3 14 2" xfId="4593"/>
    <cellStyle name="Normal 3 3 14 2 2" xfId="33007"/>
    <cellStyle name="Normal 3 3 14 3" xfId="33006"/>
    <cellStyle name="Normal 3 3 15" xfId="4594"/>
    <cellStyle name="Normal 3 3 15 2" xfId="4595"/>
    <cellStyle name="Normal 3 3 15 2 2" xfId="33009"/>
    <cellStyle name="Normal 3 3 15 3" xfId="33008"/>
    <cellStyle name="Normal 3 3 16" xfId="4596"/>
    <cellStyle name="Normal 3 3 16 2" xfId="33010"/>
    <cellStyle name="Normal 3 3 17" xfId="33011"/>
    <cellStyle name="Normal 3 3 18" xfId="33012"/>
    <cellStyle name="Normal 3 3 19" xfId="17615"/>
    <cellStyle name="Normal 3 3 2" xfId="4597"/>
    <cellStyle name="Normal 3 3 2 10" xfId="4598"/>
    <cellStyle name="Normal 3 3 2 10 2" xfId="4599"/>
    <cellStyle name="Normal 3 3 2 10 2 2" xfId="4600"/>
    <cellStyle name="Normal 3 3 2 10 2 2 2" xfId="33016"/>
    <cellStyle name="Normal 3 3 2 10 2 3" xfId="33015"/>
    <cellStyle name="Normal 3 3 2 10 3" xfId="4601"/>
    <cellStyle name="Normal 3 3 2 10 3 2" xfId="4602"/>
    <cellStyle name="Normal 3 3 2 10 3 2 2" xfId="33018"/>
    <cellStyle name="Normal 3 3 2 10 3 3" xfId="33017"/>
    <cellStyle name="Normal 3 3 2 10 4" xfId="4603"/>
    <cellStyle name="Normal 3 3 2 10 4 2" xfId="33020"/>
    <cellStyle name="Normal 3 3 2 10 4 3" xfId="33019"/>
    <cellStyle name="Normal 3 3 2 10 5" xfId="33021"/>
    <cellStyle name="Normal 3 3 2 10 6" xfId="33022"/>
    <cellStyle name="Normal 3 3 2 10 7" xfId="33014"/>
    <cellStyle name="Normal 3 3 2 11" xfId="4604"/>
    <cellStyle name="Normal 3 3 2 11 2" xfId="4605"/>
    <cellStyle name="Normal 3 3 2 11 2 2" xfId="33025"/>
    <cellStyle name="Normal 3 3 2 11 2 3" xfId="33024"/>
    <cellStyle name="Normal 3 3 2 11 3" xfId="4606"/>
    <cellStyle name="Normal 3 3 2 11 3 2" xfId="33027"/>
    <cellStyle name="Normal 3 3 2 11 3 3" xfId="33026"/>
    <cellStyle name="Normal 3 3 2 11 4" xfId="33028"/>
    <cellStyle name="Normal 3 3 2 11 4 2" xfId="33029"/>
    <cellStyle name="Normal 3 3 2 11 5" xfId="33030"/>
    <cellStyle name="Normal 3 3 2 11 6" xfId="33031"/>
    <cellStyle name="Normal 3 3 2 11 7" xfId="33023"/>
    <cellStyle name="Normal 3 3 2 12" xfId="4607"/>
    <cellStyle name="Normal 3 3 2 12 2" xfId="4608"/>
    <cellStyle name="Normal 3 3 2 12 2 2" xfId="33034"/>
    <cellStyle name="Normal 3 3 2 12 2 3" xfId="33033"/>
    <cellStyle name="Normal 3 3 2 12 3" xfId="33035"/>
    <cellStyle name="Normal 3 3 2 12 3 2" xfId="33036"/>
    <cellStyle name="Normal 3 3 2 12 4" xfId="33037"/>
    <cellStyle name="Normal 3 3 2 12 5" xfId="33038"/>
    <cellStyle name="Normal 3 3 2 12 6" xfId="33032"/>
    <cellStyle name="Normal 3 3 2 13" xfId="4609"/>
    <cellStyle name="Normal 3 3 2 13 2" xfId="4610"/>
    <cellStyle name="Normal 3 3 2 13 2 2" xfId="33040"/>
    <cellStyle name="Normal 3 3 2 13 3" xfId="33039"/>
    <cellStyle name="Normal 3 3 2 14" xfId="4611"/>
    <cellStyle name="Normal 3 3 2 14 2" xfId="33042"/>
    <cellStyle name="Normal 3 3 2 14 3" xfId="33041"/>
    <cellStyle name="Normal 3 3 2 15" xfId="33043"/>
    <cellStyle name="Normal 3 3 2 15 2" xfId="33044"/>
    <cellStyle name="Normal 3 3 2 16" xfId="33045"/>
    <cellStyle name="Normal 3 3 2 17" xfId="33046"/>
    <cellStyle name="Normal 3 3 2 18" xfId="33047"/>
    <cellStyle name="Normal 3 3 2 19" xfId="33013"/>
    <cellStyle name="Normal 3 3 2 2" xfId="4612"/>
    <cellStyle name="Normal 3 3 2 2 10" xfId="4613"/>
    <cellStyle name="Normal 3 3 2 2 10 2" xfId="4614"/>
    <cellStyle name="Normal 3 3 2 2 10 2 2" xfId="33051"/>
    <cellStyle name="Normal 3 3 2 2 10 2 3" xfId="33050"/>
    <cellStyle name="Normal 3 3 2 2 10 3" xfId="33052"/>
    <cellStyle name="Normal 3 3 2 2 10 3 2" xfId="33053"/>
    <cellStyle name="Normal 3 3 2 2 10 4" xfId="33054"/>
    <cellStyle name="Normal 3 3 2 2 10 4 2" xfId="33055"/>
    <cellStyle name="Normal 3 3 2 2 10 5" xfId="33056"/>
    <cellStyle name="Normal 3 3 2 2 10 6" xfId="33057"/>
    <cellStyle name="Normal 3 3 2 2 10 7" xfId="33049"/>
    <cellStyle name="Normal 3 3 2 2 11" xfId="4615"/>
    <cellStyle name="Normal 3 3 2 2 11 2" xfId="4616"/>
    <cellStyle name="Normal 3 3 2 2 11 2 2" xfId="33060"/>
    <cellStyle name="Normal 3 3 2 2 11 2 3" xfId="33059"/>
    <cellStyle name="Normal 3 3 2 2 11 3" xfId="33061"/>
    <cellStyle name="Normal 3 3 2 2 11 3 2" xfId="33062"/>
    <cellStyle name="Normal 3 3 2 2 11 4" xfId="33063"/>
    <cellStyle name="Normal 3 3 2 2 11 5" xfId="33064"/>
    <cellStyle name="Normal 3 3 2 2 11 6" xfId="33058"/>
    <cellStyle name="Normal 3 3 2 2 12" xfId="4617"/>
    <cellStyle name="Normal 3 3 2 2 12 2" xfId="33066"/>
    <cellStyle name="Normal 3 3 2 2 12 3" xfId="33065"/>
    <cellStyle name="Normal 3 3 2 2 13" xfId="33067"/>
    <cellStyle name="Normal 3 3 2 2 13 2" xfId="33068"/>
    <cellStyle name="Normal 3 3 2 2 14" xfId="33069"/>
    <cellStyle name="Normal 3 3 2 2 14 2" xfId="33070"/>
    <cellStyle name="Normal 3 3 2 2 15" xfId="33071"/>
    <cellStyle name="Normal 3 3 2 2 16" xfId="33072"/>
    <cellStyle name="Normal 3 3 2 2 17" xfId="33048"/>
    <cellStyle name="Normal 3 3 2 2 2" xfId="4618"/>
    <cellStyle name="Normal 3 3 2 2 2 10" xfId="4619"/>
    <cellStyle name="Normal 3 3 2 2 2 10 2" xfId="33075"/>
    <cellStyle name="Normal 3 3 2 2 2 10 3" xfId="33074"/>
    <cellStyle name="Normal 3 3 2 2 2 11" xfId="33076"/>
    <cellStyle name="Normal 3 3 2 2 2 11 2" xfId="33077"/>
    <cellStyle name="Normal 3 3 2 2 2 12" xfId="33078"/>
    <cellStyle name="Normal 3 3 2 2 2 13" xfId="33079"/>
    <cellStyle name="Normal 3 3 2 2 2 14" xfId="33073"/>
    <cellStyle name="Normal 3 3 2 2 2 2" xfId="4620"/>
    <cellStyle name="Normal 3 3 2 2 2 2 10" xfId="33081"/>
    <cellStyle name="Normal 3 3 2 2 2 2 11" xfId="33082"/>
    <cellStyle name="Normal 3 3 2 2 2 2 12" xfId="33080"/>
    <cellStyle name="Normal 3 3 2 2 2 2 2" xfId="4621"/>
    <cellStyle name="Normal 3 3 2 2 2 2 2 2" xfId="4622"/>
    <cellStyle name="Normal 3 3 2 2 2 2 2 2 2" xfId="4623"/>
    <cellStyle name="Normal 3 3 2 2 2 2 2 2 2 2" xfId="33085"/>
    <cellStyle name="Normal 3 3 2 2 2 2 2 2 3" xfId="4624"/>
    <cellStyle name="Normal 3 3 2 2 2 2 2 2 4" xfId="33084"/>
    <cellStyle name="Normal 3 3 2 2 2 2 2 3" xfId="4625"/>
    <cellStyle name="Normal 3 3 2 2 2 2 2 3 2" xfId="4626"/>
    <cellStyle name="Normal 3 3 2 2 2 2 2 3 2 2" xfId="33087"/>
    <cellStyle name="Normal 3 3 2 2 2 2 2 3 3" xfId="33086"/>
    <cellStyle name="Normal 3 3 2 2 2 2 2 4" xfId="4627"/>
    <cellStyle name="Normal 3 3 2 2 2 2 2 4 2" xfId="4628"/>
    <cellStyle name="Normal 3 3 2 2 2 2 2 4 2 2" xfId="33089"/>
    <cellStyle name="Normal 3 3 2 2 2 2 2 4 3" xfId="33088"/>
    <cellStyle name="Normal 3 3 2 2 2 2 2 5" xfId="4629"/>
    <cellStyle name="Normal 3 3 2 2 2 2 2 5 2" xfId="33090"/>
    <cellStyle name="Normal 3 3 2 2 2 2 2 6" xfId="33091"/>
    <cellStyle name="Normal 3 3 2 2 2 2 2 7" xfId="33083"/>
    <cellStyle name="Normal 3 3 2 2 2 2 3" xfId="4630"/>
    <cellStyle name="Normal 3 3 2 2 2 2 3 2" xfId="4631"/>
    <cellStyle name="Normal 3 3 2 2 2 2 3 2 2" xfId="4632"/>
    <cellStyle name="Normal 3 3 2 2 2 2 3 2 2 2" xfId="33094"/>
    <cellStyle name="Normal 3 3 2 2 2 2 3 2 3" xfId="33093"/>
    <cellStyle name="Normal 3 3 2 2 2 2 3 3" xfId="4633"/>
    <cellStyle name="Normal 3 3 2 2 2 2 3 3 2" xfId="4634"/>
    <cellStyle name="Normal 3 3 2 2 2 2 3 3 2 2" xfId="33096"/>
    <cellStyle name="Normal 3 3 2 2 2 2 3 3 3" xfId="33095"/>
    <cellStyle name="Normal 3 3 2 2 2 2 3 4" xfId="4635"/>
    <cellStyle name="Normal 3 3 2 2 2 2 3 4 2" xfId="33098"/>
    <cellStyle name="Normal 3 3 2 2 2 2 3 4 3" xfId="33097"/>
    <cellStyle name="Normal 3 3 2 2 2 2 3 5" xfId="33099"/>
    <cellStyle name="Normal 3 3 2 2 2 2 3 6" xfId="33100"/>
    <cellStyle name="Normal 3 3 2 2 2 2 3 7" xfId="33092"/>
    <cellStyle name="Normal 3 3 2 2 2 2 4" xfId="4636"/>
    <cellStyle name="Normal 3 3 2 2 2 2 4 2" xfId="4637"/>
    <cellStyle name="Normal 3 3 2 2 2 2 4 2 2" xfId="33103"/>
    <cellStyle name="Normal 3 3 2 2 2 2 4 2 3" xfId="33102"/>
    <cellStyle name="Normal 3 3 2 2 2 2 4 3" xfId="4638"/>
    <cellStyle name="Normal 3 3 2 2 2 2 4 3 2" xfId="33105"/>
    <cellStyle name="Normal 3 3 2 2 2 2 4 3 3" xfId="33104"/>
    <cellStyle name="Normal 3 3 2 2 2 2 4 4" xfId="33106"/>
    <cellStyle name="Normal 3 3 2 2 2 2 4 4 2" xfId="33107"/>
    <cellStyle name="Normal 3 3 2 2 2 2 4 5" xfId="33108"/>
    <cellStyle name="Normal 3 3 2 2 2 2 4 6" xfId="33109"/>
    <cellStyle name="Normal 3 3 2 2 2 2 4 7" xfId="33101"/>
    <cellStyle name="Normal 3 3 2 2 2 2 5" xfId="4639"/>
    <cellStyle name="Normal 3 3 2 2 2 2 5 2" xfId="4640"/>
    <cellStyle name="Normal 3 3 2 2 2 2 5 2 2" xfId="33112"/>
    <cellStyle name="Normal 3 3 2 2 2 2 5 2 3" xfId="33111"/>
    <cellStyle name="Normal 3 3 2 2 2 2 5 3" xfId="33113"/>
    <cellStyle name="Normal 3 3 2 2 2 2 5 3 2" xfId="33114"/>
    <cellStyle name="Normal 3 3 2 2 2 2 5 4" xfId="33115"/>
    <cellStyle name="Normal 3 3 2 2 2 2 5 4 2" xfId="33116"/>
    <cellStyle name="Normal 3 3 2 2 2 2 5 5" xfId="33117"/>
    <cellStyle name="Normal 3 3 2 2 2 2 5 6" xfId="33118"/>
    <cellStyle name="Normal 3 3 2 2 2 2 5 7" xfId="33110"/>
    <cellStyle name="Normal 3 3 2 2 2 2 6" xfId="4641"/>
    <cellStyle name="Normal 3 3 2 2 2 2 6 2" xfId="4642"/>
    <cellStyle name="Normal 3 3 2 2 2 2 6 2 2" xfId="33121"/>
    <cellStyle name="Normal 3 3 2 2 2 2 6 2 3" xfId="33120"/>
    <cellStyle name="Normal 3 3 2 2 2 2 6 3" xfId="33122"/>
    <cellStyle name="Normal 3 3 2 2 2 2 6 3 2" xfId="33123"/>
    <cellStyle name="Normal 3 3 2 2 2 2 6 4" xfId="33124"/>
    <cellStyle name="Normal 3 3 2 2 2 2 6 5" xfId="33125"/>
    <cellStyle name="Normal 3 3 2 2 2 2 6 6" xfId="33119"/>
    <cellStyle name="Normal 3 3 2 2 2 2 7" xfId="4643"/>
    <cellStyle name="Normal 3 3 2 2 2 2 7 2" xfId="33127"/>
    <cellStyle name="Normal 3 3 2 2 2 2 7 3" xfId="33126"/>
    <cellStyle name="Normal 3 3 2 2 2 2 8" xfId="33128"/>
    <cellStyle name="Normal 3 3 2 2 2 2 8 2" xfId="33129"/>
    <cellStyle name="Normal 3 3 2 2 2 2 9" xfId="33130"/>
    <cellStyle name="Normal 3 3 2 2 2 2 9 2" xfId="33131"/>
    <cellStyle name="Normal 3 3 2 2 2 3" xfId="4644"/>
    <cellStyle name="Normal 3 3 2 2 2 3 10" xfId="33133"/>
    <cellStyle name="Normal 3 3 2 2 2 3 11" xfId="33132"/>
    <cellStyle name="Normal 3 3 2 2 2 3 2" xfId="4645"/>
    <cellStyle name="Normal 3 3 2 2 2 3 2 2" xfId="4646"/>
    <cellStyle name="Normal 3 3 2 2 2 3 2 2 2" xfId="4647"/>
    <cellStyle name="Normal 3 3 2 2 2 3 2 2 2 2" xfId="33136"/>
    <cellStyle name="Normal 3 3 2 2 2 3 2 2 3" xfId="4648"/>
    <cellStyle name="Normal 3 3 2 2 2 3 2 2 4" xfId="33135"/>
    <cellStyle name="Normal 3 3 2 2 2 3 2 3" xfId="4649"/>
    <cellStyle name="Normal 3 3 2 2 2 3 2 3 2" xfId="4650"/>
    <cellStyle name="Normal 3 3 2 2 2 3 2 3 2 2" xfId="33138"/>
    <cellStyle name="Normal 3 3 2 2 2 3 2 3 3" xfId="33137"/>
    <cellStyle name="Normal 3 3 2 2 2 3 2 4" xfId="4651"/>
    <cellStyle name="Normal 3 3 2 2 2 3 2 4 2" xfId="4652"/>
    <cellStyle name="Normal 3 3 2 2 2 3 2 4 2 2" xfId="33140"/>
    <cellStyle name="Normal 3 3 2 2 2 3 2 4 3" xfId="33139"/>
    <cellStyle name="Normal 3 3 2 2 2 3 2 5" xfId="4653"/>
    <cellStyle name="Normal 3 3 2 2 2 3 2 5 2" xfId="33141"/>
    <cellStyle name="Normal 3 3 2 2 2 3 2 6" xfId="33142"/>
    <cellStyle name="Normal 3 3 2 2 2 3 2 7" xfId="33134"/>
    <cellStyle name="Normal 3 3 2 2 2 3 3" xfId="4654"/>
    <cellStyle name="Normal 3 3 2 2 2 3 3 2" xfId="4655"/>
    <cellStyle name="Normal 3 3 2 2 2 3 3 2 2" xfId="4656"/>
    <cellStyle name="Normal 3 3 2 2 2 3 3 2 2 2" xfId="33145"/>
    <cellStyle name="Normal 3 3 2 2 2 3 3 2 3" xfId="33144"/>
    <cellStyle name="Normal 3 3 2 2 2 3 3 3" xfId="4657"/>
    <cellStyle name="Normal 3 3 2 2 2 3 3 3 2" xfId="4658"/>
    <cellStyle name="Normal 3 3 2 2 2 3 3 3 2 2" xfId="33147"/>
    <cellStyle name="Normal 3 3 2 2 2 3 3 3 3" xfId="33146"/>
    <cellStyle name="Normal 3 3 2 2 2 3 3 4" xfId="4659"/>
    <cellStyle name="Normal 3 3 2 2 2 3 3 4 2" xfId="33149"/>
    <cellStyle name="Normal 3 3 2 2 2 3 3 4 3" xfId="33148"/>
    <cellStyle name="Normal 3 3 2 2 2 3 3 5" xfId="33150"/>
    <cellStyle name="Normal 3 3 2 2 2 3 3 6" xfId="33151"/>
    <cellStyle name="Normal 3 3 2 2 2 3 3 7" xfId="33143"/>
    <cellStyle name="Normal 3 3 2 2 2 3 4" xfId="4660"/>
    <cellStyle name="Normal 3 3 2 2 2 3 4 2" xfId="4661"/>
    <cellStyle name="Normal 3 3 2 2 2 3 4 2 2" xfId="33154"/>
    <cellStyle name="Normal 3 3 2 2 2 3 4 2 3" xfId="33153"/>
    <cellStyle name="Normal 3 3 2 2 2 3 4 3" xfId="4662"/>
    <cellStyle name="Normal 3 3 2 2 2 3 4 3 2" xfId="33156"/>
    <cellStyle name="Normal 3 3 2 2 2 3 4 3 3" xfId="33155"/>
    <cellStyle name="Normal 3 3 2 2 2 3 4 4" xfId="33157"/>
    <cellStyle name="Normal 3 3 2 2 2 3 4 4 2" xfId="33158"/>
    <cellStyle name="Normal 3 3 2 2 2 3 4 5" xfId="33159"/>
    <cellStyle name="Normal 3 3 2 2 2 3 4 6" xfId="33160"/>
    <cellStyle name="Normal 3 3 2 2 2 3 4 7" xfId="33152"/>
    <cellStyle name="Normal 3 3 2 2 2 3 5" xfId="4663"/>
    <cellStyle name="Normal 3 3 2 2 2 3 5 2" xfId="4664"/>
    <cellStyle name="Normal 3 3 2 2 2 3 5 2 2" xfId="33163"/>
    <cellStyle name="Normal 3 3 2 2 2 3 5 2 3" xfId="33162"/>
    <cellStyle name="Normal 3 3 2 2 2 3 5 3" xfId="33164"/>
    <cellStyle name="Normal 3 3 2 2 2 3 5 3 2" xfId="33165"/>
    <cellStyle name="Normal 3 3 2 2 2 3 5 4" xfId="33166"/>
    <cellStyle name="Normal 3 3 2 2 2 3 5 5" xfId="33167"/>
    <cellStyle name="Normal 3 3 2 2 2 3 5 6" xfId="33161"/>
    <cellStyle name="Normal 3 3 2 2 2 3 6" xfId="4665"/>
    <cellStyle name="Normal 3 3 2 2 2 3 6 2" xfId="4666"/>
    <cellStyle name="Normal 3 3 2 2 2 3 6 2 2" xfId="33169"/>
    <cellStyle name="Normal 3 3 2 2 2 3 6 3" xfId="33168"/>
    <cellStyle name="Normal 3 3 2 2 2 3 7" xfId="4667"/>
    <cellStyle name="Normal 3 3 2 2 2 3 7 2" xfId="33171"/>
    <cellStyle name="Normal 3 3 2 2 2 3 7 3" xfId="33170"/>
    <cellStyle name="Normal 3 3 2 2 2 3 8" xfId="33172"/>
    <cellStyle name="Normal 3 3 2 2 2 3 8 2" xfId="33173"/>
    <cellStyle name="Normal 3 3 2 2 2 3 9" xfId="33174"/>
    <cellStyle name="Normal 3 3 2 2 2 4" xfId="4668"/>
    <cellStyle name="Normal 3 3 2 2 2 4 10" xfId="33176"/>
    <cellStyle name="Normal 3 3 2 2 2 4 11" xfId="33175"/>
    <cellStyle name="Normal 3 3 2 2 2 4 2" xfId="4669"/>
    <cellStyle name="Normal 3 3 2 2 2 4 2 2" xfId="4670"/>
    <cellStyle name="Normal 3 3 2 2 2 4 2 2 2" xfId="4671"/>
    <cellStyle name="Normal 3 3 2 2 2 4 2 2 2 2" xfId="33179"/>
    <cellStyle name="Normal 3 3 2 2 2 4 2 2 3" xfId="33178"/>
    <cellStyle name="Normal 3 3 2 2 2 4 2 3" xfId="4672"/>
    <cellStyle name="Normal 3 3 2 2 2 4 2 3 2" xfId="4673"/>
    <cellStyle name="Normal 3 3 2 2 2 4 2 3 2 2" xfId="33181"/>
    <cellStyle name="Normal 3 3 2 2 2 4 2 3 3" xfId="33180"/>
    <cellStyle name="Normal 3 3 2 2 2 4 2 4" xfId="4674"/>
    <cellStyle name="Normal 3 3 2 2 2 4 2 4 2" xfId="33183"/>
    <cellStyle name="Normal 3 3 2 2 2 4 2 4 3" xfId="33182"/>
    <cellStyle name="Normal 3 3 2 2 2 4 2 5" xfId="33184"/>
    <cellStyle name="Normal 3 3 2 2 2 4 2 6" xfId="33185"/>
    <cellStyle name="Normal 3 3 2 2 2 4 2 7" xfId="33177"/>
    <cellStyle name="Normal 3 3 2 2 2 4 3" xfId="4675"/>
    <cellStyle name="Normal 3 3 2 2 2 4 3 2" xfId="4676"/>
    <cellStyle name="Normal 3 3 2 2 2 4 3 2 2" xfId="33188"/>
    <cellStyle name="Normal 3 3 2 2 2 4 3 2 3" xfId="33187"/>
    <cellStyle name="Normal 3 3 2 2 2 4 3 3" xfId="4677"/>
    <cellStyle name="Normal 3 3 2 2 2 4 3 3 2" xfId="33190"/>
    <cellStyle name="Normal 3 3 2 2 2 4 3 3 3" xfId="33189"/>
    <cellStyle name="Normal 3 3 2 2 2 4 3 4" xfId="33191"/>
    <cellStyle name="Normal 3 3 2 2 2 4 3 4 2" xfId="33192"/>
    <cellStyle name="Normal 3 3 2 2 2 4 3 5" xfId="33193"/>
    <cellStyle name="Normal 3 3 2 2 2 4 3 6" xfId="33194"/>
    <cellStyle name="Normal 3 3 2 2 2 4 3 7" xfId="33186"/>
    <cellStyle name="Normal 3 3 2 2 2 4 4" xfId="4678"/>
    <cellStyle name="Normal 3 3 2 2 2 4 4 2" xfId="4679"/>
    <cellStyle name="Normal 3 3 2 2 2 4 4 2 2" xfId="33197"/>
    <cellStyle name="Normal 3 3 2 2 2 4 4 2 3" xfId="33196"/>
    <cellStyle name="Normal 3 3 2 2 2 4 4 3" xfId="33198"/>
    <cellStyle name="Normal 3 3 2 2 2 4 4 3 2" xfId="33199"/>
    <cellStyle name="Normal 3 3 2 2 2 4 4 4" xfId="33200"/>
    <cellStyle name="Normal 3 3 2 2 2 4 4 4 2" xfId="33201"/>
    <cellStyle name="Normal 3 3 2 2 2 4 4 5" xfId="33202"/>
    <cellStyle name="Normal 3 3 2 2 2 4 4 6" xfId="33203"/>
    <cellStyle name="Normal 3 3 2 2 2 4 4 7" xfId="33195"/>
    <cellStyle name="Normal 3 3 2 2 2 4 5" xfId="4680"/>
    <cellStyle name="Normal 3 3 2 2 2 4 5 2" xfId="4681"/>
    <cellStyle name="Normal 3 3 2 2 2 4 5 2 2" xfId="33206"/>
    <cellStyle name="Normal 3 3 2 2 2 4 5 2 3" xfId="33205"/>
    <cellStyle name="Normal 3 3 2 2 2 4 5 3" xfId="33207"/>
    <cellStyle name="Normal 3 3 2 2 2 4 5 3 2" xfId="33208"/>
    <cellStyle name="Normal 3 3 2 2 2 4 5 4" xfId="33209"/>
    <cellStyle name="Normal 3 3 2 2 2 4 5 5" xfId="33210"/>
    <cellStyle name="Normal 3 3 2 2 2 4 5 6" xfId="33204"/>
    <cellStyle name="Normal 3 3 2 2 2 4 6" xfId="4682"/>
    <cellStyle name="Normal 3 3 2 2 2 4 6 2" xfId="33212"/>
    <cellStyle name="Normal 3 3 2 2 2 4 6 3" xfId="33211"/>
    <cellStyle name="Normal 3 3 2 2 2 4 7" xfId="33213"/>
    <cellStyle name="Normal 3 3 2 2 2 4 7 2" xfId="33214"/>
    <cellStyle name="Normal 3 3 2 2 2 4 8" xfId="33215"/>
    <cellStyle name="Normal 3 3 2 2 2 4 8 2" xfId="33216"/>
    <cellStyle name="Normal 3 3 2 2 2 4 9" xfId="33217"/>
    <cellStyle name="Normal 3 3 2 2 2 5" xfId="4683"/>
    <cellStyle name="Normal 3 3 2 2 2 5 2" xfId="4684"/>
    <cellStyle name="Normal 3 3 2 2 2 5 2 2" xfId="4685"/>
    <cellStyle name="Normal 3 3 2 2 2 5 2 2 2" xfId="33220"/>
    <cellStyle name="Normal 3 3 2 2 2 5 2 3" xfId="33219"/>
    <cellStyle name="Normal 3 3 2 2 2 5 3" xfId="4686"/>
    <cellStyle name="Normal 3 3 2 2 2 5 3 2" xfId="4687"/>
    <cellStyle name="Normal 3 3 2 2 2 5 3 2 2" xfId="33222"/>
    <cellStyle name="Normal 3 3 2 2 2 5 3 3" xfId="33221"/>
    <cellStyle name="Normal 3 3 2 2 2 5 4" xfId="4688"/>
    <cellStyle name="Normal 3 3 2 2 2 5 4 2" xfId="33224"/>
    <cellStyle name="Normal 3 3 2 2 2 5 4 3" xfId="33223"/>
    <cellStyle name="Normal 3 3 2 2 2 5 5" xfId="33225"/>
    <cellStyle name="Normal 3 3 2 2 2 5 6" xfId="33226"/>
    <cellStyle name="Normal 3 3 2 2 2 5 7" xfId="33218"/>
    <cellStyle name="Normal 3 3 2 2 2 6" xfId="4689"/>
    <cellStyle name="Normal 3 3 2 2 2 6 2" xfId="4690"/>
    <cellStyle name="Normal 3 3 2 2 2 6 2 2" xfId="4691"/>
    <cellStyle name="Normal 3 3 2 2 2 6 2 2 2" xfId="33229"/>
    <cellStyle name="Normal 3 3 2 2 2 6 2 3" xfId="33228"/>
    <cellStyle name="Normal 3 3 2 2 2 6 3" xfId="4692"/>
    <cellStyle name="Normal 3 3 2 2 2 6 3 2" xfId="4693"/>
    <cellStyle name="Normal 3 3 2 2 2 6 3 2 2" xfId="33231"/>
    <cellStyle name="Normal 3 3 2 2 2 6 3 3" xfId="33230"/>
    <cellStyle name="Normal 3 3 2 2 2 6 4" xfId="4694"/>
    <cellStyle name="Normal 3 3 2 2 2 6 4 2" xfId="33233"/>
    <cellStyle name="Normal 3 3 2 2 2 6 4 3" xfId="33232"/>
    <cellStyle name="Normal 3 3 2 2 2 6 5" xfId="33234"/>
    <cellStyle name="Normal 3 3 2 2 2 6 6" xfId="33235"/>
    <cellStyle name="Normal 3 3 2 2 2 6 7" xfId="33227"/>
    <cellStyle name="Normal 3 3 2 2 2 7" xfId="4695"/>
    <cellStyle name="Normal 3 3 2 2 2 7 2" xfId="4696"/>
    <cellStyle name="Normal 3 3 2 2 2 7 2 2" xfId="33238"/>
    <cellStyle name="Normal 3 3 2 2 2 7 2 3" xfId="33237"/>
    <cellStyle name="Normal 3 3 2 2 2 7 3" xfId="4697"/>
    <cellStyle name="Normal 3 3 2 2 2 7 3 2" xfId="33240"/>
    <cellStyle name="Normal 3 3 2 2 2 7 3 3" xfId="33239"/>
    <cellStyle name="Normal 3 3 2 2 2 7 4" xfId="33241"/>
    <cellStyle name="Normal 3 3 2 2 2 7 4 2" xfId="33242"/>
    <cellStyle name="Normal 3 3 2 2 2 7 5" xfId="33243"/>
    <cellStyle name="Normal 3 3 2 2 2 7 6" xfId="33244"/>
    <cellStyle name="Normal 3 3 2 2 2 7 7" xfId="33236"/>
    <cellStyle name="Normal 3 3 2 2 2 8" xfId="4698"/>
    <cellStyle name="Normal 3 3 2 2 2 8 2" xfId="4699"/>
    <cellStyle name="Normal 3 3 2 2 2 8 2 2" xfId="33247"/>
    <cellStyle name="Normal 3 3 2 2 2 8 2 3" xfId="33246"/>
    <cellStyle name="Normal 3 3 2 2 2 8 3" xfId="33248"/>
    <cellStyle name="Normal 3 3 2 2 2 8 3 2" xfId="33249"/>
    <cellStyle name="Normal 3 3 2 2 2 8 4" xfId="33250"/>
    <cellStyle name="Normal 3 3 2 2 2 8 5" xfId="33251"/>
    <cellStyle name="Normal 3 3 2 2 2 8 6" xfId="33245"/>
    <cellStyle name="Normal 3 3 2 2 2 9" xfId="4700"/>
    <cellStyle name="Normal 3 3 2 2 2 9 2" xfId="4701"/>
    <cellStyle name="Normal 3 3 2 2 2 9 2 2" xfId="33253"/>
    <cellStyle name="Normal 3 3 2 2 2 9 3" xfId="33252"/>
    <cellStyle name="Normal 3 3 2 2 3" xfId="4702"/>
    <cellStyle name="Normal 3 3 2 2 3 10" xfId="33255"/>
    <cellStyle name="Normal 3 3 2 2 3 10 2" xfId="33256"/>
    <cellStyle name="Normal 3 3 2 2 3 11" xfId="33257"/>
    <cellStyle name="Normal 3 3 2 2 3 11 2" xfId="33258"/>
    <cellStyle name="Normal 3 3 2 2 3 12" xfId="33259"/>
    <cellStyle name="Normal 3 3 2 2 3 13" xfId="33260"/>
    <cellStyle name="Normal 3 3 2 2 3 14" xfId="33254"/>
    <cellStyle name="Normal 3 3 2 2 3 2" xfId="4703"/>
    <cellStyle name="Normal 3 3 2 2 3 2 10" xfId="33262"/>
    <cellStyle name="Normal 3 3 2 2 3 2 11" xfId="33263"/>
    <cellStyle name="Normal 3 3 2 2 3 2 12" xfId="33261"/>
    <cellStyle name="Normal 3 3 2 2 3 2 2" xfId="4704"/>
    <cellStyle name="Normal 3 3 2 2 3 2 2 2" xfId="4705"/>
    <cellStyle name="Normal 3 3 2 2 3 2 2 2 2" xfId="4706"/>
    <cellStyle name="Normal 3 3 2 2 3 2 2 2 2 2" xfId="33266"/>
    <cellStyle name="Normal 3 3 2 2 3 2 2 2 3" xfId="4707"/>
    <cellStyle name="Normal 3 3 2 2 3 2 2 2 4" xfId="33265"/>
    <cellStyle name="Normal 3 3 2 2 3 2 2 3" xfId="4708"/>
    <cellStyle name="Normal 3 3 2 2 3 2 2 3 2" xfId="4709"/>
    <cellStyle name="Normal 3 3 2 2 3 2 2 3 2 2" xfId="33268"/>
    <cellStyle name="Normal 3 3 2 2 3 2 2 3 3" xfId="33267"/>
    <cellStyle name="Normal 3 3 2 2 3 2 2 4" xfId="4710"/>
    <cellStyle name="Normal 3 3 2 2 3 2 2 4 2" xfId="4711"/>
    <cellStyle name="Normal 3 3 2 2 3 2 2 4 2 2" xfId="33270"/>
    <cellStyle name="Normal 3 3 2 2 3 2 2 4 3" xfId="33269"/>
    <cellStyle name="Normal 3 3 2 2 3 2 2 5" xfId="4712"/>
    <cellStyle name="Normal 3 3 2 2 3 2 2 5 2" xfId="33271"/>
    <cellStyle name="Normal 3 3 2 2 3 2 2 6" xfId="33272"/>
    <cellStyle name="Normal 3 3 2 2 3 2 2 7" xfId="33264"/>
    <cellStyle name="Normal 3 3 2 2 3 2 3" xfId="4713"/>
    <cellStyle name="Normal 3 3 2 2 3 2 3 2" xfId="4714"/>
    <cellStyle name="Normal 3 3 2 2 3 2 3 2 2" xfId="4715"/>
    <cellStyle name="Normal 3 3 2 2 3 2 3 2 2 2" xfId="33275"/>
    <cellStyle name="Normal 3 3 2 2 3 2 3 2 3" xfId="33274"/>
    <cellStyle name="Normal 3 3 2 2 3 2 3 3" xfId="4716"/>
    <cellStyle name="Normal 3 3 2 2 3 2 3 3 2" xfId="4717"/>
    <cellStyle name="Normal 3 3 2 2 3 2 3 3 2 2" xfId="33277"/>
    <cellStyle name="Normal 3 3 2 2 3 2 3 3 3" xfId="33276"/>
    <cellStyle name="Normal 3 3 2 2 3 2 3 4" xfId="4718"/>
    <cellStyle name="Normal 3 3 2 2 3 2 3 4 2" xfId="33279"/>
    <cellStyle name="Normal 3 3 2 2 3 2 3 4 3" xfId="33278"/>
    <cellStyle name="Normal 3 3 2 2 3 2 3 5" xfId="33280"/>
    <cellStyle name="Normal 3 3 2 2 3 2 3 6" xfId="33281"/>
    <cellStyle name="Normal 3 3 2 2 3 2 3 7" xfId="33273"/>
    <cellStyle name="Normal 3 3 2 2 3 2 4" xfId="4719"/>
    <cellStyle name="Normal 3 3 2 2 3 2 4 2" xfId="4720"/>
    <cellStyle name="Normal 3 3 2 2 3 2 4 2 2" xfId="33284"/>
    <cellStyle name="Normal 3 3 2 2 3 2 4 2 3" xfId="33283"/>
    <cellStyle name="Normal 3 3 2 2 3 2 4 3" xfId="4721"/>
    <cellStyle name="Normal 3 3 2 2 3 2 4 3 2" xfId="33286"/>
    <cellStyle name="Normal 3 3 2 2 3 2 4 3 3" xfId="33285"/>
    <cellStyle name="Normal 3 3 2 2 3 2 4 4" xfId="33287"/>
    <cellStyle name="Normal 3 3 2 2 3 2 4 4 2" xfId="33288"/>
    <cellStyle name="Normal 3 3 2 2 3 2 4 5" xfId="33289"/>
    <cellStyle name="Normal 3 3 2 2 3 2 4 6" xfId="33290"/>
    <cellStyle name="Normal 3 3 2 2 3 2 4 7" xfId="33282"/>
    <cellStyle name="Normal 3 3 2 2 3 2 5" xfId="4722"/>
    <cellStyle name="Normal 3 3 2 2 3 2 5 2" xfId="4723"/>
    <cellStyle name="Normal 3 3 2 2 3 2 5 2 2" xfId="33293"/>
    <cellStyle name="Normal 3 3 2 2 3 2 5 2 3" xfId="33292"/>
    <cellStyle name="Normal 3 3 2 2 3 2 5 3" xfId="33294"/>
    <cellStyle name="Normal 3 3 2 2 3 2 5 3 2" xfId="33295"/>
    <cellStyle name="Normal 3 3 2 2 3 2 5 4" xfId="33296"/>
    <cellStyle name="Normal 3 3 2 2 3 2 5 4 2" xfId="33297"/>
    <cellStyle name="Normal 3 3 2 2 3 2 5 5" xfId="33298"/>
    <cellStyle name="Normal 3 3 2 2 3 2 5 6" xfId="33299"/>
    <cellStyle name="Normal 3 3 2 2 3 2 5 7" xfId="33291"/>
    <cellStyle name="Normal 3 3 2 2 3 2 6" xfId="4724"/>
    <cellStyle name="Normal 3 3 2 2 3 2 6 2" xfId="4725"/>
    <cellStyle name="Normal 3 3 2 2 3 2 6 2 2" xfId="33302"/>
    <cellStyle name="Normal 3 3 2 2 3 2 6 2 3" xfId="33301"/>
    <cellStyle name="Normal 3 3 2 2 3 2 6 3" xfId="33303"/>
    <cellStyle name="Normal 3 3 2 2 3 2 6 3 2" xfId="33304"/>
    <cellStyle name="Normal 3 3 2 2 3 2 6 4" xfId="33305"/>
    <cellStyle name="Normal 3 3 2 2 3 2 6 5" xfId="33306"/>
    <cellStyle name="Normal 3 3 2 2 3 2 6 6" xfId="33300"/>
    <cellStyle name="Normal 3 3 2 2 3 2 7" xfId="4726"/>
    <cellStyle name="Normal 3 3 2 2 3 2 7 2" xfId="33308"/>
    <cellStyle name="Normal 3 3 2 2 3 2 7 3" xfId="33307"/>
    <cellStyle name="Normal 3 3 2 2 3 2 8" xfId="33309"/>
    <cellStyle name="Normal 3 3 2 2 3 2 8 2" xfId="33310"/>
    <cellStyle name="Normal 3 3 2 2 3 2 9" xfId="33311"/>
    <cellStyle name="Normal 3 3 2 2 3 2 9 2" xfId="33312"/>
    <cellStyle name="Normal 3 3 2 2 3 3" xfId="4727"/>
    <cellStyle name="Normal 3 3 2 2 3 3 10" xfId="33314"/>
    <cellStyle name="Normal 3 3 2 2 3 3 11" xfId="33313"/>
    <cellStyle name="Normal 3 3 2 2 3 3 2" xfId="4728"/>
    <cellStyle name="Normal 3 3 2 2 3 3 2 2" xfId="4729"/>
    <cellStyle name="Normal 3 3 2 2 3 3 2 2 2" xfId="33317"/>
    <cellStyle name="Normal 3 3 2 2 3 3 2 2 3" xfId="33316"/>
    <cellStyle name="Normal 3 3 2 2 3 3 2 3" xfId="4730"/>
    <cellStyle name="Normal 3 3 2 2 3 3 2 3 2" xfId="33319"/>
    <cellStyle name="Normal 3 3 2 2 3 3 2 3 3" xfId="33318"/>
    <cellStyle name="Normal 3 3 2 2 3 3 2 4" xfId="33320"/>
    <cellStyle name="Normal 3 3 2 2 3 3 2 4 2" xfId="33321"/>
    <cellStyle name="Normal 3 3 2 2 3 3 2 5" xfId="33322"/>
    <cellStyle name="Normal 3 3 2 2 3 3 2 6" xfId="33323"/>
    <cellStyle name="Normal 3 3 2 2 3 3 2 7" xfId="33315"/>
    <cellStyle name="Normal 3 3 2 2 3 3 3" xfId="4731"/>
    <cellStyle name="Normal 3 3 2 2 3 3 3 2" xfId="4732"/>
    <cellStyle name="Normal 3 3 2 2 3 3 3 2 2" xfId="33326"/>
    <cellStyle name="Normal 3 3 2 2 3 3 3 2 3" xfId="33325"/>
    <cellStyle name="Normal 3 3 2 2 3 3 3 3" xfId="33327"/>
    <cellStyle name="Normal 3 3 2 2 3 3 3 3 2" xfId="33328"/>
    <cellStyle name="Normal 3 3 2 2 3 3 3 4" xfId="33329"/>
    <cellStyle name="Normal 3 3 2 2 3 3 3 4 2" xfId="33330"/>
    <cellStyle name="Normal 3 3 2 2 3 3 3 5" xfId="33331"/>
    <cellStyle name="Normal 3 3 2 2 3 3 3 6" xfId="33332"/>
    <cellStyle name="Normal 3 3 2 2 3 3 3 7" xfId="33324"/>
    <cellStyle name="Normal 3 3 2 2 3 3 4" xfId="4733"/>
    <cellStyle name="Normal 3 3 2 2 3 3 4 2" xfId="4734"/>
    <cellStyle name="Normal 3 3 2 2 3 3 4 2 2" xfId="33335"/>
    <cellStyle name="Normal 3 3 2 2 3 3 4 2 3" xfId="33334"/>
    <cellStyle name="Normal 3 3 2 2 3 3 4 3" xfId="33336"/>
    <cellStyle name="Normal 3 3 2 2 3 3 4 3 2" xfId="33337"/>
    <cellStyle name="Normal 3 3 2 2 3 3 4 4" xfId="33338"/>
    <cellStyle name="Normal 3 3 2 2 3 3 4 4 2" xfId="33339"/>
    <cellStyle name="Normal 3 3 2 2 3 3 4 5" xfId="33340"/>
    <cellStyle name="Normal 3 3 2 2 3 3 4 6" xfId="33341"/>
    <cellStyle name="Normal 3 3 2 2 3 3 4 7" xfId="33333"/>
    <cellStyle name="Normal 3 3 2 2 3 3 5" xfId="4735"/>
    <cellStyle name="Normal 3 3 2 2 3 3 5 2" xfId="33343"/>
    <cellStyle name="Normal 3 3 2 2 3 3 5 2 2" xfId="33344"/>
    <cellStyle name="Normal 3 3 2 2 3 3 5 3" xfId="33345"/>
    <cellStyle name="Normal 3 3 2 2 3 3 5 3 2" xfId="33346"/>
    <cellStyle name="Normal 3 3 2 2 3 3 5 4" xfId="33347"/>
    <cellStyle name="Normal 3 3 2 2 3 3 5 5" xfId="33348"/>
    <cellStyle name="Normal 3 3 2 2 3 3 5 6" xfId="33342"/>
    <cellStyle name="Normal 3 3 2 2 3 3 6" xfId="33349"/>
    <cellStyle name="Normal 3 3 2 2 3 3 6 2" xfId="33350"/>
    <cellStyle name="Normal 3 3 2 2 3 3 7" xfId="33351"/>
    <cellStyle name="Normal 3 3 2 2 3 3 7 2" xfId="33352"/>
    <cellStyle name="Normal 3 3 2 2 3 3 8" xfId="33353"/>
    <cellStyle name="Normal 3 3 2 2 3 3 8 2" xfId="33354"/>
    <cellStyle name="Normal 3 3 2 2 3 3 9" xfId="33355"/>
    <cellStyle name="Normal 3 3 2 2 3 4" xfId="4736"/>
    <cellStyle name="Normal 3 3 2 2 3 4 10" xfId="33357"/>
    <cellStyle name="Normal 3 3 2 2 3 4 11" xfId="33356"/>
    <cellStyle name="Normal 3 3 2 2 3 4 2" xfId="4737"/>
    <cellStyle name="Normal 3 3 2 2 3 4 2 2" xfId="4738"/>
    <cellStyle name="Normal 3 3 2 2 3 4 2 2 2" xfId="33360"/>
    <cellStyle name="Normal 3 3 2 2 3 4 2 2 3" xfId="33359"/>
    <cellStyle name="Normal 3 3 2 2 3 4 2 3" xfId="33361"/>
    <cellStyle name="Normal 3 3 2 2 3 4 2 3 2" xfId="33362"/>
    <cellStyle name="Normal 3 3 2 2 3 4 2 4" xfId="33363"/>
    <cellStyle name="Normal 3 3 2 2 3 4 2 4 2" xfId="33364"/>
    <cellStyle name="Normal 3 3 2 2 3 4 2 5" xfId="33365"/>
    <cellStyle name="Normal 3 3 2 2 3 4 2 6" xfId="33366"/>
    <cellStyle name="Normal 3 3 2 2 3 4 2 7" xfId="33358"/>
    <cellStyle name="Normal 3 3 2 2 3 4 3" xfId="4739"/>
    <cellStyle name="Normal 3 3 2 2 3 4 3 2" xfId="4740"/>
    <cellStyle name="Normal 3 3 2 2 3 4 3 2 2" xfId="33369"/>
    <cellStyle name="Normal 3 3 2 2 3 4 3 2 3" xfId="33368"/>
    <cellStyle name="Normal 3 3 2 2 3 4 3 3" xfId="33370"/>
    <cellStyle name="Normal 3 3 2 2 3 4 3 3 2" xfId="33371"/>
    <cellStyle name="Normal 3 3 2 2 3 4 3 4" xfId="33372"/>
    <cellStyle name="Normal 3 3 2 2 3 4 3 4 2" xfId="33373"/>
    <cellStyle name="Normal 3 3 2 2 3 4 3 5" xfId="33374"/>
    <cellStyle name="Normal 3 3 2 2 3 4 3 6" xfId="33375"/>
    <cellStyle name="Normal 3 3 2 2 3 4 3 7" xfId="33367"/>
    <cellStyle name="Normal 3 3 2 2 3 4 4" xfId="4741"/>
    <cellStyle name="Normal 3 3 2 2 3 4 4 2" xfId="33377"/>
    <cellStyle name="Normal 3 3 2 2 3 4 4 2 2" xfId="33378"/>
    <cellStyle name="Normal 3 3 2 2 3 4 4 3" xfId="33379"/>
    <cellStyle name="Normal 3 3 2 2 3 4 4 3 2" xfId="33380"/>
    <cellStyle name="Normal 3 3 2 2 3 4 4 4" xfId="33381"/>
    <cellStyle name="Normal 3 3 2 2 3 4 4 4 2" xfId="33382"/>
    <cellStyle name="Normal 3 3 2 2 3 4 4 5" xfId="33383"/>
    <cellStyle name="Normal 3 3 2 2 3 4 4 6" xfId="33384"/>
    <cellStyle name="Normal 3 3 2 2 3 4 4 7" xfId="33376"/>
    <cellStyle name="Normal 3 3 2 2 3 4 5" xfId="33385"/>
    <cellStyle name="Normal 3 3 2 2 3 4 5 2" xfId="33386"/>
    <cellStyle name="Normal 3 3 2 2 3 4 5 2 2" xfId="33387"/>
    <cellStyle name="Normal 3 3 2 2 3 4 5 3" xfId="33388"/>
    <cellStyle name="Normal 3 3 2 2 3 4 5 3 2" xfId="33389"/>
    <cellStyle name="Normal 3 3 2 2 3 4 5 4" xfId="33390"/>
    <cellStyle name="Normal 3 3 2 2 3 4 5 5" xfId="33391"/>
    <cellStyle name="Normal 3 3 2 2 3 4 6" xfId="33392"/>
    <cellStyle name="Normal 3 3 2 2 3 4 6 2" xfId="33393"/>
    <cellStyle name="Normal 3 3 2 2 3 4 7" xfId="33394"/>
    <cellStyle name="Normal 3 3 2 2 3 4 7 2" xfId="33395"/>
    <cellStyle name="Normal 3 3 2 2 3 4 8" xfId="33396"/>
    <cellStyle name="Normal 3 3 2 2 3 4 8 2" xfId="33397"/>
    <cellStyle name="Normal 3 3 2 2 3 4 9" xfId="33398"/>
    <cellStyle name="Normal 3 3 2 2 3 5" xfId="4742"/>
    <cellStyle name="Normal 3 3 2 2 3 5 2" xfId="4743"/>
    <cellStyle name="Normal 3 3 2 2 3 5 2 2" xfId="33401"/>
    <cellStyle name="Normal 3 3 2 2 3 5 2 3" xfId="33400"/>
    <cellStyle name="Normal 3 3 2 2 3 5 3" xfId="4744"/>
    <cellStyle name="Normal 3 3 2 2 3 5 3 2" xfId="33403"/>
    <cellStyle name="Normal 3 3 2 2 3 5 3 3" xfId="33402"/>
    <cellStyle name="Normal 3 3 2 2 3 5 4" xfId="33404"/>
    <cellStyle name="Normal 3 3 2 2 3 5 4 2" xfId="33405"/>
    <cellStyle name="Normal 3 3 2 2 3 5 5" xfId="33406"/>
    <cellStyle name="Normal 3 3 2 2 3 5 6" xfId="33407"/>
    <cellStyle name="Normal 3 3 2 2 3 5 7" xfId="33399"/>
    <cellStyle name="Normal 3 3 2 2 3 6" xfId="4745"/>
    <cellStyle name="Normal 3 3 2 2 3 6 2" xfId="4746"/>
    <cellStyle name="Normal 3 3 2 2 3 6 2 2" xfId="33410"/>
    <cellStyle name="Normal 3 3 2 2 3 6 2 3" xfId="33409"/>
    <cellStyle name="Normal 3 3 2 2 3 6 3" xfId="33411"/>
    <cellStyle name="Normal 3 3 2 2 3 6 3 2" xfId="33412"/>
    <cellStyle name="Normal 3 3 2 2 3 6 4" xfId="33413"/>
    <cellStyle name="Normal 3 3 2 2 3 6 4 2" xfId="33414"/>
    <cellStyle name="Normal 3 3 2 2 3 6 5" xfId="33415"/>
    <cellStyle name="Normal 3 3 2 2 3 6 6" xfId="33416"/>
    <cellStyle name="Normal 3 3 2 2 3 6 7" xfId="33408"/>
    <cellStyle name="Normal 3 3 2 2 3 7" xfId="4747"/>
    <cellStyle name="Normal 3 3 2 2 3 7 2" xfId="4748"/>
    <cellStyle name="Normal 3 3 2 2 3 7 2 2" xfId="33419"/>
    <cellStyle name="Normal 3 3 2 2 3 7 2 3" xfId="33418"/>
    <cellStyle name="Normal 3 3 2 2 3 7 3" xfId="33420"/>
    <cellStyle name="Normal 3 3 2 2 3 7 3 2" xfId="33421"/>
    <cellStyle name="Normal 3 3 2 2 3 7 4" xfId="33422"/>
    <cellStyle name="Normal 3 3 2 2 3 7 4 2" xfId="33423"/>
    <cellStyle name="Normal 3 3 2 2 3 7 5" xfId="33424"/>
    <cellStyle name="Normal 3 3 2 2 3 7 6" xfId="33425"/>
    <cellStyle name="Normal 3 3 2 2 3 7 7" xfId="33417"/>
    <cellStyle name="Normal 3 3 2 2 3 8" xfId="4749"/>
    <cellStyle name="Normal 3 3 2 2 3 8 2" xfId="33427"/>
    <cellStyle name="Normal 3 3 2 2 3 8 2 2" xfId="33428"/>
    <cellStyle name="Normal 3 3 2 2 3 8 3" xfId="33429"/>
    <cellStyle name="Normal 3 3 2 2 3 8 3 2" xfId="33430"/>
    <cellStyle name="Normal 3 3 2 2 3 8 4" xfId="33431"/>
    <cellStyle name="Normal 3 3 2 2 3 8 5" xfId="33432"/>
    <cellStyle name="Normal 3 3 2 2 3 8 6" xfId="33426"/>
    <cellStyle name="Normal 3 3 2 2 3 9" xfId="33433"/>
    <cellStyle name="Normal 3 3 2 2 3 9 2" xfId="33434"/>
    <cellStyle name="Normal 3 3 2 2 4" xfId="4750"/>
    <cellStyle name="Normal 3 3 2 2 4 10" xfId="33436"/>
    <cellStyle name="Normal 3 3 2 2 4 10 2" xfId="33437"/>
    <cellStyle name="Normal 3 3 2 2 4 11" xfId="33438"/>
    <cellStyle name="Normal 3 3 2 2 4 12" xfId="33439"/>
    <cellStyle name="Normal 3 3 2 2 4 13" xfId="33435"/>
    <cellStyle name="Normal 3 3 2 2 4 2" xfId="4751"/>
    <cellStyle name="Normal 3 3 2 2 4 2 10" xfId="33441"/>
    <cellStyle name="Normal 3 3 2 2 4 2 11" xfId="33440"/>
    <cellStyle name="Normal 3 3 2 2 4 2 2" xfId="4752"/>
    <cellStyle name="Normal 3 3 2 2 4 2 2 2" xfId="4753"/>
    <cellStyle name="Normal 3 3 2 2 4 2 2 2 2" xfId="33444"/>
    <cellStyle name="Normal 3 3 2 2 4 2 2 2 3" xfId="33443"/>
    <cellStyle name="Normal 3 3 2 2 4 2 2 3" xfId="4754"/>
    <cellStyle name="Normal 3 3 2 2 4 2 2 3 2" xfId="33446"/>
    <cellStyle name="Normal 3 3 2 2 4 2 2 3 3" xfId="33445"/>
    <cellStyle name="Normal 3 3 2 2 4 2 2 4" xfId="33447"/>
    <cellStyle name="Normal 3 3 2 2 4 2 2 4 2" xfId="33448"/>
    <cellStyle name="Normal 3 3 2 2 4 2 2 5" xfId="33449"/>
    <cellStyle name="Normal 3 3 2 2 4 2 2 6" xfId="33450"/>
    <cellStyle name="Normal 3 3 2 2 4 2 2 7" xfId="33442"/>
    <cellStyle name="Normal 3 3 2 2 4 2 3" xfId="4755"/>
    <cellStyle name="Normal 3 3 2 2 4 2 3 2" xfId="4756"/>
    <cellStyle name="Normal 3 3 2 2 4 2 3 2 2" xfId="33453"/>
    <cellStyle name="Normal 3 3 2 2 4 2 3 2 3" xfId="33452"/>
    <cellStyle name="Normal 3 3 2 2 4 2 3 3" xfId="33454"/>
    <cellStyle name="Normal 3 3 2 2 4 2 3 3 2" xfId="33455"/>
    <cellStyle name="Normal 3 3 2 2 4 2 3 4" xfId="33456"/>
    <cellStyle name="Normal 3 3 2 2 4 2 3 4 2" xfId="33457"/>
    <cellStyle name="Normal 3 3 2 2 4 2 3 5" xfId="33458"/>
    <cellStyle name="Normal 3 3 2 2 4 2 3 6" xfId="33459"/>
    <cellStyle name="Normal 3 3 2 2 4 2 3 7" xfId="33451"/>
    <cellStyle name="Normal 3 3 2 2 4 2 4" xfId="4757"/>
    <cellStyle name="Normal 3 3 2 2 4 2 4 2" xfId="4758"/>
    <cellStyle name="Normal 3 3 2 2 4 2 4 2 2" xfId="33462"/>
    <cellStyle name="Normal 3 3 2 2 4 2 4 2 3" xfId="33461"/>
    <cellStyle name="Normal 3 3 2 2 4 2 4 3" xfId="33463"/>
    <cellStyle name="Normal 3 3 2 2 4 2 4 3 2" xfId="33464"/>
    <cellStyle name="Normal 3 3 2 2 4 2 4 4" xfId="33465"/>
    <cellStyle name="Normal 3 3 2 2 4 2 4 4 2" xfId="33466"/>
    <cellStyle name="Normal 3 3 2 2 4 2 4 5" xfId="33467"/>
    <cellStyle name="Normal 3 3 2 2 4 2 4 6" xfId="33468"/>
    <cellStyle name="Normal 3 3 2 2 4 2 4 7" xfId="33460"/>
    <cellStyle name="Normal 3 3 2 2 4 2 5" xfId="4759"/>
    <cellStyle name="Normal 3 3 2 2 4 2 5 2" xfId="33470"/>
    <cellStyle name="Normal 3 3 2 2 4 2 5 2 2" xfId="33471"/>
    <cellStyle name="Normal 3 3 2 2 4 2 5 3" xfId="33472"/>
    <cellStyle name="Normal 3 3 2 2 4 2 5 3 2" xfId="33473"/>
    <cellStyle name="Normal 3 3 2 2 4 2 5 4" xfId="33474"/>
    <cellStyle name="Normal 3 3 2 2 4 2 5 5" xfId="33475"/>
    <cellStyle name="Normal 3 3 2 2 4 2 5 6" xfId="33469"/>
    <cellStyle name="Normal 3 3 2 2 4 2 6" xfId="33476"/>
    <cellStyle name="Normal 3 3 2 2 4 2 6 2" xfId="33477"/>
    <cellStyle name="Normal 3 3 2 2 4 2 7" xfId="33478"/>
    <cellStyle name="Normal 3 3 2 2 4 2 7 2" xfId="33479"/>
    <cellStyle name="Normal 3 3 2 2 4 2 8" xfId="33480"/>
    <cellStyle name="Normal 3 3 2 2 4 2 8 2" xfId="33481"/>
    <cellStyle name="Normal 3 3 2 2 4 2 9" xfId="33482"/>
    <cellStyle name="Normal 3 3 2 2 4 3" xfId="4760"/>
    <cellStyle name="Normal 3 3 2 2 4 3 10" xfId="33484"/>
    <cellStyle name="Normal 3 3 2 2 4 3 11" xfId="33483"/>
    <cellStyle name="Normal 3 3 2 2 4 3 2" xfId="4761"/>
    <cellStyle name="Normal 3 3 2 2 4 3 2 2" xfId="4762"/>
    <cellStyle name="Normal 3 3 2 2 4 3 2 2 2" xfId="33487"/>
    <cellStyle name="Normal 3 3 2 2 4 3 2 2 3" xfId="33486"/>
    <cellStyle name="Normal 3 3 2 2 4 3 2 3" xfId="33488"/>
    <cellStyle name="Normal 3 3 2 2 4 3 2 3 2" xfId="33489"/>
    <cellStyle name="Normal 3 3 2 2 4 3 2 4" xfId="33490"/>
    <cellStyle name="Normal 3 3 2 2 4 3 2 4 2" xfId="33491"/>
    <cellStyle name="Normal 3 3 2 2 4 3 2 5" xfId="33492"/>
    <cellStyle name="Normal 3 3 2 2 4 3 2 6" xfId="33493"/>
    <cellStyle name="Normal 3 3 2 2 4 3 2 7" xfId="33485"/>
    <cellStyle name="Normal 3 3 2 2 4 3 3" xfId="4763"/>
    <cellStyle name="Normal 3 3 2 2 4 3 3 2" xfId="4764"/>
    <cellStyle name="Normal 3 3 2 2 4 3 3 2 2" xfId="33496"/>
    <cellStyle name="Normal 3 3 2 2 4 3 3 2 3" xfId="33495"/>
    <cellStyle name="Normal 3 3 2 2 4 3 3 3" xfId="33497"/>
    <cellStyle name="Normal 3 3 2 2 4 3 3 3 2" xfId="33498"/>
    <cellStyle name="Normal 3 3 2 2 4 3 3 4" xfId="33499"/>
    <cellStyle name="Normal 3 3 2 2 4 3 3 4 2" xfId="33500"/>
    <cellStyle name="Normal 3 3 2 2 4 3 3 5" xfId="33501"/>
    <cellStyle name="Normal 3 3 2 2 4 3 3 6" xfId="33502"/>
    <cellStyle name="Normal 3 3 2 2 4 3 3 7" xfId="33494"/>
    <cellStyle name="Normal 3 3 2 2 4 3 4" xfId="4765"/>
    <cellStyle name="Normal 3 3 2 2 4 3 4 2" xfId="33504"/>
    <cellStyle name="Normal 3 3 2 2 4 3 4 2 2" xfId="33505"/>
    <cellStyle name="Normal 3 3 2 2 4 3 4 3" xfId="33506"/>
    <cellStyle name="Normal 3 3 2 2 4 3 4 3 2" xfId="33507"/>
    <cellStyle name="Normal 3 3 2 2 4 3 4 4" xfId="33508"/>
    <cellStyle name="Normal 3 3 2 2 4 3 4 4 2" xfId="33509"/>
    <cellStyle name="Normal 3 3 2 2 4 3 4 5" xfId="33510"/>
    <cellStyle name="Normal 3 3 2 2 4 3 4 6" xfId="33511"/>
    <cellStyle name="Normal 3 3 2 2 4 3 4 7" xfId="33503"/>
    <cellStyle name="Normal 3 3 2 2 4 3 5" xfId="33512"/>
    <cellStyle name="Normal 3 3 2 2 4 3 5 2" xfId="33513"/>
    <cellStyle name="Normal 3 3 2 2 4 3 5 2 2" xfId="33514"/>
    <cellStyle name="Normal 3 3 2 2 4 3 5 3" xfId="33515"/>
    <cellStyle name="Normal 3 3 2 2 4 3 5 3 2" xfId="33516"/>
    <cellStyle name="Normal 3 3 2 2 4 3 5 4" xfId="33517"/>
    <cellStyle name="Normal 3 3 2 2 4 3 5 5" xfId="33518"/>
    <cellStyle name="Normal 3 3 2 2 4 3 6" xfId="33519"/>
    <cellStyle name="Normal 3 3 2 2 4 3 6 2" xfId="33520"/>
    <cellStyle name="Normal 3 3 2 2 4 3 7" xfId="33521"/>
    <cellStyle name="Normal 3 3 2 2 4 3 7 2" xfId="33522"/>
    <cellStyle name="Normal 3 3 2 2 4 3 8" xfId="33523"/>
    <cellStyle name="Normal 3 3 2 2 4 3 8 2" xfId="33524"/>
    <cellStyle name="Normal 3 3 2 2 4 3 9" xfId="33525"/>
    <cellStyle name="Normal 3 3 2 2 4 4" xfId="4766"/>
    <cellStyle name="Normal 3 3 2 2 4 4 2" xfId="4767"/>
    <cellStyle name="Normal 3 3 2 2 4 4 2 2" xfId="33528"/>
    <cellStyle name="Normal 3 3 2 2 4 4 2 3" xfId="33527"/>
    <cellStyle name="Normal 3 3 2 2 4 4 3" xfId="4768"/>
    <cellStyle name="Normal 3 3 2 2 4 4 3 2" xfId="33530"/>
    <cellStyle name="Normal 3 3 2 2 4 4 3 3" xfId="33529"/>
    <cellStyle name="Normal 3 3 2 2 4 4 4" xfId="33531"/>
    <cellStyle name="Normal 3 3 2 2 4 4 4 2" xfId="33532"/>
    <cellStyle name="Normal 3 3 2 2 4 4 5" xfId="33533"/>
    <cellStyle name="Normal 3 3 2 2 4 4 6" xfId="33534"/>
    <cellStyle name="Normal 3 3 2 2 4 4 7" xfId="33526"/>
    <cellStyle name="Normal 3 3 2 2 4 5" xfId="4769"/>
    <cellStyle name="Normal 3 3 2 2 4 5 2" xfId="4770"/>
    <cellStyle name="Normal 3 3 2 2 4 5 2 2" xfId="33537"/>
    <cellStyle name="Normal 3 3 2 2 4 5 2 3" xfId="33536"/>
    <cellStyle name="Normal 3 3 2 2 4 5 3" xfId="33538"/>
    <cellStyle name="Normal 3 3 2 2 4 5 3 2" xfId="33539"/>
    <cellStyle name="Normal 3 3 2 2 4 5 4" xfId="33540"/>
    <cellStyle name="Normal 3 3 2 2 4 5 4 2" xfId="33541"/>
    <cellStyle name="Normal 3 3 2 2 4 5 5" xfId="33542"/>
    <cellStyle name="Normal 3 3 2 2 4 5 6" xfId="33543"/>
    <cellStyle name="Normal 3 3 2 2 4 5 7" xfId="33535"/>
    <cellStyle name="Normal 3 3 2 2 4 6" xfId="4771"/>
    <cellStyle name="Normal 3 3 2 2 4 6 2" xfId="4772"/>
    <cellStyle name="Normal 3 3 2 2 4 6 2 2" xfId="33546"/>
    <cellStyle name="Normal 3 3 2 2 4 6 2 3" xfId="33545"/>
    <cellStyle name="Normal 3 3 2 2 4 6 3" xfId="33547"/>
    <cellStyle name="Normal 3 3 2 2 4 6 3 2" xfId="33548"/>
    <cellStyle name="Normal 3 3 2 2 4 6 4" xfId="33549"/>
    <cellStyle name="Normal 3 3 2 2 4 6 4 2" xfId="33550"/>
    <cellStyle name="Normal 3 3 2 2 4 6 5" xfId="33551"/>
    <cellStyle name="Normal 3 3 2 2 4 6 6" xfId="33552"/>
    <cellStyle name="Normal 3 3 2 2 4 6 7" xfId="33544"/>
    <cellStyle name="Normal 3 3 2 2 4 7" xfId="4773"/>
    <cellStyle name="Normal 3 3 2 2 4 7 2" xfId="33554"/>
    <cellStyle name="Normal 3 3 2 2 4 7 2 2" xfId="33555"/>
    <cellStyle name="Normal 3 3 2 2 4 7 3" xfId="33556"/>
    <cellStyle name="Normal 3 3 2 2 4 7 3 2" xfId="33557"/>
    <cellStyle name="Normal 3 3 2 2 4 7 4" xfId="33558"/>
    <cellStyle name="Normal 3 3 2 2 4 7 5" xfId="33559"/>
    <cellStyle name="Normal 3 3 2 2 4 7 6" xfId="33553"/>
    <cellStyle name="Normal 3 3 2 2 4 8" xfId="33560"/>
    <cellStyle name="Normal 3 3 2 2 4 8 2" xfId="33561"/>
    <cellStyle name="Normal 3 3 2 2 4 9" xfId="33562"/>
    <cellStyle name="Normal 3 3 2 2 4 9 2" xfId="33563"/>
    <cellStyle name="Normal 3 3 2 2 5" xfId="4774"/>
    <cellStyle name="Normal 3 3 2 2 5 10" xfId="33565"/>
    <cellStyle name="Normal 3 3 2 2 5 11" xfId="33566"/>
    <cellStyle name="Normal 3 3 2 2 5 12" xfId="33564"/>
    <cellStyle name="Normal 3 3 2 2 5 2" xfId="4775"/>
    <cellStyle name="Normal 3 3 2 2 5 2 2" xfId="4776"/>
    <cellStyle name="Normal 3 3 2 2 5 2 2 2" xfId="4777"/>
    <cellStyle name="Normal 3 3 2 2 5 2 2 2 2" xfId="33569"/>
    <cellStyle name="Normal 3 3 2 2 5 2 2 3" xfId="4778"/>
    <cellStyle name="Normal 3 3 2 2 5 2 2 4" xfId="33568"/>
    <cellStyle name="Normal 3 3 2 2 5 2 3" xfId="4779"/>
    <cellStyle name="Normal 3 3 2 2 5 2 3 2" xfId="4780"/>
    <cellStyle name="Normal 3 3 2 2 5 2 3 2 2" xfId="33571"/>
    <cellStyle name="Normal 3 3 2 2 5 2 3 3" xfId="33570"/>
    <cellStyle name="Normal 3 3 2 2 5 2 4" xfId="4781"/>
    <cellStyle name="Normal 3 3 2 2 5 2 4 2" xfId="4782"/>
    <cellStyle name="Normal 3 3 2 2 5 2 4 2 2" xfId="33573"/>
    <cellStyle name="Normal 3 3 2 2 5 2 4 3" xfId="33572"/>
    <cellStyle name="Normal 3 3 2 2 5 2 5" xfId="4783"/>
    <cellStyle name="Normal 3 3 2 2 5 2 5 2" xfId="33574"/>
    <cellStyle name="Normal 3 3 2 2 5 2 6" xfId="33575"/>
    <cellStyle name="Normal 3 3 2 2 5 2 7" xfId="33567"/>
    <cellStyle name="Normal 3 3 2 2 5 3" xfId="4784"/>
    <cellStyle name="Normal 3 3 2 2 5 3 2" xfId="4785"/>
    <cellStyle name="Normal 3 3 2 2 5 3 2 2" xfId="4786"/>
    <cellStyle name="Normal 3 3 2 2 5 3 2 2 2" xfId="33578"/>
    <cellStyle name="Normal 3 3 2 2 5 3 2 3" xfId="33577"/>
    <cellStyle name="Normal 3 3 2 2 5 3 3" xfId="4787"/>
    <cellStyle name="Normal 3 3 2 2 5 3 3 2" xfId="4788"/>
    <cellStyle name="Normal 3 3 2 2 5 3 3 2 2" xfId="33580"/>
    <cellStyle name="Normal 3 3 2 2 5 3 3 3" xfId="33579"/>
    <cellStyle name="Normal 3 3 2 2 5 3 4" xfId="4789"/>
    <cellStyle name="Normal 3 3 2 2 5 3 4 2" xfId="33582"/>
    <cellStyle name="Normal 3 3 2 2 5 3 4 3" xfId="33581"/>
    <cellStyle name="Normal 3 3 2 2 5 3 5" xfId="33583"/>
    <cellStyle name="Normal 3 3 2 2 5 3 6" xfId="33584"/>
    <cellStyle name="Normal 3 3 2 2 5 3 7" xfId="33576"/>
    <cellStyle name="Normal 3 3 2 2 5 4" xfId="4790"/>
    <cellStyle name="Normal 3 3 2 2 5 4 2" xfId="4791"/>
    <cellStyle name="Normal 3 3 2 2 5 4 2 2" xfId="33587"/>
    <cellStyle name="Normal 3 3 2 2 5 4 2 3" xfId="33586"/>
    <cellStyle name="Normal 3 3 2 2 5 4 3" xfId="4792"/>
    <cellStyle name="Normal 3 3 2 2 5 4 3 2" xfId="33589"/>
    <cellStyle name="Normal 3 3 2 2 5 4 3 3" xfId="33588"/>
    <cellStyle name="Normal 3 3 2 2 5 4 4" xfId="33590"/>
    <cellStyle name="Normal 3 3 2 2 5 4 4 2" xfId="33591"/>
    <cellStyle name="Normal 3 3 2 2 5 4 5" xfId="33592"/>
    <cellStyle name="Normal 3 3 2 2 5 4 6" xfId="33593"/>
    <cellStyle name="Normal 3 3 2 2 5 4 7" xfId="33585"/>
    <cellStyle name="Normal 3 3 2 2 5 5" xfId="4793"/>
    <cellStyle name="Normal 3 3 2 2 5 5 2" xfId="4794"/>
    <cellStyle name="Normal 3 3 2 2 5 5 2 2" xfId="33596"/>
    <cellStyle name="Normal 3 3 2 2 5 5 2 3" xfId="33595"/>
    <cellStyle name="Normal 3 3 2 2 5 5 3" xfId="33597"/>
    <cellStyle name="Normal 3 3 2 2 5 5 3 2" xfId="33598"/>
    <cellStyle name="Normal 3 3 2 2 5 5 4" xfId="33599"/>
    <cellStyle name="Normal 3 3 2 2 5 5 4 2" xfId="33600"/>
    <cellStyle name="Normal 3 3 2 2 5 5 5" xfId="33601"/>
    <cellStyle name="Normal 3 3 2 2 5 5 6" xfId="33602"/>
    <cellStyle name="Normal 3 3 2 2 5 5 7" xfId="33594"/>
    <cellStyle name="Normal 3 3 2 2 5 6" xfId="4795"/>
    <cellStyle name="Normal 3 3 2 2 5 6 2" xfId="4796"/>
    <cellStyle name="Normal 3 3 2 2 5 6 2 2" xfId="33605"/>
    <cellStyle name="Normal 3 3 2 2 5 6 2 3" xfId="33604"/>
    <cellStyle name="Normal 3 3 2 2 5 6 3" xfId="33606"/>
    <cellStyle name="Normal 3 3 2 2 5 6 3 2" xfId="33607"/>
    <cellStyle name="Normal 3 3 2 2 5 6 4" xfId="33608"/>
    <cellStyle name="Normal 3 3 2 2 5 6 5" xfId="33609"/>
    <cellStyle name="Normal 3 3 2 2 5 6 6" xfId="33603"/>
    <cellStyle name="Normal 3 3 2 2 5 7" xfId="4797"/>
    <cellStyle name="Normal 3 3 2 2 5 7 2" xfId="33611"/>
    <cellStyle name="Normal 3 3 2 2 5 7 3" xfId="33610"/>
    <cellStyle name="Normal 3 3 2 2 5 8" xfId="33612"/>
    <cellStyle name="Normal 3 3 2 2 5 8 2" xfId="33613"/>
    <cellStyle name="Normal 3 3 2 2 5 9" xfId="33614"/>
    <cellStyle name="Normal 3 3 2 2 5 9 2" xfId="33615"/>
    <cellStyle name="Normal 3 3 2 2 6" xfId="4798"/>
    <cellStyle name="Normal 3 3 2 2 6 10" xfId="33617"/>
    <cellStyle name="Normal 3 3 2 2 6 11" xfId="33616"/>
    <cellStyle name="Normal 3 3 2 2 6 2" xfId="4799"/>
    <cellStyle name="Normal 3 3 2 2 6 2 2" xfId="4800"/>
    <cellStyle name="Normal 3 3 2 2 6 2 2 2" xfId="4801"/>
    <cellStyle name="Normal 3 3 2 2 6 2 2 2 2" xfId="33620"/>
    <cellStyle name="Normal 3 3 2 2 6 2 2 3" xfId="33619"/>
    <cellStyle name="Normal 3 3 2 2 6 2 3" xfId="4802"/>
    <cellStyle name="Normal 3 3 2 2 6 2 3 2" xfId="4803"/>
    <cellStyle name="Normal 3 3 2 2 6 2 3 2 2" xfId="33622"/>
    <cellStyle name="Normal 3 3 2 2 6 2 3 3" xfId="33621"/>
    <cellStyle name="Normal 3 3 2 2 6 2 4" xfId="4804"/>
    <cellStyle name="Normal 3 3 2 2 6 2 4 2" xfId="33624"/>
    <cellStyle name="Normal 3 3 2 2 6 2 4 3" xfId="33623"/>
    <cellStyle name="Normal 3 3 2 2 6 2 5" xfId="33625"/>
    <cellStyle name="Normal 3 3 2 2 6 2 6" xfId="33626"/>
    <cellStyle name="Normal 3 3 2 2 6 2 7" xfId="33618"/>
    <cellStyle name="Normal 3 3 2 2 6 3" xfId="4805"/>
    <cellStyle name="Normal 3 3 2 2 6 3 2" xfId="4806"/>
    <cellStyle name="Normal 3 3 2 2 6 3 2 2" xfId="33629"/>
    <cellStyle name="Normal 3 3 2 2 6 3 2 3" xfId="33628"/>
    <cellStyle name="Normal 3 3 2 2 6 3 3" xfId="4807"/>
    <cellStyle name="Normal 3 3 2 2 6 3 3 2" xfId="33631"/>
    <cellStyle name="Normal 3 3 2 2 6 3 3 3" xfId="33630"/>
    <cellStyle name="Normal 3 3 2 2 6 3 4" xfId="33632"/>
    <cellStyle name="Normal 3 3 2 2 6 3 4 2" xfId="33633"/>
    <cellStyle name="Normal 3 3 2 2 6 3 5" xfId="33634"/>
    <cellStyle name="Normal 3 3 2 2 6 3 6" xfId="33635"/>
    <cellStyle name="Normal 3 3 2 2 6 3 7" xfId="33627"/>
    <cellStyle name="Normal 3 3 2 2 6 4" xfId="4808"/>
    <cellStyle name="Normal 3 3 2 2 6 4 2" xfId="4809"/>
    <cellStyle name="Normal 3 3 2 2 6 4 2 2" xfId="33638"/>
    <cellStyle name="Normal 3 3 2 2 6 4 2 3" xfId="33637"/>
    <cellStyle name="Normal 3 3 2 2 6 4 3" xfId="33639"/>
    <cellStyle name="Normal 3 3 2 2 6 4 3 2" xfId="33640"/>
    <cellStyle name="Normal 3 3 2 2 6 4 4" xfId="33641"/>
    <cellStyle name="Normal 3 3 2 2 6 4 4 2" xfId="33642"/>
    <cellStyle name="Normal 3 3 2 2 6 4 5" xfId="33643"/>
    <cellStyle name="Normal 3 3 2 2 6 4 6" xfId="33644"/>
    <cellStyle name="Normal 3 3 2 2 6 4 7" xfId="33636"/>
    <cellStyle name="Normal 3 3 2 2 6 5" xfId="4810"/>
    <cellStyle name="Normal 3 3 2 2 6 5 2" xfId="4811"/>
    <cellStyle name="Normal 3 3 2 2 6 5 2 2" xfId="33647"/>
    <cellStyle name="Normal 3 3 2 2 6 5 2 3" xfId="33646"/>
    <cellStyle name="Normal 3 3 2 2 6 5 3" xfId="33648"/>
    <cellStyle name="Normal 3 3 2 2 6 5 3 2" xfId="33649"/>
    <cellStyle name="Normal 3 3 2 2 6 5 4" xfId="33650"/>
    <cellStyle name="Normal 3 3 2 2 6 5 5" xfId="33651"/>
    <cellStyle name="Normal 3 3 2 2 6 5 6" xfId="33645"/>
    <cellStyle name="Normal 3 3 2 2 6 6" xfId="4812"/>
    <cellStyle name="Normal 3 3 2 2 6 6 2" xfId="33653"/>
    <cellStyle name="Normal 3 3 2 2 6 6 3" xfId="33652"/>
    <cellStyle name="Normal 3 3 2 2 6 7" xfId="33654"/>
    <cellStyle name="Normal 3 3 2 2 6 7 2" xfId="33655"/>
    <cellStyle name="Normal 3 3 2 2 6 8" xfId="33656"/>
    <cellStyle name="Normal 3 3 2 2 6 8 2" xfId="33657"/>
    <cellStyle name="Normal 3 3 2 2 6 9" xfId="33658"/>
    <cellStyle name="Normal 3 3 2 2 7" xfId="4813"/>
    <cellStyle name="Normal 3 3 2 2 7 10" xfId="33660"/>
    <cellStyle name="Normal 3 3 2 2 7 11" xfId="33659"/>
    <cellStyle name="Normal 3 3 2 2 7 2" xfId="4814"/>
    <cellStyle name="Normal 3 3 2 2 7 2 2" xfId="4815"/>
    <cellStyle name="Normal 3 3 2 2 7 2 2 2" xfId="33663"/>
    <cellStyle name="Normal 3 3 2 2 7 2 2 3" xfId="33662"/>
    <cellStyle name="Normal 3 3 2 2 7 2 3" xfId="33664"/>
    <cellStyle name="Normal 3 3 2 2 7 2 3 2" xfId="33665"/>
    <cellStyle name="Normal 3 3 2 2 7 2 4" xfId="33666"/>
    <cellStyle name="Normal 3 3 2 2 7 2 4 2" xfId="33667"/>
    <cellStyle name="Normal 3 3 2 2 7 2 5" xfId="33668"/>
    <cellStyle name="Normal 3 3 2 2 7 2 6" xfId="33669"/>
    <cellStyle name="Normal 3 3 2 2 7 2 7" xfId="33661"/>
    <cellStyle name="Normal 3 3 2 2 7 3" xfId="4816"/>
    <cellStyle name="Normal 3 3 2 2 7 3 2" xfId="4817"/>
    <cellStyle name="Normal 3 3 2 2 7 3 2 2" xfId="33672"/>
    <cellStyle name="Normal 3 3 2 2 7 3 2 3" xfId="33671"/>
    <cellStyle name="Normal 3 3 2 2 7 3 3" xfId="33673"/>
    <cellStyle name="Normal 3 3 2 2 7 3 3 2" xfId="33674"/>
    <cellStyle name="Normal 3 3 2 2 7 3 4" xfId="33675"/>
    <cellStyle name="Normal 3 3 2 2 7 3 4 2" xfId="33676"/>
    <cellStyle name="Normal 3 3 2 2 7 3 5" xfId="33677"/>
    <cellStyle name="Normal 3 3 2 2 7 3 6" xfId="33678"/>
    <cellStyle name="Normal 3 3 2 2 7 3 7" xfId="33670"/>
    <cellStyle name="Normal 3 3 2 2 7 4" xfId="4818"/>
    <cellStyle name="Normal 3 3 2 2 7 4 2" xfId="33680"/>
    <cellStyle name="Normal 3 3 2 2 7 4 2 2" xfId="33681"/>
    <cellStyle name="Normal 3 3 2 2 7 4 3" xfId="33682"/>
    <cellStyle name="Normal 3 3 2 2 7 4 3 2" xfId="33683"/>
    <cellStyle name="Normal 3 3 2 2 7 4 4" xfId="33684"/>
    <cellStyle name="Normal 3 3 2 2 7 4 4 2" xfId="33685"/>
    <cellStyle name="Normal 3 3 2 2 7 4 5" xfId="33686"/>
    <cellStyle name="Normal 3 3 2 2 7 4 6" xfId="33687"/>
    <cellStyle name="Normal 3 3 2 2 7 4 7" xfId="33679"/>
    <cellStyle name="Normal 3 3 2 2 7 5" xfId="33688"/>
    <cellStyle name="Normal 3 3 2 2 7 5 2" xfId="33689"/>
    <cellStyle name="Normal 3 3 2 2 7 5 2 2" xfId="33690"/>
    <cellStyle name="Normal 3 3 2 2 7 5 3" xfId="33691"/>
    <cellStyle name="Normal 3 3 2 2 7 5 3 2" xfId="33692"/>
    <cellStyle name="Normal 3 3 2 2 7 5 4" xfId="33693"/>
    <cellStyle name="Normal 3 3 2 2 7 5 5" xfId="33694"/>
    <cellStyle name="Normal 3 3 2 2 7 6" xfId="33695"/>
    <cellStyle name="Normal 3 3 2 2 7 6 2" xfId="33696"/>
    <cellStyle name="Normal 3 3 2 2 7 7" xfId="33697"/>
    <cellStyle name="Normal 3 3 2 2 7 7 2" xfId="33698"/>
    <cellStyle name="Normal 3 3 2 2 7 8" xfId="33699"/>
    <cellStyle name="Normal 3 3 2 2 7 8 2" xfId="33700"/>
    <cellStyle name="Normal 3 3 2 2 7 9" xfId="33701"/>
    <cellStyle name="Normal 3 3 2 2 8" xfId="4819"/>
    <cellStyle name="Normal 3 3 2 2 8 2" xfId="4820"/>
    <cellStyle name="Normal 3 3 2 2 8 2 2" xfId="4821"/>
    <cellStyle name="Normal 3 3 2 2 8 2 2 2" xfId="33704"/>
    <cellStyle name="Normal 3 3 2 2 8 2 3" xfId="33703"/>
    <cellStyle name="Normal 3 3 2 2 8 3" xfId="4822"/>
    <cellStyle name="Normal 3 3 2 2 8 3 2" xfId="4823"/>
    <cellStyle name="Normal 3 3 2 2 8 3 2 2" xfId="33706"/>
    <cellStyle name="Normal 3 3 2 2 8 3 3" xfId="33705"/>
    <cellStyle name="Normal 3 3 2 2 8 4" xfId="4824"/>
    <cellStyle name="Normal 3 3 2 2 8 4 2" xfId="33708"/>
    <cellStyle name="Normal 3 3 2 2 8 4 3" xfId="33707"/>
    <cellStyle name="Normal 3 3 2 2 8 5" xfId="33709"/>
    <cellStyle name="Normal 3 3 2 2 8 6" xfId="33710"/>
    <cellStyle name="Normal 3 3 2 2 8 7" xfId="33702"/>
    <cellStyle name="Normal 3 3 2 2 9" xfId="4825"/>
    <cellStyle name="Normal 3 3 2 2 9 2" xfId="4826"/>
    <cellStyle name="Normal 3 3 2 2 9 2 2" xfId="33713"/>
    <cellStyle name="Normal 3 3 2 2 9 2 3" xfId="33712"/>
    <cellStyle name="Normal 3 3 2 2 9 3" xfId="4827"/>
    <cellStyle name="Normal 3 3 2 2 9 3 2" xfId="33715"/>
    <cellStyle name="Normal 3 3 2 2 9 3 3" xfId="33714"/>
    <cellStyle name="Normal 3 3 2 2 9 4" xfId="33716"/>
    <cellStyle name="Normal 3 3 2 2 9 4 2" xfId="33717"/>
    <cellStyle name="Normal 3 3 2 2 9 5" xfId="33718"/>
    <cellStyle name="Normal 3 3 2 2 9 6" xfId="33719"/>
    <cellStyle name="Normal 3 3 2 2 9 7" xfId="33711"/>
    <cellStyle name="Normal 3 3 2 3" xfId="4828"/>
    <cellStyle name="Normal 3 3 2 3 10" xfId="4829"/>
    <cellStyle name="Normal 3 3 2 3 10 2" xfId="4830"/>
    <cellStyle name="Normal 3 3 2 3 10 2 2" xfId="33722"/>
    <cellStyle name="Normal 3 3 2 3 10 3" xfId="33721"/>
    <cellStyle name="Normal 3 3 2 3 11" xfId="4831"/>
    <cellStyle name="Normal 3 3 2 3 11 2" xfId="33724"/>
    <cellStyle name="Normal 3 3 2 3 11 3" xfId="33723"/>
    <cellStyle name="Normal 3 3 2 3 12" xfId="33725"/>
    <cellStyle name="Normal 3 3 2 3 13" xfId="33726"/>
    <cellStyle name="Normal 3 3 2 3 14" xfId="33720"/>
    <cellStyle name="Normal 3 3 2 3 2" xfId="4832"/>
    <cellStyle name="Normal 3 3 2 3 2 10" xfId="33728"/>
    <cellStyle name="Normal 3 3 2 3 2 11" xfId="33729"/>
    <cellStyle name="Normal 3 3 2 3 2 12" xfId="33727"/>
    <cellStyle name="Normal 3 3 2 3 2 2" xfId="4833"/>
    <cellStyle name="Normal 3 3 2 3 2 2 2" xfId="4834"/>
    <cellStyle name="Normal 3 3 2 3 2 2 2 2" xfId="4835"/>
    <cellStyle name="Normal 3 3 2 3 2 2 2 2 2" xfId="4836"/>
    <cellStyle name="Normal 3 3 2 3 2 2 2 2 3" xfId="4837"/>
    <cellStyle name="Normal 3 3 2 3 2 2 2 2 4" xfId="33732"/>
    <cellStyle name="Normal 3 3 2 3 2 2 2 3" xfId="4838"/>
    <cellStyle name="Normal 3 3 2 3 2 2 2 3 2" xfId="4839"/>
    <cellStyle name="Normal 3 3 2 3 2 2 2 4" xfId="4840"/>
    <cellStyle name="Normal 3 3 2 3 2 2 2 4 2" xfId="4841"/>
    <cellStyle name="Normal 3 3 2 3 2 2 2 5" xfId="4842"/>
    <cellStyle name="Normal 3 3 2 3 2 2 2 6" xfId="33731"/>
    <cellStyle name="Normal 3 3 2 3 2 2 3" xfId="4843"/>
    <cellStyle name="Normal 3 3 2 3 2 2 3 2" xfId="4844"/>
    <cellStyle name="Normal 3 3 2 3 2 2 3 2 2" xfId="4845"/>
    <cellStyle name="Normal 3 3 2 3 2 2 3 2 3" xfId="33734"/>
    <cellStyle name="Normal 3 3 2 3 2 2 3 3" xfId="4846"/>
    <cellStyle name="Normal 3 3 2 3 2 2 3 3 2" xfId="4847"/>
    <cellStyle name="Normal 3 3 2 3 2 2 3 4" xfId="4848"/>
    <cellStyle name="Normal 3 3 2 3 2 2 3 5" xfId="33733"/>
    <cellStyle name="Normal 3 3 2 3 2 2 4" xfId="4849"/>
    <cellStyle name="Normal 3 3 2 3 2 2 4 2" xfId="4850"/>
    <cellStyle name="Normal 3 3 2 3 2 2 4 2 2" xfId="33736"/>
    <cellStyle name="Normal 3 3 2 3 2 2 4 3" xfId="4851"/>
    <cellStyle name="Normal 3 3 2 3 2 2 4 4" xfId="33735"/>
    <cellStyle name="Normal 3 3 2 3 2 2 5" xfId="4852"/>
    <cellStyle name="Normal 3 3 2 3 2 2 5 2" xfId="4853"/>
    <cellStyle name="Normal 3 3 2 3 2 2 5 3" xfId="33737"/>
    <cellStyle name="Normal 3 3 2 3 2 2 6" xfId="4854"/>
    <cellStyle name="Normal 3 3 2 3 2 2 6 2" xfId="4855"/>
    <cellStyle name="Normal 3 3 2 3 2 2 6 3" xfId="33738"/>
    <cellStyle name="Normal 3 3 2 3 2 2 7" xfId="4856"/>
    <cellStyle name="Normal 3 3 2 3 2 2 8" xfId="33730"/>
    <cellStyle name="Normal 3 3 2 3 2 3" xfId="4857"/>
    <cellStyle name="Normal 3 3 2 3 2 3 2" xfId="4858"/>
    <cellStyle name="Normal 3 3 2 3 2 3 2 2" xfId="4859"/>
    <cellStyle name="Normal 3 3 2 3 2 3 2 2 2" xfId="33741"/>
    <cellStyle name="Normal 3 3 2 3 2 3 2 3" xfId="4860"/>
    <cellStyle name="Normal 3 3 2 3 2 3 2 4" xfId="33740"/>
    <cellStyle name="Normal 3 3 2 3 2 3 3" xfId="4861"/>
    <cellStyle name="Normal 3 3 2 3 2 3 3 2" xfId="4862"/>
    <cellStyle name="Normal 3 3 2 3 2 3 3 2 2" xfId="33743"/>
    <cellStyle name="Normal 3 3 2 3 2 3 3 3" xfId="33742"/>
    <cellStyle name="Normal 3 3 2 3 2 3 4" xfId="4863"/>
    <cellStyle name="Normal 3 3 2 3 2 3 4 2" xfId="4864"/>
    <cellStyle name="Normal 3 3 2 3 2 3 4 2 2" xfId="33745"/>
    <cellStyle name="Normal 3 3 2 3 2 3 4 3" xfId="33744"/>
    <cellStyle name="Normal 3 3 2 3 2 3 5" xfId="4865"/>
    <cellStyle name="Normal 3 3 2 3 2 3 5 2" xfId="33746"/>
    <cellStyle name="Normal 3 3 2 3 2 3 6" xfId="33747"/>
    <cellStyle name="Normal 3 3 2 3 2 3 7" xfId="33739"/>
    <cellStyle name="Normal 3 3 2 3 2 4" xfId="4866"/>
    <cellStyle name="Normal 3 3 2 3 2 4 2" xfId="4867"/>
    <cellStyle name="Normal 3 3 2 3 2 4 2 2" xfId="4868"/>
    <cellStyle name="Normal 3 3 2 3 2 4 2 2 2" xfId="33750"/>
    <cellStyle name="Normal 3 3 2 3 2 4 2 3" xfId="33749"/>
    <cellStyle name="Normal 3 3 2 3 2 4 3" xfId="4869"/>
    <cellStyle name="Normal 3 3 2 3 2 4 3 2" xfId="4870"/>
    <cellStyle name="Normal 3 3 2 3 2 4 3 2 2" xfId="33752"/>
    <cellStyle name="Normal 3 3 2 3 2 4 3 3" xfId="33751"/>
    <cellStyle name="Normal 3 3 2 3 2 4 4" xfId="4871"/>
    <cellStyle name="Normal 3 3 2 3 2 4 4 2" xfId="33754"/>
    <cellStyle name="Normal 3 3 2 3 2 4 4 3" xfId="33753"/>
    <cellStyle name="Normal 3 3 2 3 2 4 5" xfId="33755"/>
    <cellStyle name="Normal 3 3 2 3 2 4 6" xfId="33756"/>
    <cellStyle name="Normal 3 3 2 3 2 4 7" xfId="33748"/>
    <cellStyle name="Normal 3 3 2 3 2 5" xfId="4872"/>
    <cellStyle name="Normal 3 3 2 3 2 5 2" xfId="4873"/>
    <cellStyle name="Normal 3 3 2 3 2 5 2 2" xfId="33759"/>
    <cellStyle name="Normal 3 3 2 3 2 5 2 3" xfId="33758"/>
    <cellStyle name="Normal 3 3 2 3 2 5 3" xfId="4874"/>
    <cellStyle name="Normal 3 3 2 3 2 5 3 2" xfId="33761"/>
    <cellStyle name="Normal 3 3 2 3 2 5 3 3" xfId="33760"/>
    <cellStyle name="Normal 3 3 2 3 2 5 4" xfId="33762"/>
    <cellStyle name="Normal 3 3 2 3 2 5 4 2" xfId="33763"/>
    <cellStyle name="Normal 3 3 2 3 2 5 5" xfId="33764"/>
    <cellStyle name="Normal 3 3 2 3 2 5 6" xfId="33765"/>
    <cellStyle name="Normal 3 3 2 3 2 5 7" xfId="33757"/>
    <cellStyle name="Normal 3 3 2 3 2 6" xfId="4875"/>
    <cellStyle name="Normal 3 3 2 3 2 6 2" xfId="4876"/>
    <cellStyle name="Normal 3 3 2 3 2 6 2 2" xfId="33768"/>
    <cellStyle name="Normal 3 3 2 3 2 6 2 3" xfId="33767"/>
    <cellStyle name="Normal 3 3 2 3 2 6 3" xfId="33769"/>
    <cellStyle name="Normal 3 3 2 3 2 6 3 2" xfId="33770"/>
    <cellStyle name="Normal 3 3 2 3 2 6 4" xfId="33771"/>
    <cellStyle name="Normal 3 3 2 3 2 6 5" xfId="33772"/>
    <cellStyle name="Normal 3 3 2 3 2 6 6" xfId="33766"/>
    <cellStyle name="Normal 3 3 2 3 2 7" xfId="4877"/>
    <cellStyle name="Normal 3 3 2 3 2 7 2" xfId="4878"/>
    <cellStyle name="Normal 3 3 2 3 2 7 2 2" xfId="33774"/>
    <cellStyle name="Normal 3 3 2 3 2 7 3" xfId="33773"/>
    <cellStyle name="Normal 3 3 2 3 2 8" xfId="4879"/>
    <cellStyle name="Normal 3 3 2 3 2 8 2" xfId="33776"/>
    <cellStyle name="Normal 3 3 2 3 2 8 3" xfId="33775"/>
    <cellStyle name="Normal 3 3 2 3 2 9" xfId="33777"/>
    <cellStyle name="Normal 3 3 2 3 2 9 2" xfId="33778"/>
    <cellStyle name="Normal 3 3 2 3 3" xfId="4880"/>
    <cellStyle name="Normal 3 3 2 3 3 10" xfId="33780"/>
    <cellStyle name="Normal 3 3 2 3 3 11" xfId="33779"/>
    <cellStyle name="Normal 3 3 2 3 3 2" xfId="4881"/>
    <cellStyle name="Normal 3 3 2 3 3 2 2" xfId="4882"/>
    <cellStyle name="Normal 3 3 2 3 3 2 2 2" xfId="4883"/>
    <cellStyle name="Normal 3 3 2 3 3 2 2 2 2" xfId="33783"/>
    <cellStyle name="Normal 3 3 2 3 3 2 2 3" xfId="4884"/>
    <cellStyle name="Normal 3 3 2 3 3 2 2 4" xfId="33782"/>
    <cellStyle name="Normal 3 3 2 3 3 2 3" xfId="4885"/>
    <cellStyle name="Normal 3 3 2 3 3 2 3 2" xfId="4886"/>
    <cellStyle name="Normal 3 3 2 3 3 2 3 2 2" xfId="33785"/>
    <cellStyle name="Normal 3 3 2 3 3 2 3 3" xfId="33784"/>
    <cellStyle name="Normal 3 3 2 3 3 2 4" xfId="4887"/>
    <cellStyle name="Normal 3 3 2 3 3 2 4 2" xfId="4888"/>
    <cellStyle name="Normal 3 3 2 3 3 2 4 2 2" xfId="33787"/>
    <cellStyle name="Normal 3 3 2 3 3 2 4 3" xfId="33786"/>
    <cellStyle name="Normal 3 3 2 3 3 2 5" xfId="4889"/>
    <cellStyle name="Normal 3 3 2 3 3 2 5 2" xfId="33788"/>
    <cellStyle name="Normal 3 3 2 3 3 2 6" xfId="33789"/>
    <cellStyle name="Normal 3 3 2 3 3 2 7" xfId="33781"/>
    <cellStyle name="Normal 3 3 2 3 3 3" xfId="4890"/>
    <cellStyle name="Normal 3 3 2 3 3 3 2" xfId="4891"/>
    <cellStyle name="Normal 3 3 2 3 3 3 2 2" xfId="4892"/>
    <cellStyle name="Normal 3 3 2 3 3 3 2 2 2" xfId="33792"/>
    <cellStyle name="Normal 3 3 2 3 3 3 2 3" xfId="33791"/>
    <cellStyle name="Normal 3 3 2 3 3 3 3" xfId="4893"/>
    <cellStyle name="Normal 3 3 2 3 3 3 3 2" xfId="4894"/>
    <cellStyle name="Normal 3 3 2 3 3 3 3 2 2" xfId="33794"/>
    <cellStyle name="Normal 3 3 2 3 3 3 3 3" xfId="33793"/>
    <cellStyle name="Normal 3 3 2 3 3 3 4" xfId="4895"/>
    <cellStyle name="Normal 3 3 2 3 3 3 4 2" xfId="33796"/>
    <cellStyle name="Normal 3 3 2 3 3 3 4 3" xfId="33795"/>
    <cellStyle name="Normal 3 3 2 3 3 3 5" xfId="33797"/>
    <cellStyle name="Normal 3 3 2 3 3 3 6" xfId="33798"/>
    <cellStyle name="Normal 3 3 2 3 3 3 7" xfId="33790"/>
    <cellStyle name="Normal 3 3 2 3 3 4" xfId="4896"/>
    <cellStyle name="Normal 3 3 2 3 3 4 2" xfId="4897"/>
    <cellStyle name="Normal 3 3 2 3 3 4 2 2" xfId="33801"/>
    <cellStyle name="Normal 3 3 2 3 3 4 2 3" xfId="33800"/>
    <cellStyle name="Normal 3 3 2 3 3 4 3" xfId="4898"/>
    <cellStyle name="Normal 3 3 2 3 3 4 3 2" xfId="33803"/>
    <cellStyle name="Normal 3 3 2 3 3 4 3 3" xfId="33802"/>
    <cellStyle name="Normal 3 3 2 3 3 4 4" xfId="33804"/>
    <cellStyle name="Normal 3 3 2 3 3 4 4 2" xfId="33805"/>
    <cellStyle name="Normal 3 3 2 3 3 4 5" xfId="33806"/>
    <cellStyle name="Normal 3 3 2 3 3 4 6" xfId="33807"/>
    <cellStyle name="Normal 3 3 2 3 3 4 7" xfId="33799"/>
    <cellStyle name="Normal 3 3 2 3 3 5" xfId="4899"/>
    <cellStyle name="Normal 3 3 2 3 3 5 2" xfId="4900"/>
    <cellStyle name="Normal 3 3 2 3 3 5 2 2" xfId="33810"/>
    <cellStyle name="Normal 3 3 2 3 3 5 2 3" xfId="33809"/>
    <cellStyle name="Normal 3 3 2 3 3 5 3" xfId="33811"/>
    <cellStyle name="Normal 3 3 2 3 3 5 3 2" xfId="33812"/>
    <cellStyle name="Normal 3 3 2 3 3 5 4" xfId="33813"/>
    <cellStyle name="Normal 3 3 2 3 3 5 5" xfId="33814"/>
    <cellStyle name="Normal 3 3 2 3 3 5 6" xfId="33808"/>
    <cellStyle name="Normal 3 3 2 3 3 6" xfId="4901"/>
    <cellStyle name="Normal 3 3 2 3 3 6 2" xfId="4902"/>
    <cellStyle name="Normal 3 3 2 3 3 6 2 2" xfId="33816"/>
    <cellStyle name="Normal 3 3 2 3 3 6 3" xfId="33815"/>
    <cellStyle name="Normal 3 3 2 3 3 7" xfId="4903"/>
    <cellStyle name="Normal 3 3 2 3 3 7 2" xfId="33818"/>
    <cellStyle name="Normal 3 3 2 3 3 7 3" xfId="33817"/>
    <cellStyle name="Normal 3 3 2 3 3 8" xfId="33819"/>
    <cellStyle name="Normal 3 3 2 3 3 8 2" xfId="33820"/>
    <cellStyle name="Normal 3 3 2 3 3 9" xfId="33821"/>
    <cellStyle name="Normal 3 3 2 3 4" xfId="4904"/>
    <cellStyle name="Normal 3 3 2 3 4 10" xfId="33823"/>
    <cellStyle name="Normal 3 3 2 3 4 11" xfId="33822"/>
    <cellStyle name="Normal 3 3 2 3 4 2" xfId="4905"/>
    <cellStyle name="Normal 3 3 2 3 4 2 2" xfId="4906"/>
    <cellStyle name="Normal 3 3 2 3 4 2 2 2" xfId="4907"/>
    <cellStyle name="Normal 3 3 2 3 4 2 2 2 2" xfId="33826"/>
    <cellStyle name="Normal 3 3 2 3 4 2 2 3" xfId="4908"/>
    <cellStyle name="Normal 3 3 2 3 4 2 2 4" xfId="33825"/>
    <cellStyle name="Normal 3 3 2 3 4 2 3" xfId="4909"/>
    <cellStyle name="Normal 3 3 2 3 4 2 3 2" xfId="4910"/>
    <cellStyle name="Normal 3 3 2 3 4 2 3 2 2" xfId="33828"/>
    <cellStyle name="Normal 3 3 2 3 4 2 3 3" xfId="33827"/>
    <cellStyle name="Normal 3 3 2 3 4 2 4" xfId="4911"/>
    <cellStyle name="Normal 3 3 2 3 4 2 4 2" xfId="4912"/>
    <cellStyle name="Normal 3 3 2 3 4 2 4 2 2" xfId="33830"/>
    <cellStyle name="Normal 3 3 2 3 4 2 4 3" xfId="33829"/>
    <cellStyle name="Normal 3 3 2 3 4 2 5" xfId="4913"/>
    <cellStyle name="Normal 3 3 2 3 4 2 5 2" xfId="33831"/>
    <cellStyle name="Normal 3 3 2 3 4 2 6" xfId="33832"/>
    <cellStyle name="Normal 3 3 2 3 4 2 7" xfId="33824"/>
    <cellStyle name="Normal 3 3 2 3 4 3" xfId="4914"/>
    <cellStyle name="Normal 3 3 2 3 4 3 2" xfId="4915"/>
    <cellStyle name="Normal 3 3 2 3 4 3 2 2" xfId="4916"/>
    <cellStyle name="Normal 3 3 2 3 4 3 2 2 2" xfId="33835"/>
    <cellStyle name="Normal 3 3 2 3 4 3 2 3" xfId="33834"/>
    <cellStyle name="Normal 3 3 2 3 4 3 3" xfId="4917"/>
    <cellStyle name="Normal 3 3 2 3 4 3 3 2" xfId="4918"/>
    <cellStyle name="Normal 3 3 2 3 4 3 3 2 2" xfId="33837"/>
    <cellStyle name="Normal 3 3 2 3 4 3 3 3" xfId="33836"/>
    <cellStyle name="Normal 3 3 2 3 4 3 4" xfId="4919"/>
    <cellStyle name="Normal 3 3 2 3 4 3 4 2" xfId="33839"/>
    <cellStyle name="Normal 3 3 2 3 4 3 4 3" xfId="33838"/>
    <cellStyle name="Normal 3 3 2 3 4 3 5" xfId="33840"/>
    <cellStyle name="Normal 3 3 2 3 4 3 6" xfId="33841"/>
    <cellStyle name="Normal 3 3 2 3 4 3 7" xfId="33833"/>
    <cellStyle name="Normal 3 3 2 3 4 4" xfId="4920"/>
    <cellStyle name="Normal 3 3 2 3 4 4 2" xfId="4921"/>
    <cellStyle name="Normal 3 3 2 3 4 4 2 2" xfId="33844"/>
    <cellStyle name="Normal 3 3 2 3 4 4 2 3" xfId="33843"/>
    <cellStyle name="Normal 3 3 2 3 4 4 3" xfId="4922"/>
    <cellStyle name="Normal 3 3 2 3 4 4 3 2" xfId="33846"/>
    <cellStyle name="Normal 3 3 2 3 4 4 3 3" xfId="33845"/>
    <cellStyle name="Normal 3 3 2 3 4 4 4" xfId="33847"/>
    <cellStyle name="Normal 3 3 2 3 4 4 4 2" xfId="33848"/>
    <cellStyle name="Normal 3 3 2 3 4 4 5" xfId="33849"/>
    <cellStyle name="Normal 3 3 2 3 4 4 6" xfId="33850"/>
    <cellStyle name="Normal 3 3 2 3 4 4 7" xfId="33842"/>
    <cellStyle name="Normal 3 3 2 3 4 5" xfId="4923"/>
    <cellStyle name="Normal 3 3 2 3 4 5 2" xfId="4924"/>
    <cellStyle name="Normal 3 3 2 3 4 5 2 2" xfId="33853"/>
    <cellStyle name="Normal 3 3 2 3 4 5 2 3" xfId="33852"/>
    <cellStyle name="Normal 3 3 2 3 4 5 3" xfId="33854"/>
    <cellStyle name="Normal 3 3 2 3 4 5 3 2" xfId="33855"/>
    <cellStyle name="Normal 3 3 2 3 4 5 4" xfId="33856"/>
    <cellStyle name="Normal 3 3 2 3 4 5 5" xfId="33857"/>
    <cellStyle name="Normal 3 3 2 3 4 5 6" xfId="33851"/>
    <cellStyle name="Normal 3 3 2 3 4 6" xfId="4925"/>
    <cellStyle name="Normal 3 3 2 3 4 6 2" xfId="4926"/>
    <cellStyle name="Normal 3 3 2 3 4 6 2 2" xfId="33859"/>
    <cellStyle name="Normal 3 3 2 3 4 6 3" xfId="33858"/>
    <cellStyle name="Normal 3 3 2 3 4 7" xfId="4927"/>
    <cellStyle name="Normal 3 3 2 3 4 7 2" xfId="33861"/>
    <cellStyle name="Normal 3 3 2 3 4 7 3" xfId="33860"/>
    <cellStyle name="Normal 3 3 2 3 4 8" xfId="33862"/>
    <cellStyle name="Normal 3 3 2 3 4 8 2" xfId="33863"/>
    <cellStyle name="Normal 3 3 2 3 4 9" xfId="33864"/>
    <cellStyle name="Normal 3 3 2 3 5" xfId="4928"/>
    <cellStyle name="Normal 3 3 2 3 5 2" xfId="4929"/>
    <cellStyle name="Normal 3 3 2 3 5 2 2" xfId="4930"/>
    <cellStyle name="Normal 3 3 2 3 5 2 2 2" xfId="4931"/>
    <cellStyle name="Normal 3 3 2 3 5 2 2 3" xfId="33867"/>
    <cellStyle name="Normal 3 3 2 3 5 2 3" xfId="4932"/>
    <cellStyle name="Normal 3 3 2 3 5 2 3 2" xfId="4933"/>
    <cellStyle name="Normal 3 3 2 3 5 2 4" xfId="4934"/>
    <cellStyle name="Normal 3 3 2 3 5 2 5" xfId="33866"/>
    <cellStyle name="Normal 3 3 2 3 5 3" xfId="4935"/>
    <cellStyle name="Normal 3 3 2 3 5 3 2" xfId="4936"/>
    <cellStyle name="Normal 3 3 2 3 5 3 2 2" xfId="33869"/>
    <cellStyle name="Normal 3 3 2 3 5 3 3" xfId="4937"/>
    <cellStyle name="Normal 3 3 2 3 5 3 4" xfId="33868"/>
    <cellStyle name="Normal 3 3 2 3 5 4" xfId="4938"/>
    <cellStyle name="Normal 3 3 2 3 5 4 2" xfId="4939"/>
    <cellStyle name="Normal 3 3 2 3 5 4 2 2" xfId="33871"/>
    <cellStyle name="Normal 3 3 2 3 5 4 3" xfId="33870"/>
    <cellStyle name="Normal 3 3 2 3 5 5" xfId="4940"/>
    <cellStyle name="Normal 3 3 2 3 5 5 2" xfId="4941"/>
    <cellStyle name="Normal 3 3 2 3 5 5 3" xfId="33872"/>
    <cellStyle name="Normal 3 3 2 3 5 6" xfId="4942"/>
    <cellStyle name="Normal 3 3 2 3 5 6 2" xfId="33873"/>
    <cellStyle name="Normal 3 3 2 3 5 7" xfId="33865"/>
    <cellStyle name="Normal 3 3 2 3 6" xfId="4943"/>
    <cellStyle name="Normal 3 3 2 3 6 2" xfId="4944"/>
    <cellStyle name="Normal 3 3 2 3 6 2 2" xfId="4945"/>
    <cellStyle name="Normal 3 3 2 3 6 2 2 2" xfId="33876"/>
    <cellStyle name="Normal 3 3 2 3 6 2 3" xfId="33875"/>
    <cellStyle name="Normal 3 3 2 3 6 3" xfId="4946"/>
    <cellStyle name="Normal 3 3 2 3 6 3 2" xfId="4947"/>
    <cellStyle name="Normal 3 3 2 3 6 3 2 2" xfId="33878"/>
    <cellStyle name="Normal 3 3 2 3 6 3 3" xfId="33877"/>
    <cellStyle name="Normal 3 3 2 3 6 4" xfId="4948"/>
    <cellStyle name="Normal 3 3 2 3 6 4 2" xfId="33880"/>
    <cellStyle name="Normal 3 3 2 3 6 4 3" xfId="33879"/>
    <cellStyle name="Normal 3 3 2 3 6 5" xfId="33881"/>
    <cellStyle name="Normal 3 3 2 3 6 6" xfId="33882"/>
    <cellStyle name="Normal 3 3 2 3 6 7" xfId="33874"/>
    <cellStyle name="Normal 3 3 2 3 7" xfId="4949"/>
    <cellStyle name="Normal 3 3 2 3 7 2" xfId="4950"/>
    <cellStyle name="Normal 3 3 2 3 7 2 2" xfId="4951"/>
    <cellStyle name="Normal 3 3 2 3 7 2 2 2" xfId="33885"/>
    <cellStyle name="Normal 3 3 2 3 7 2 3" xfId="33884"/>
    <cellStyle name="Normal 3 3 2 3 7 3" xfId="4952"/>
    <cellStyle name="Normal 3 3 2 3 7 3 2" xfId="4953"/>
    <cellStyle name="Normal 3 3 2 3 7 3 2 2" xfId="33887"/>
    <cellStyle name="Normal 3 3 2 3 7 3 3" xfId="33886"/>
    <cellStyle name="Normal 3 3 2 3 7 4" xfId="4954"/>
    <cellStyle name="Normal 3 3 2 3 7 4 2" xfId="33889"/>
    <cellStyle name="Normal 3 3 2 3 7 4 3" xfId="33888"/>
    <cellStyle name="Normal 3 3 2 3 7 5" xfId="33890"/>
    <cellStyle name="Normal 3 3 2 3 7 6" xfId="33891"/>
    <cellStyle name="Normal 3 3 2 3 7 7" xfId="33883"/>
    <cellStyle name="Normal 3 3 2 3 8" xfId="4955"/>
    <cellStyle name="Normal 3 3 2 3 8 2" xfId="4956"/>
    <cellStyle name="Normal 3 3 2 3 8 2 2" xfId="33894"/>
    <cellStyle name="Normal 3 3 2 3 8 2 3" xfId="33893"/>
    <cellStyle name="Normal 3 3 2 3 8 3" xfId="4957"/>
    <cellStyle name="Normal 3 3 2 3 8 3 2" xfId="33896"/>
    <cellStyle name="Normal 3 3 2 3 8 3 3" xfId="33895"/>
    <cellStyle name="Normal 3 3 2 3 8 4" xfId="33897"/>
    <cellStyle name="Normal 3 3 2 3 8 5" xfId="33898"/>
    <cellStyle name="Normal 3 3 2 3 8 6" xfId="33892"/>
    <cellStyle name="Normal 3 3 2 3 9" xfId="4958"/>
    <cellStyle name="Normal 3 3 2 3 9 2" xfId="4959"/>
    <cellStyle name="Normal 3 3 2 3 9 2 2" xfId="33900"/>
    <cellStyle name="Normal 3 3 2 3 9 3" xfId="33899"/>
    <cellStyle name="Normal 3 3 2 4" xfId="4960"/>
    <cellStyle name="Normal 3 3 2 4 10" xfId="4961"/>
    <cellStyle name="Normal 3 3 2 4 10 2" xfId="33903"/>
    <cellStyle name="Normal 3 3 2 4 10 3" xfId="33902"/>
    <cellStyle name="Normal 3 3 2 4 11" xfId="33904"/>
    <cellStyle name="Normal 3 3 2 4 11 2" xfId="33905"/>
    <cellStyle name="Normal 3 3 2 4 12" xfId="33906"/>
    <cellStyle name="Normal 3 3 2 4 13" xfId="33907"/>
    <cellStyle name="Normal 3 3 2 4 14" xfId="33901"/>
    <cellStyle name="Normal 3 3 2 4 2" xfId="4962"/>
    <cellStyle name="Normal 3 3 2 4 2 10" xfId="33909"/>
    <cellStyle name="Normal 3 3 2 4 2 11" xfId="33910"/>
    <cellStyle name="Normal 3 3 2 4 2 12" xfId="33908"/>
    <cellStyle name="Normal 3 3 2 4 2 2" xfId="4963"/>
    <cellStyle name="Normal 3 3 2 4 2 2 2" xfId="4964"/>
    <cellStyle name="Normal 3 3 2 4 2 2 2 2" xfId="4965"/>
    <cellStyle name="Normal 3 3 2 4 2 2 2 2 2" xfId="33913"/>
    <cellStyle name="Normal 3 3 2 4 2 2 2 3" xfId="4966"/>
    <cellStyle name="Normal 3 3 2 4 2 2 2 4" xfId="33912"/>
    <cellStyle name="Normal 3 3 2 4 2 2 3" xfId="4967"/>
    <cellStyle name="Normal 3 3 2 4 2 2 3 2" xfId="4968"/>
    <cellStyle name="Normal 3 3 2 4 2 2 3 2 2" xfId="33915"/>
    <cellStyle name="Normal 3 3 2 4 2 2 3 3" xfId="33914"/>
    <cellStyle name="Normal 3 3 2 4 2 2 4" xfId="4969"/>
    <cellStyle name="Normal 3 3 2 4 2 2 4 2" xfId="4970"/>
    <cellStyle name="Normal 3 3 2 4 2 2 4 2 2" xfId="33917"/>
    <cellStyle name="Normal 3 3 2 4 2 2 4 3" xfId="33916"/>
    <cellStyle name="Normal 3 3 2 4 2 2 5" xfId="4971"/>
    <cellStyle name="Normal 3 3 2 4 2 2 5 2" xfId="33918"/>
    <cellStyle name="Normal 3 3 2 4 2 2 6" xfId="33919"/>
    <cellStyle name="Normal 3 3 2 4 2 2 7" xfId="33911"/>
    <cellStyle name="Normal 3 3 2 4 2 3" xfId="4972"/>
    <cellStyle name="Normal 3 3 2 4 2 3 2" xfId="4973"/>
    <cellStyle name="Normal 3 3 2 4 2 3 2 2" xfId="4974"/>
    <cellStyle name="Normal 3 3 2 4 2 3 2 2 2" xfId="33922"/>
    <cellStyle name="Normal 3 3 2 4 2 3 2 3" xfId="33921"/>
    <cellStyle name="Normal 3 3 2 4 2 3 3" xfId="4975"/>
    <cellStyle name="Normal 3 3 2 4 2 3 3 2" xfId="4976"/>
    <cellStyle name="Normal 3 3 2 4 2 3 3 2 2" xfId="33924"/>
    <cellStyle name="Normal 3 3 2 4 2 3 3 3" xfId="33923"/>
    <cellStyle name="Normal 3 3 2 4 2 3 4" xfId="4977"/>
    <cellStyle name="Normal 3 3 2 4 2 3 4 2" xfId="33926"/>
    <cellStyle name="Normal 3 3 2 4 2 3 4 3" xfId="33925"/>
    <cellStyle name="Normal 3 3 2 4 2 3 5" xfId="33927"/>
    <cellStyle name="Normal 3 3 2 4 2 3 6" xfId="33928"/>
    <cellStyle name="Normal 3 3 2 4 2 3 7" xfId="33920"/>
    <cellStyle name="Normal 3 3 2 4 2 4" xfId="4978"/>
    <cellStyle name="Normal 3 3 2 4 2 4 2" xfId="4979"/>
    <cellStyle name="Normal 3 3 2 4 2 4 2 2" xfId="33931"/>
    <cellStyle name="Normal 3 3 2 4 2 4 2 3" xfId="33930"/>
    <cellStyle name="Normal 3 3 2 4 2 4 3" xfId="4980"/>
    <cellStyle name="Normal 3 3 2 4 2 4 3 2" xfId="33933"/>
    <cellStyle name="Normal 3 3 2 4 2 4 3 3" xfId="33932"/>
    <cellStyle name="Normal 3 3 2 4 2 4 4" xfId="33934"/>
    <cellStyle name="Normal 3 3 2 4 2 4 4 2" xfId="33935"/>
    <cellStyle name="Normal 3 3 2 4 2 4 5" xfId="33936"/>
    <cellStyle name="Normal 3 3 2 4 2 4 6" xfId="33937"/>
    <cellStyle name="Normal 3 3 2 4 2 4 7" xfId="33929"/>
    <cellStyle name="Normal 3 3 2 4 2 5" xfId="4981"/>
    <cellStyle name="Normal 3 3 2 4 2 5 2" xfId="4982"/>
    <cellStyle name="Normal 3 3 2 4 2 5 2 2" xfId="33940"/>
    <cellStyle name="Normal 3 3 2 4 2 5 2 3" xfId="33939"/>
    <cellStyle name="Normal 3 3 2 4 2 5 3" xfId="33941"/>
    <cellStyle name="Normal 3 3 2 4 2 5 3 2" xfId="33942"/>
    <cellStyle name="Normal 3 3 2 4 2 5 4" xfId="33943"/>
    <cellStyle name="Normal 3 3 2 4 2 5 4 2" xfId="33944"/>
    <cellStyle name="Normal 3 3 2 4 2 5 5" xfId="33945"/>
    <cellStyle name="Normal 3 3 2 4 2 5 6" xfId="33946"/>
    <cellStyle name="Normal 3 3 2 4 2 5 7" xfId="33938"/>
    <cellStyle name="Normal 3 3 2 4 2 6" xfId="4983"/>
    <cellStyle name="Normal 3 3 2 4 2 6 2" xfId="4984"/>
    <cellStyle name="Normal 3 3 2 4 2 6 2 2" xfId="33949"/>
    <cellStyle name="Normal 3 3 2 4 2 6 2 3" xfId="33948"/>
    <cellStyle name="Normal 3 3 2 4 2 6 3" xfId="33950"/>
    <cellStyle name="Normal 3 3 2 4 2 6 3 2" xfId="33951"/>
    <cellStyle name="Normal 3 3 2 4 2 6 4" xfId="33952"/>
    <cellStyle name="Normal 3 3 2 4 2 6 5" xfId="33953"/>
    <cellStyle name="Normal 3 3 2 4 2 6 6" xfId="33947"/>
    <cellStyle name="Normal 3 3 2 4 2 7" xfId="4985"/>
    <cellStyle name="Normal 3 3 2 4 2 7 2" xfId="33955"/>
    <cellStyle name="Normal 3 3 2 4 2 7 3" xfId="33954"/>
    <cellStyle name="Normal 3 3 2 4 2 8" xfId="33956"/>
    <cellStyle name="Normal 3 3 2 4 2 8 2" xfId="33957"/>
    <cellStyle name="Normal 3 3 2 4 2 9" xfId="33958"/>
    <cellStyle name="Normal 3 3 2 4 2 9 2" xfId="33959"/>
    <cellStyle name="Normal 3 3 2 4 3" xfId="4986"/>
    <cellStyle name="Normal 3 3 2 4 3 10" xfId="33961"/>
    <cellStyle name="Normal 3 3 2 4 3 11" xfId="33960"/>
    <cellStyle name="Normal 3 3 2 4 3 2" xfId="4987"/>
    <cellStyle name="Normal 3 3 2 4 3 2 2" xfId="4988"/>
    <cellStyle name="Normal 3 3 2 4 3 2 2 2" xfId="4989"/>
    <cellStyle name="Normal 3 3 2 4 3 2 2 2 2" xfId="33964"/>
    <cellStyle name="Normal 3 3 2 4 3 2 2 3" xfId="4990"/>
    <cellStyle name="Normal 3 3 2 4 3 2 2 4" xfId="33963"/>
    <cellStyle name="Normal 3 3 2 4 3 2 3" xfId="4991"/>
    <cellStyle name="Normal 3 3 2 4 3 2 3 2" xfId="4992"/>
    <cellStyle name="Normal 3 3 2 4 3 2 3 2 2" xfId="33966"/>
    <cellStyle name="Normal 3 3 2 4 3 2 3 3" xfId="33965"/>
    <cellStyle name="Normal 3 3 2 4 3 2 4" xfId="4993"/>
    <cellStyle name="Normal 3 3 2 4 3 2 4 2" xfId="4994"/>
    <cellStyle name="Normal 3 3 2 4 3 2 4 2 2" xfId="33968"/>
    <cellStyle name="Normal 3 3 2 4 3 2 4 3" xfId="33967"/>
    <cellStyle name="Normal 3 3 2 4 3 2 5" xfId="4995"/>
    <cellStyle name="Normal 3 3 2 4 3 2 5 2" xfId="33969"/>
    <cellStyle name="Normal 3 3 2 4 3 2 6" xfId="33970"/>
    <cellStyle name="Normal 3 3 2 4 3 2 7" xfId="33962"/>
    <cellStyle name="Normal 3 3 2 4 3 3" xfId="4996"/>
    <cellStyle name="Normal 3 3 2 4 3 3 2" xfId="4997"/>
    <cellStyle name="Normal 3 3 2 4 3 3 2 2" xfId="4998"/>
    <cellStyle name="Normal 3 3 2 4 3 3 2 2 2" xfId="33973"/>
    <cellStyle name="Normal 3 3 2 4 3 3 2 3" xfId="33972"/>
    <cellStyle name="Normal 3 3 2 4 3 3 3" xfId="4999"/>
    <cellStyle name="Normal 3 3 2 4 3 3 3 2" xfId="5000"/>
    <cellStyle name="Normal 3 3 2 4 3 3 3 2 2" xfId="33975"/>
    <cellStyle name="Normal 3 3 2 4 3 3 3 3" xfId="33974"/>
    <cellStyle name="Normal 3 3 2 4 3 3 4" xfId="5001"/>
    <cellStyle name="Normal 3 3 2 4 3 3 4 2" xfId="33977"/>
    <cellStyle name="Normal 3 3 2 4 3 3 4 3" xfId="33976"/>
    <cellStyle name="Normal 3 3 2 4 3 3 5" xfId="33978"/>
    <cellStyle name="Normal 3 3 2 4 3 3 6" xfId="33979"/>
    <cellStyle name="Normal 3 3 2 4 3 3 7" xfId="33971"/>
    <cellStyle name="Normal 3 3 2 4 3 4" xfId="5002"/>
    <cellStyle name="Normal 3 3 2 4 3 4 2" xfId="5003"/>
    <cellStyle name="Normal 3 3 2 4 3 4 2 2" xfId="33982"/>
    <cellStyle name="Normal 3 3 2 4 3 4 2 3" xfId="33981"/>
    <cellStyle name="Normal 3 3 2 4 3 4 3" xfId="5004"/>
    <cellStyle name="Normal 3 3 2 4 3 4 3 2" xfId="33984"/>
    <cellStyle name="Normal 3 3 2 4 3 4 3 3" xfId="33983"/>
    <cellStyle name="Normal 3 3 2 4 3 4 4" xfId="33985"/>
    <cellStyle name="Normal 3 3 2 4 3 4 4 2" xfId="33986"/>
    <cellStyle name="Normal 3 3 2 4 3 4 5" xfId="33987"/>
    <cellStyle name="Normal 3 3 2 4 3 4 6" xfId="33988"/>
    <cellStyle name="Normal 3 3 2 4 3 4 7" xfId="33980"/>
    <cellStyle name="Normal 3 3 2 4 3 5" xfId="5005"/>
    <cellStyle name="Normal 3 3 2 4 3 5 2" xfId="5006"/>
    <cellStyle name="Normal 3 3 2 4 3 5 2 2" xfId="33991"/>
    <cellStyle name="Normal 3 3 2 4 3 5 2 3" xfId="33990"/>
    <cellStyle name="Normal 3 3 2 4 3 5 3" xfId="33992"/>
    <cellStyle name="Normal 3 3 2 4 3 5 3 2" xfId="33993"/>
    <cellStyle name="Normal 3 3 2 4 3 5 4" xfId="33994"/>
    <cellStyle name="Normal 3 3 2 4 3 5 5" xfId="33995"/>
    <cellStyle name="Normal 3 3 2 4 3 5 6" xfId="33989"/>
    <cellStyle name="Normal 3 3 2 4 3 6" xfId="5007"/>
    <cellStyle name="Normal 3 3 2 4 3 6 2" xfId="5008"/>
    <cellStyle name="Normal 3 3 2 4 3 6 2 2" xfId="33997"/>
    <cellStyle name="Normal 3 3 2 4 3 6 3" xfId="33996"/>
    <cellStyle name="Normal 3 3 2 4 3 7" xfId="5009"/>
    <cellStyle name="Normal 3 3 2 4 3 7 2" xfId="33999"/>
    <cellStyle name="Normal 3 3 2 4 3 7 3" xfId="33998"/>
    <cellStyle name="Normal 3 3 2 4 3 8" xfId="34000"/>
    <cellStyle name="Normal 3 3 2 4 3 8 2" xfId="34001"/>
    <cellStyle name="Normal 3 3 2 4 3 9" xfId="34002"/>
    <cellStyle name="Normal 3 3 2 4 4" xfId="5010"/>
    <cellStyle name="Normal 3 3 2 4 4 10" xfId="34004"/>
    <cellStyle name="Normal 3 3 2 4 4 11" xfId="34003"/>
    <cellStyle name="Normal 3 3 2 4 4 2" xfId="5011"/>
    <cellStyle name="Normal 3 3 2 4 4 2 2" xfId="5012"/>
    <cellStyle name="Normal 3 3 2 4 4 2 2 2" xfId="5013"/>
    <cellStyle name="Normal 3 3 2 4 4 2 2 2 2" xfId="34007"/>
    <cellStyle name="Normal 3 3 2 4 4 2 2 3" xfId="34006"/>
    <cellStyle name="Normal 3 3 2 4 4 2 3" xfId="5014"/>
    <cellStyle name="Normal 3 3 2 4 4 2 3 2" xfId="5015"/>
    <cellStyle name="Normal 3 3 2 4 4 2 3 2 2" xfId="34009"/>
    <cellStyle name="Normal 3 3 2 4 4 2 3 3" xfId="34008"/>
    <cellStyle name="Normal 3 3 2 4 4 2 4" xfId="5016"/>
    <cellStyle name="Normal 3 3 2 4 4 2 4 2" xfId="34011"/>
    <cellStyle name="Normal 3 3 2 4 4 2 4 3" xfId="34010"/>
    <cellStyle name="Normal 3 3 2 4 4 2 5" xfId="34012"/>
    <cellStyle name="Normal 3 3 2 4 4 2 6" xfId="34013"/>
    <cellStyle name="Normal 3 3 2 4 4 2 7" xfId="34005"/>
    <cellStyle name="Normal 3 3 2 4 4 3" xfId="5017"/>
    <cellStyle name="Normal 3 3 2 4 4 3 2" xfId="5018"/>
    <cellStyle name="Normal 3 3 2 4 4 3 2 2" xfId="34016"/>
    <cellStyle name="Normal 3 3 2 4 4 3 2 3" xfId="34015"/>
    <cellStyle name="Normal 3 3 2 4 4 3 3" xfId="5019"/>
    <cellStyle name="Normal 3 3 2 4 4 3 3 2" xfId="34018"/>
    <cellStyle name="Normal 3 3 2 4 4 3 3 3" xfId="34017"/>
    <cellStyle name="Normal 3 3 2 4 4 3 4" xfId="34019"/>
    <cellStyle name="Normal 3 3 2 4 4 3 4 2" xfId="34020"/>
    <cellStyle name="Normal 3 3 2 4 4 3 5" xfId="34021"/>
    <cellStyle name="Normal 3 3 2 4 4 3 6" xfId="34022"/>
    <cellStyle name="Normal 3 3 2 4 4 3 7" xfId="34014"/>
    <cellStyle name="Normal 3 3 2 4 4 4" xfId="5020"/>
    <cellStyle name="Normal 3 3 2 4 4 4 2" xfId="5021"/>
    <cellStyle name="Normal 3 3 2 4 4 4 2 2" xfId="34025"/>
    <cellStyle name="Normal 3 3 2 4 4 4 2 3" xfId="34024"/>
    <cellStyle name="Normal 3 3 2 4 4 4 3" xfId="34026"/>
    <cellStyle name="Normal 3 3 2 4 4 4 3 2" xfId="34027"/>
    <cellStyle name="Normal 3 3 2 4 4 4 4" xfId="34028"/>
    <cellStyle name="Normal 3 3 2 4 4 4 4 2" xfId="34029"/>
    <cellStyle name="Normal 3 3 2 4 4 4 5" xfId="34030"/>
    <cellStyle name="Normal 3 3 2 4 4 4 6" xfId="34031"/>
    <cellStyle name="Normal 3 3 2 4 4 4 7" xfId="34023"/>
    <cellStyle name="Normal 3 3 2 4 4 5" xfId="5022"/>
    <cellStyle name="Normal 3 3 2 4 4 5 2" xfId="5023"/>
    <cellStyle name="Normal 3 3 2 4 4 5 2 2" xfId="34034"/>
    <cellStyle name="Normal 3 3 2 4 4 5 2 3" xfId="34033"/>
    <cellStyle name="Normal 3 3 2 4 4 5 3" xfId="34035"/>
    <cellStyle name="Normal 3 3 2 4 4 5 3 2" xfId="34036"/>
    <cellStyle name="Normal 3 3 2 4 4 5 4" xfId="34037"/>
    <cellStyle name="Normal 3 3 2 4 4 5 5" xfId="34038"/>
    <cellStyle name="Normal 3 3 2 4 4 5 6" xfId="34032"/>
    <cellStyle name="Normal 3 3 2 4 4 6" xfId="5024"/>
    <cellStyle name="Normal 3 3 2 4 4 6 2" xfId="34040"/>
    <cellStyle name="Normal 3 3 2 4 4 6 3" xfId="34039"/>
    <cellStyle name="Normal 3 3 2 4 4 7" xfId="34041"/>
    <cellStyle name="Normal 3 3 2 4 4 7 2" xfId="34042"/>
    <cellStyle name="Normal 3 3 2 4 4 8" xfId="34043"/>
    <cellStyle name="Normal 3 3 2 4 4 8 2" xfId="34044"/>
    <cellStyle name="Normal 3 3 2 4 4 9" xfId="34045"/>
    <cellStyle name="Normal 3 3 2 4 5" xfId="5025"/>
    <cellStyle name="Normal 3 3 2 4 5 2" xfId="5026"/>
    <cellStyle name="Normal 3 3 2 4 5 2 2" xfId="5027"/>
    <cellStyle name="Normal 3 3 2 4 5 2 2 2" xfId="34048"/>
    <cellStyle name="Normal 3 3 2 4 5 2 3" xfId="34047"/>
    <cellStyle name="Normal 3 3 2 4 5 3" xfId="5028"/>
    <cellStyle name="Normal 3 3 2 4 5 3 2" xfId="5029"/>
    <cellStyle name="Normal 3 3 2 4 5 3 2 2" xfId="34050"/>
    <cellStyle name="Normal 3 3 2 4 5 3 3" xfId="34049"/>
    <cellStyle name="Normal 3 3 2 4 5 4" xfId="5030"/>
    <cellStyle name="Normal 3 3 2 4 5 4 2" xfId="34052"/>
    <cellStyle name="Normal 3 3 2 4 5 4 3" xfId="34051"/>
    <cellStyle name="Normal 3 3 2 4 5 5" xfId="34053"/>
    <cellStyle name="Normal 3 3 2 4 5 6" xfId="34054"/>
    <cellStyle name="Normal 3 3 2 4 5 7" xfId="34046"/>
    <cellStyle name="Normal 3 3 2 4 6" xfId="5031"/>
    <cellStyle name="Normal 3 3 2 4 6 2" xfId="5032"/>
    <cellStyle name="Normal 3 3 2 4 6 2 2" xfId="5033"/>
    <cellStyle name="Normal 3 3 2 4 6 2 2 2" xfId="34057"/>
    <cellStyle name="Normal 3 3 2 4 6 2 3" xfId="34056"/>
    <cellStyle name="Normal 3 3 2 4 6 3" xfId="5034"/>
    <cellStyle name="Normal 3 3 2 4 6 3 2" xfId="5035"/>
    <cellStyle name="Normal 3 3 2 4 6 3 2 2" xfId="34059"/>
    <cellStyle name="Normal 3 3 2 4 6 3 3" xfId="34058"/>
    <cellStyle name="Normal 3 3 2 4 6 4" xfId="5036"/>
    <cellStyle name="Normal 3 3 2 4 6 4 2" xfId="34061"/>
    <cellStyle name="Normal 3 3 2 4 6 4 3" xfId="34060"/>
    <cellStyle name="Normal 3 3 2 4 6 5" xfId="34062"/>
    <cellStyle name="Normal 3 3 2 4 6 6" xfId="34063"/>
    <cellStyle name="Normal 3 3 2 4 6 7" xfId="34055"/>
    <cellStyle name="Normal 3 3 2 4 7" xfId="5037"/>
    <cellStyle name="Normal 3 3 2 4 7 2" xfId="5038"/>
    <cellStyle name="Normal 3 3 2 4 7 2 2" xfId="34066"/>
    <cellStyle name="Normal 3 3 2 4 7 2 3" xfId="34065"/>
    <cellStyle name="Normal 3 3 2 4 7 3" xfId="5039"/>
    <cellStyle name="Normal 3 3 2 4 7 3 2" xfId="34068"/>
    <cellStyle name="Normal 3 3 2 4 7 3 3" xfId="34067"/>
    <cellStyle name="Normal 3 3 2 4 7 4" xfId="34069"/>
    <cellStyle name="Normal 3 3 2 4 7 4 2" xfId="34070"/>
    <cellStyle name="Normal 3 3 2 4 7 5" xfId="34071"/>
    <cellStyle name="Normal 3 3 2 4 7 6" xfId="34072"/>
    <cellStyle name="Normal 3 3 2 4 7 7" xfId="34064"/>
    <cellStyle name="Normal 3 3 2 4 8" xfId="5040"/>
    <cellStyle name="Normal 3 3 2 4 8 2" xfId="5041"/>
    <cellStyle name="Normal 3 3 2 4 8 2 2" xfId="34075"/>
    <cellStyle name="Normal 3 3 2 4 8 2 3" xfId="34074"/>
    <cellStyle name="Normal 3 3 2 4 8 3" xfId="34076"/>
    <cellStyle name="Normal 3 3 2 4 8 3 2" xfId="34077"/>
    <cellStyle name="Normal 3 3 2 4 8 4" xfId="34078"/>
    <cellStyle name="Normal 3 3 2 4 8 5" xfId="34079"/>
    <cellStyle name="Normal 3 3 2 4 8 6" xfId="34073"/>
    <cellStyle name="Normal 3 3 2 4 9" xfId="5042"/>
    <cellStyle name="Normal 3 3 2 4 9 2" xfId="5043"/>
    <cellStyle name="Normal 3 3 2 4 9 2 2" xfId="34081"/>
    <cellStyle name="Normal 3 3 2 4 9 3" xfId="34080"/>
    <cellStyle name="Normal 3 3 2 5" xfId="5044"/>
    <cellStyle name="Normal 3 3 2 5 10" xfId="34083"/>
    <cellStyle name="Normal 3 3 2 5 10 2" xfId="34084"/>
    <cellStyle name="Normal 3 3 2 5 11" xfId="34085"/>
    <cellStyle name="Normal 3 3 2 5 12" xfId="34086"/>
    <cellStyle name="Normal 3 3 2 5 13" xfId="34082"/>
    <cellStyle name="Normal 3 3 2 5 2" xfId="5045"/>
    <cellStyle name="Normal 3 3 2 5 2 10" xfId="34088"/>
    <cellStyle name="Normal 3 3 2 5 2 11" xfId="34087"/>
    <cellStyle name="Normal 3 3 2 5 2 2" xfId="5046"/>
    <cellStyle name="Normal 3 3 2 5 2 2 2" xfId="5047"/>
    <cellStyle name="Normal 3 3 2 5 2 2 2 2" xfId="5048"/>
    <cellStyle name="Normal 3 3 2 5 2 2 2 2 2" xfId="34091"/>
    <cellStyle name="Normal 3 3 2 5 2 2 2 3" xfId="5049"/>
    <cellStyle name="Normal 3 3 2 5 2 2 2 4" xfId="34090"/>
    <cellStyle name="Normal 3 3 2 5 2 2 3" xfId="5050"/>
    <cellStyle name="Normal 3 3 2 5 2 2 3 2" xfId="5051"/>
    <cellStyle name="Normal 3 3 2 5 2 2 3 2 2" xfId="34093"/>
    <cellStyle name="Normal 3 3 2 5 2 2 3 3" xfId="34092"/>
    <cellStyle name="Normal 3 3 2 5 2 2 4" xfId="5052"/>
    <cellStyle name="Normal 3 3 2 5 2 2 4 2" xfId="5053"/>
    <cellStyle name="Normal 3 3 2 5 2 2 4 2 2" xfId="34095"/>
    <cellStyle name="Normal 3 3 2 5 2 2 4 3" xfId="34094"/>
    <cellStyle name="Normal 3 3 2 5 2 2 5" xfId="5054"/>
    <cellStyle name="Normal 3 3 2 5 2 2 5 2" xfId="34096"/>
    <cellStyle name="Normal 3 3 2 5 2 2 6" xfId="34097"/>
    <cellStyle name="Normal 3 3 2 5 2 2 7" xfId="34089"/>
    <cellStyle name="Normal 3 3 2 5 2 3" xfId="5055"/>
    <cellStyle name="Normal 3 3 2 5 2 3 2" xfId="5056"/>
    <cellStyle name="Normal 3 3 2 5 2 3 2 2" xfId="5057"/>
    <cellStyle name="Normal 3 3 2 5 2 3 2 2 2" xfId="34100"/>
    <cellStyle name="Normal 3 3 2 5 2 3 2 3" xfId="34099"/>
    <cellStyle name="Normal 3 3 2 5 2 3 3" xfId="5058"/>
    <cellStyle name="Normal 3 3 2 5 2 3 3 2" xfId="5059"/>
    <cellStyle name="Normal 3 3 2 5 2 3 3 2 2" xfId="34102"/>
    <cellStyle name="Normal 3 3 2 5 2 3 3 3" xfId="34101"/>
    <cellStyle name="Normal 3 3 2 5 2 3 4" xfId="5060"/>
    <cellStyle name="Normal 3 3 2 5 2 3 4 2" xfId="34104"/>
    <cellStyle name="Normal 3 3 2 5 2 3 4 3" xfId="34103"/>
    <cellStyle name="Normal 3 3 2 5 2 3 5" xfId="34105"/>
    <cellStyle name="Normal 3 3 2 5 2 3 6" xfId="34106"/>
    <cellStyle name="Normal 3 3 2 5 2 3 7" xfId="34098"/>
    <cellStyle name="Normal 3 3 2 5 2 4" xfId="5061"/>
    <cellStyle name="Normal 3 3 2 5 2 4 2" xfId="5062"/>
    <cellStyle name="Normal 3 3 2 5 2 4 2 2" xfId="34109"/>
    <cellStyle name="Normal 3 3 2 5 2 4 2 3" xfId="34108"/>
    <cellStyle name="Normal 3 3 2 5 2 4 3" xfId="5063"/>
    <cellStyle name="Normal 3 3 2 5 2 4 3 2" xfId="34111"/>
    <cellStyle name="Normal 3 3 2 5 2 4 3 3" xfId="34110"/>
    <cellStyle name="Normal 3 3 2 5 2 4 4" xfId="34112"/>
    <cellStyle name="Normal 3 3 2 5 2 4 4 2" xfId="34113"/>
    <cellStyle name="Normal 3 3 2 5 2 4 5" xfId="34114"/>
    <cellStyle name="Normal 3 3 2 5 2 4 6" xfId="34115"/>
    <cellStyle name="Normal 3 3 2 5 2 4 7" xfId="34107"/>
    <cellStyle name="Normal 3 3 2 5 2 5" xfId="5064"/>
    <cellStyle name="Normal 3 3 2 5 2 5 2" xfId="5065"/>
    <cellStyle name="Normal 3 3 2 5 2 5 2 2" xfId="34118"/>
    <cellStyle name="Normal 3 3 2 5 2 5 2 3" xfId="34117"/>
    <cellStyle name="Normal 3 3 2 5 2 5 3" xfId="34119"/>
    <cellStyle name="Normal 3 3 2 5 2 5 3 2" xfId="34120"/>
    <cellStyle name="Normal 3 3 2 5 2 5 4" xfId="34121"/>
    <cellStyle name="Normal 3 3 2 5 2 5 5" xfId="34122"/>
    <cellStyle name="Normal 3 3 2 5 2 5 6" xfId="34116"/>
    <cellStyle name="Normal 3 3 2 5 2 6" xfId="5066"/>
    <cellStyle name="Normal 3 3 2 5 2 6 2" xfId="5067"/>
    <cellStyle name="Normal 3 3 2 5 2 6 2 2" xfId="34124"/>
    <cellStyle name="Normal 3 3 2 5 2 6 3" xfId="34123"/>
    <cellStyle name="Normal 3 3 2 5 2 7" xfId="5068"/>
    <cellStyle name="Normal 3 3 2 5 2 7 2" xfId="34126"/>
    <cellStyle name="Normal 3 3 2 5 2 7 3" xfId="34125"/>
    <cellStyle name="Normal 3 3 2 5 2 8" xfId="34127"/>
    <cellStyle name="Normal 3 3 2 5 2 8 2" xfId="34128"/>
    <cellStyle name="Normal 3 3 2 5 2 9" xfId="34129"/>
    <cellStyle name="Normal 3 3 2 5 3" xfId="5069"/>
    <cellStyle name="Normal 3 3 2 5 3 10" xfId="34131"/>
    <cellStyle name="Normal 3 3 2 5 3 11" xfId="34130"/>
    <cellStyle name="Normal 3 3 2 5 3 2" xfId="5070"/>
    <cellStyle name="Normal 3 3 2 5 3 2 2" xfId="5071"/>
    <cellStyle name="Normal 3 3 2 5 3 2 2 2" xfId="34134"/>
    <cellStyle name="Normal 3 3 2 5 3 2 2 3" xfId="34133"/>
    <cellStyle name="Normal 3 3 2 5 3 2 3" xfId="5072"/>
    <cellStyle name="Normal 3 3 2 5 3 2 3 2" xfId="34136"/>
    <cellStyle name="Normal 3 3 2 5 3 2 3 3" xfId="34135"/>
    <cellStyle name="Normal 3 3 2 5 3 2 4" xfId="34137"/>
    <cellStyle name="Normal 3 3 2 5 3 2 4 2" xfId="34138"/>
    <cellStyle name="Normal 3 3 2 5 3 2 5" xfId="34139"/>
    <cellStyle name="Normal 3 3 2 5 3 2 6" xfId="34140"/>
    <cellStyle name="Normal 3 3 2 5 3 2 7" xfId="34132"/>
    <cellStyle name="Normal 3 3 2 5 3 3" xfId="5073"/>
    <cellStyle name="Normal 3 3 2 5 3 3 2" xfId="5074"/>
    <cellStyle name="Normal 3 3 2 5 3 3 2 2" xfId="34143"/>
    <cellStyle name="Normal 3 3 2 5 3 3 2 3" xfId="34142"/>
    <cellStyle name="Normal 3 3 2 5 3 3 3" xfId="34144"/>
    <cellStyle name="Normal 3 3 2 5 3 3 3 2" xfId="34145"/>
    <cellStyle name="Normal 3 3 2 5 3 3 4" xfId="34146"/>
    <cellStyle name="Normal 3 3 2 5 3 3 4 2" xfId="34147"/>
    <cellStyle name="Normal 3 3 2 5 3 3 5" xfId="34148"/>
    <cellStyle name="Normal 3 3 2 5 3 3 6" xfId="34149"/>
    <cellStyle name="Normal 3 3 2 5 3 3 7" xfId="34141"/>
    <cellStyle name="Normal 3 3 2 5 3 4" xfId="5075"/>
    <cellStyle name="Normal 3 3 2 5 3 4 2" xfId="5076"/>
    <cellStyle name="Normal 3 3 2 5 3 4 2 2" xfId="34152"/>
    <cellStyle name="Normal 3 3 2 5 3 4 2 3" xfId="34151"/>
    <cellStyle name="Normal 3 3 2 5 3 4 3" xfId="34153"/>
    <cellStyle name="Normal 3 3 2 5 3 4 3 2" xfId="34154"/>
    <cellStyle name="Normal 3 3 2 5 3 4 4" xfId="34155"/>
    <cellStyle name="Normal 3 3 2 5 3 4 4 2" xfId="34156"/>
    <cellStyle name="Normal 3 3 2 5 3 4 5" xfId="34157"/>
    <cellStyle name="Normal 3 3 2 5 3 4 6" xfId="34158"/>
    <cellStyle name="Normal 3 3 2 5 3 4 7" xfId="34150"/>
    <cellStyle name="Normal 3 3 2 5 3 5" xfId="5077"/>
    <cellStyle name="Normal 3 3 2 5 3 5 2" xfId="34160"/>
    <cellStyle name="Normal 3 3 2 5 3 5 2 2" xfId="34161"/>
    <cellStyle name="Normal 3 3 2 5 3 5 3" xfId="34162"/>
    <cellStyle name="Normal 3 3 2 5 3 5 3 2" xfId="34163"/>
    <cellStyle name="Normal 3 3 2 5 3 5 4" xfId="34164"/>
    <cellStyle name="Normal 3 3 2 5 3 5 5" xfId="34165"/>
    <cellStyle name="Normal 3 3 2 5 3 5 6" xfId="34159"/>
    <cellStyle name="Normal 3 3 2 5 3 6" xfId="34166"/>
    <cellStyle name="Normal 3 3 2 5 3 6 2" xfId="34167"/>
    <cellStyle name="Normal 3 3 2 5 3 7" xfId="34168"/>
    <cellStyle name="Normal 3 3 2 5 3 7 2" xfId="34169"/>
    <cellStyle name="Normal 3 3 2 5 3 8" xfId="34170"/>
    <cellStyle name="Normal 3 3 2 5 3 8 2" xfId="34171"/>
    <cellStyle name="Normal 3 3 2 5 3 9" xfId="34172"/>
    <cellStyle name="Normal 3 3 2 5 4" xfId="5078"/>
    <cellStyle name="Normal 3 3 2 5 4 2" xfId="5079"/>
    <cellStyle name="Normal 3 3 2 5 4 2 2" xfId="5080"/>
    <cellStyle name="Normal 3 3 2 5 4 2 2 2" xfId="34175"/>
    <cellStyle name="Normal 3 3 2 5 4 2 3" xfId="34174"/>
    <cellStyle name="Normal 3 3 2 5 4 3" xfId="5081"/>
    <cellStyle name="Normal 3 3 2 5 4 3 2" xfId="5082"/>
    <cellStyle name="Normal 3 3 2 5 4 3 2 2" xfId="34177"/>
    <cellStyle name="Normal 3 3 2 5 4 3 3" xfId="34176"/>
    <cellStyle name="Normal 3 3 2 5 4 4" xfId="5083"/>
    <cellStyle name="Normal 3 3 2 5 4 4 2" xfId="34179"/>
    <cellStyle name="Normal 3 3 2 5 4 4 3" xfId="34178"/>
    <cellStyle name="Normal 3 3 2 5 4 5" xfId="34180"/>
    <cellStyle name="Normal 3 3 2 5 4 6" xfId="34181"/>
    <cellStyle name="Normal 3 3 2 5 4 7" xfId="34173"/>
    <cellStyle name="Normal 3 3 2 5 5" xfId="5084"/>
    <cellStyle name="Normal 3 3 2 5 5 2" xfId="5085"/>
    <cellStyle name="Normal 3 3 2 5 5 2 2" xfId="34184"/>
    <cellStyle name="Normal 3 3 2 5 5 2 3" xfId="34183"/>
    <cellStyle name="Normal 3 3 2 5 5 3" xfId="5086"/>
    <cellStyle name="Normal 3 3 2 5 5 3 2" xfId="34186"/>
    <cellStyle name="Normal 3 3 2 5 5 3 3" xfId="34185"/>
    <cellStyle name="Normal 3 3 2 5 5 4" xfId="34187"/>
    <cellStyle name="Normal 3 3 2 5 5 4 2" xfId="34188"/>
    <cellStyle name="Normal 3 3 2 5 5 5" xfId="34189"/>
    <cellStyle name="Normal 3 3 2 5 5 6" xfId="34190"/>
    <cellStyle name="Normal 3 3 2 5 5 7" xfId="34182"/>
    <cellStyle name="Normal 3 3 2 5 6" xfId="5087"/>
    <cellStyle name="Normal 3 3 2 5 6 2" xfId="5088"/>
    <cellStyle name="Normal 3 3 2 5 6 2 2" xfId="34193"/>
    <cellStyle name="Normal 3 3 2 5 6 2 3" xfId="34192"/>
    <cellStyle name="Normal 3 3 2 5 6 3" xfId="34194"/>
    <cellStyle name="Normal 3 3 2 5 6 3 2" xfId="34195"/>
    <cellStyle name="Normal 3 3 2 5 6 4" xfId="34196"/>
    <cellStyle name="Normal 3 3 2 5 6 4 2" xfId="34197"/>
    <cellStyle name="Normal 3 3 2 5 6 5" xfId="34198"/>
    <cellStyle name="Normal 3 3 2 5 6 6" xfId="34199"/>
    <cellStyle name="Normal 3 3 2 5 6 7" xfId="34191"/>
    <cellStyle name="Normal 3 3 2 5 7" xfId="5089"/>
    <cellStyle name="Normal 3 3 2 5 7 2" xfId="5090"/>
    <cellStyle name="Normal 3 3 2 5 7 2 2" xfId="34202"/>
    <cellStyle name="Normal 3 3 2 5 7 2 3" xfId="34201"/>
    <cellStyle name="Normal 3 3 2 5 7 3" xfId="34203"/>
    <cellStyle name="Normal 3 3 2 5 7 3 2" xfId="34204"/>
    <cellStyle name="Normal 3 3 2 5 7 4" xfId="34205"/>
    <cellStyle name="Normal 3 3 2 5 7 5" xfId="34206"/>
    <cellStyle name="Normal 3 3 2 5 7 6" xfId="34200"/>
    <cellStyle name="Normal 3 3 2 5 8" xfId="5091"/>
    <cellStyle name="Normal 3 3 2 5 8 2" xfId="34208"/>
    <cellStyle name="Normal 3 3 2 5 8 3" xfId="34207"/>
    <cellStyle name="Normal 3 3 2 5 9" xfId="34209"/>
    <cellStyle name="Normal 3 3 2 5 9 2" xfId="34210"/>
    <cellStyle name="Normal 3 3 2 6" xfId="5092"/>
    <cellStyle name="Normal 3 3 2 6 10" xfId="34212"/>
    <cellStyle name="Normal 3 3 2 6 11" xfId="34213"/>
    <cellStyle name="Normal 3 3 2 6 12" xfId="34211"/>
    <cellStyle name="Normal 3 3 2 6 2" xfId="5093"/>
    <cellStyle name="Normal 3 3 2 6 2 2" xfId="5094"/>
    <cellStyle name="Normal 3 3 2 6 2 2 2" xfId="5095"/>
    <cellStyle name="Normal 3 3 2 6 2 2 2 2" xfId="34216"/>
    <cellStyle name="Normal 3 3 2 6 2 2 3" xfId="5096"/>
    <cellStyle name="Normal 3 3 2 6 2 2 4" xfId="34215"/>
    <cellStyle name="Normal 3 3 2 6 2 3" xfId="5097"/>
    <cellStyle name="Normal 3 3 2 6 2 3 2" xfId="5098"/>
    <cellStyle name="Normal 3 3 2 6 2 3 2 2" xfId="34218"/>
    <cellStyle name="Normal 3 3 2 6 2 3 3" xfId="34217"/>
    <cellStyle name="Normal 3 3 2 6 2 4" xfId="5099"/>
    <cellStyle name="Normal 3 3 2 6 2 4 2" xfId="5100"/>
    <cellStyle name="Normal 3 3 2 6 2 4 2 2" xfId="34220"/>
    <cellStyle name="Normal 3 3 2 6 2 4 3" xfId="34219"/>
    <cellStyle name="Normal 3 3 2 6 2 5" xfId="5101"/>
    <cellStyle name="Normal 3 3 2 6 2 5 2" xfId="34221"/>
    <cellStyle name="Normal 3 3 2 6 2 6" xfId="34222"/>
    <cellStyle name="Normal 3 3 2 6 2 7" xfId="34214"/>
    <cellStyle name="Normal 3 3 2 6 3" xfId="5102"/>
    <cellStyle name="Normal 3 3 2 6 3 2" xfId="5103"/>
    <cellStyle name="Normal 3 3 2 6 3 2 2" xfId="5104"/>
    <cellStyle name="Normal 3 3 2 6 3 2 2 2" xfId="34225"/>
    <cellStyle name="Normal 3 3 2 6 3 2 3" xfId="34224"/>
    <cellStyle name="Normal 3 3 2 6 3 3" xfId="5105"/>
    <cellStyle name="Normal 3 3 2 6 3 3 2" xfId="5106"/>
    <cellStyle name="Normal 3 3 2 6 3 3 2 2" xfId="34227"/>
    <cellStyle name="Normal 3 3 2 6 3 3 3" xfId="34226"/>
    <cellStyle name="Normal 3 3 2 6 3 4" xfId="5107"/>
    <cellStyle name="Normal 3 3 2 6 3 4 2" xfId="34229"/>
    <cellStyle name="Normal 3 3 2 6 3 4 3" xfId="34228"/>
    <cellStyle name="Normal 3 3 2 6 3 5" xfId="34230"/>
    <cellStyle name="Normal 3 3 2 6 3 6" xfId="34231"/>
    <cellStyle name="Normal 3 3 2 6 3 7" xfId="34223"/>
    <cellStyle name="Normal 3 3 2 6 4" xfId="5108"/>
    <cellStyle name="Normal 3 3 2 6 4 2" xfId="5109"/>
    <cellStyle name="Normal 3 3 2 6 4 2 2" xfId="34234"/>
    <cellStyle name="Normal 3 3 2 6 4 2 3" xfId="34233"/>
    <cellStyle name="Normal 3 3 2 6 4 3" xfId="5110"/>
    <cellStyle name="Normal 3 3 2 6 4 3 2" xfId="34236"/>
    <cellStyle name="Normal 3 3 2 6 4 3 3" xfId="34235"/>
    <cellStyle name="Normal 3 3 2 6 4 4" xfId="34237"/>
    <cellStyle name="Normal 3 3 2 6 4 4 2" xfId="34238"/>
    <cellStyle name="Normal 3 3 2 6 4 5" xfId="34239"/>
    <cellStyle name="Normal 3 3 2 6 4 6" xfId="34240"/>
    <cellStyle name="Normal 3 3 2 6 4 7" xfId="34232"/>
    <cellStyle name="Normal 3 3 2 6 5" xfId="5111"/>
    <cellStyle name="Normal 3 3 2 6 5 2" xfId="5112"/>
    <cellStyle name="Normal 3 3 2 6 5 2 2" xfId="34243"/>
    <cellStyle name="Normal 3 3 2 6 5 2 3" xfId="34242"/>
    <cellStyle name="Normal 3 3 2 6 5 3" xfId="34244"/>
    <cellStyle name="Normal 3 3 2 6 5 3 2" xfId="34245"/>
    <cellStyle name="Normal 3 3 2 6 5 4" xfId="34246"/>
    <cellStyle name="Normal 3 3 2 6 5 4 2" xfId="34247"/>
    <cellStyle name="Normal 3 3 2 6 5 5" xfId="34248"/>
    <cellStyle name="Normal 3 3 2 6 5 6" xfId="34249"/>
    <cellStyle name="Normal 3 3 2 6 5 7" xfId="34241"/>
    <cellStyle name="Normal 3 3 2 6 6" xfId="5113"/>
    <cellStyle name="Normal 3 3 2 6 6 2" xfId="5114"/>
    <cellStyle name="Normal 3 3 2 6 6 2 2" xfId="34252"/>
    <cellStyle name="Normal 3 3 2 6 6 2 3" xfId="34251"/>
    <cellStyle name="Normal 3 3 2 6 6 3" xfId="34253"/>
    <cellStyle name="Normal 3 3 2 6 6 3 2" xfId="34254"/>
    <cellStyle name="Normal 3 3 2 6 6 4" xfId="34255"/>
    <cellStyle name="Normal 3 3 2 6 6 5" xfId="34256"/>
    <cellStyle name="Normal 3 3 2 6 6 6" xfId="34250"/>
    <cellStyle name="Normal 3 3 2 6 7" xfId="5115"/>
    <cellStyle name="Normal 3 3 2 6 7 2" xfId="34258"/>
    <cellStyle name="Normal 3 3 2 6 7 3" xfId="34257"/>
    <cellStyle name="Normal 3 3 2 6 8" xfId="34259"/>
    <cellStyle name="Normal 3 3 2 6 8 2" xfId="34260"/>
    <cellStyle name="Normal 3 3 2 6 9" xfId="34261"/>
    <cellStyle name="Normal 3 3 2 6 9 2" xfId="34262"/>
    <cellStyle name="Normal 3 3 2 7" xfId="5116"/>
    <cellStyle name="Normal 3 3 2 7 10" xfId="34264"/>
    <cellStyle name="Normal 3 3 2 7 11" xfId="34263"/>
    <cellStyle name="Normal 3 3 2 7 2" xfId="5117"/>
    <cellStyle name="Normal 3 3 2 7 2 2" xfId="5118"/>
    <cellStyle name="Normal 3 3 2 7 2 2 2" xfId="5119"/>
    <cellStyle name="Normal 3 3 2 7 2 2 2 2" xfId="34267"/>
    <cellStyle name="Normal 3 3 2 7 2 2 3" xfId="5120"/>
    <cellStyle name="Normal 3 3 2 7 2 2 4" xfId="34266"/>
    <cellStyle name="Normal 3 3 2 7 2 3" xfId="5121"/>
    <cellStyle name="Normal 3 3 2 7 2 3 2" xfId="5122"/>
    <cellStyle name="Normal 3 3 2 7 2 3 2 2" xfId="34269"/>
    <cellStyle name="Normal 3 3 2 7 2 3 3" xfId="34268"/>
    <cellStyle name="Normal 3 3 2 7 2 4" xfId="5123"/>
    <cellStyle name="Normal 3 3 2 7 2 4 2" xfId="5124"/>
    <cellStyle name="Normal 3 3 2 7 2 4 2 2" xfId="34271"/>
    <cellStyle name="Normal 3 3 2 7 2 4 3" xfId="34270"/>
    <cellStyle name="Normal 3 3 2 7 2 5" xfId="5125"/>
    <cellStyle name="Normal 3 3 2 7 2 5 2" xfId="34272"/>
    <cellStyle name="Normal 3 3 2 7 2 6" xfId="34273"/>
    <cellStyle name="Normal 3 3 2 7 2 7" xfId="34265"/>
    <cellStyle name="Normal 3 3 2 7 3" xfId="5126"/>
    <cellStyle name="Normal 3 3 2 7 3 2" xfId="5127"/>
    <cellStyle name="Normal 3 3 2 7 3 2 2" xfId="5128"/>
    <cellStyle name="Normal 3 3 2 7 3 2 2 2" xfId="34276"/>
    <cellStyle name="Normal 3 3 2 7 3 2 3" xfId="34275"/>
    <cellStyle name="Normal 3 3 2 7 3 3" xfId="5129"/>
    <cellStyle name="Normal 3 3 2 7 3 3 2" xfId="5130"/>
    <cellStyle name="Normal 3 3 2 7 3 3 2 2" xfId="34278"/>
    <cellStyle name="Normal 3 3 2 7 3 3 3" xfId="34277"/>
    <cellStyle name="Normal 3 3 2 7 3 4" xfId="5131"/>
    <cellStyle name="Normal 3 3 2 7 3 4 2" xfId="34280"/>
    <cellStyle name="Normal 3 3 2 7 3 4 3" xfId="34279"/>
    <cellStyle name="Normal 3 3 2 7 3 5" xfId="34281"/>
    <cellStyle name="Normal 3 3 2 7 3 6" xfId="34282"/>
    <cellStyle name="Normal 3 3 2 7 3 7" xfId="34274"/>
    <cellStyle name="Normal 3 3 2 7 4" xfId="5132"/>
    <cellStyle name="Normal 3 3 2 7 4 2" xfId="5133"/>
    <cellStyle name="Normal 3 3 2 7 4 2 2" xfId="34285"/>
    <cellStyle name="Normal 3 3 2 7 4 2 3" xfId="34284"/>
    <cellStyle name="Normal 3 3 2 7 4 3" xfId="5134"/>
    <cellStyle name="Normal 3 3 2 7 4 3 2" xfId="34287"/>
    <cellStyle name="Normal 3 3 2 7 4 3 3" xfId="34286"/>
    <cellStyle name="Normal 3 3 2 7 4 4" xfId="34288"/>
    <cellStyle name="Normal 3 3 2 7 4 4 2" xfId="34289"/>
    <cellStyle name="Normal 3 3 2 7 4 5" xfId="34290"/>
    <cellStyle name="Normal 3 3 2 7 4 6" xfId="34291"/>
    <cellStyle name="Normal 3 3 2 7 4 7" xfId="34283"/>
    <cellStyle name="Normal 3 3 2 7 5" xfId="5135"/>
    <cellStyle name="Normal 3 3 2 7 5 2" xfId="5136"/>
    <cellStyle name="Normal 3 3 2 7 5 2 2" xfId="34294"/>
    <cellStyle name="Normal 3 3 2 7 5 2 3" xfId="34293"/>
    <cellStyle name="Normal 3 3 2 7 5 3" xfId="34295"/>
    <cellStyle name="Normal 3 3 2 7 5 3 2" xfId="34296"/>
    <cellStyle name="Normal 3 3 2 7 5 4" xfId="34297"/>
    <cellStyle name="Normal 3 3 2 7 5 5" xfId="34298"/>
    <cellStyle name="Normal 3 3 2 7 5 6" xfId="34292"/>
    <cellStyle name="Normal 3 3 2 7 6" xfId="5137"/>
    <cellStyle name="Normal 3 3 2 7 6 2" xfId="5138"/>
    <cellStyle name="Normal 3 3 2 7 6 2 2" xfId="34300"/>
    <cellStyle name="Normal 3 3 2 7 6 3" xfId="34299"/>
    <cellStyle name="Normal 3 3 2 7 7" xfId="5139"/>
    <cellStyle name="Normal 3 3 2 7 7 2" xfId="34302"/>
    <cellStyle name="Normal 3 3 2 7 7 3" xfId="34301"/>
    <cellStyle name="Normal 3 3 2 7 8" xfId="34303"/>
    <cellStyle name="Normal 3 3 2 7 8 2" xfId="34304"/>
    <cellStyle name="Normal 3 3 2 7 9" xfId="34305"/>
    <cellStyle name="Normal 3 3 2 8" xfId="5140"/>
    <cellStyle name="Normal 3 3 2 8 10" xfId="34307"/>
    <cellStyle name="Normal 3 3 2 8 11" xfId="34306"/>
    <cellStyle name="Normal 3 3 2 8 2" xfId="5141"/>
    <cellStyle name="Normal 3 3 2 8 2 2" xfId="5142"/>
    <cellStyle name="Normal 3 3 2 8 2 2 2" xfId="5143"/>
    <cellStyle name="Normal 3 3 2 8 2 2 2 2" xfId="34310"/>
    <cellStyle name="Normal 3 3 2 8 2 2 3" xfId="34309"/>
    <cellStyle name="Normal 3 3 2 8 2 3" xfId="5144"/>
    <cellStyle name="Normal 3 3 2 8 2 3 2" xfId="5145"/>
    <cellStyle name="Normal 3 3 2 8 2 3 2 2" xfId="34312"/>
    <cellStyle name="Normal 3 3 2 8 2 3 3" xfId="34311"/>
    <cellStyle name="Normal 3 3 2 8 2 4" xfId="5146"/>
    <cellStyle name="Normal 3 3 2 8 2 4 2" xfId="34314"/>
    <cellStyle name="Normal 3 3 2 8 2 4 3" xfId="34313"/>
    <cellStyle name="Normal 3 3 2 8 2 5" xfId="34315"/>
    <cellStyle name="Normal 3 3 2 8 2 6" xfId="34316"/>
    <cellStyle name="Normal 3 3 2 8 2 7" xfId="34308"/>
    <cellStyle name="Normal 3 3 2 8 3" xfId="5147"/>
    <cellStyle name="Normal 3 3 2 8 3 2" xfId="5148"/>
    <cellStyle name="Normal 3 3 2 8 3 2 2" xfId="34319"/>
    <cellStyle name="Normal 3 3 2 8 3 2 3" xfId="34318"/>
    <cellStyle name="Normal 3 3 2 8 3 3" xfId="5149"/>
    <cellStyle name="Normal 3 3 2 8 3 3 2" xfId="34321"/>
    <cellStyle name="Normal 3 3 2 8 3 3 3" xfId="34320"/>
    <cellStyle name="Normal 3 3 2 8 3 4" xfId="34322"/>
    <cellStyle name="Normal 3 3 2 8 3 4 2" xfId="34323"/>
    <cellStyle name="Normal 3 3 2 8 3 5" xfId="34324"/>
    <cellStyle name="Normal 3 3 2 8 3 6" xfId="34325"/>
    <cellStyle name="Normal 3 3 2 8 3 7" xfId="34317"/>
    <cellStyle name="Normal 3 3 2 8 4" xfId="5150"/>
    <cellStyle name="Normal 3 3 2 8 4 2" xfId="5151"/>
    <cellStyle name="Normal 3 3 2 8 4 2 2" xfId="34328"/>
    <cellStyle name="Normal 3 3 2 8 4 2 3" xfId="34327"/>
    <cellStyle name="Normal 3 3 2 8 4 3" xfId="34329"/>
    <cellStyle name="Normal 3 3 2 8 4 3 2" xfId="34330"/>
    <cellStyle name="Normal 3 3 2 8 4 4" xfId="34331"/>
    <cellStyle name="Normal 3 3 2 8 4 4 2" xfId="34332"/>
    <cellStyle name="Normal 3 3 2 8 4 5" xfId="34333"/>
    <cellStyle name="Normal 3 3 2 8 4 6" xfId="34334"/>
    <cellStyle name="Normal 3 3 2 8 4 7" xfId="34326"/>
    <cellStyle name="Normal 3 3 2 8 5" xfId="5152"/>
    <cellStyle name="Normal 3 3 2 8 5 2" xfId="5153"/>
    <cellStyle name="Normal 3 3 2 8 5 2 2" xfId="34337"/>
    <cellStyle name="Normal 3 3 2 8 5 2 3" xfId="34336"/>
    <cellStyle name="Normal 3 3 2 8 5 3" xfId="34338"/>
    <cellStyle name="Normal 3 3 2 8 5 3 2" xfId="34339"/>
    <cellStyle name="Normal 3 3 2 8 5 4" xfId="34340"/>
    <cellStyle name="Normal 3 3 2 8 5 5" xfId="34341"/>
    <cellStyle name="Normal 3 3 2 8 5 6" xfId="34335"/>
    <cellStyle name="Normal 3 3 2 8 6" xfId="5154"/>
    <cellStyle name="Normal 3 3 2 8 6 2" xfId="34343"/>
    <cellStyle name="Normal 3 3 2 8 6 3" xfId="34342"/>
    <cellStyle name="Normal 3 3 2 8 7" xfId="34344"/>
    <cellStyle name="Normal 3 3 2 8 7 2" xfId="34345"/>
    <cellStyle name="Normal 3 3 2 8 8" xfId="34346"/>
    <cellStyle name="Normal 3 3 2 8 8 2" xfId="34347"/>
    <cellStyle name="Normal 3 3 2 8 9" xfId="34348"/>
    <cellStyle name="Normal 3 3 2 9" xfId="5155"/>
    <cellStyle name="Normal 3 3 2 9 2" xfId="5156"/>
    <cellStyle name="Normal 3 3 2 9 2 2" xfId="5157"/>
    <cellStyle name="Normal 3 3 2 9 2 2 2" xfId="34351"/>
    <cellStyle name="Normal 3 3 2 9 2 3" xfId="34350"/>
    <cellStyle name="Normal 3 3 2 9 3" xfId="5158"/>
    <cellStyle name="Normal 3 3 2 9 3 2" xfId="5159"/>
    <cellStyle name="Normal 3 3 2 9 3 2 2" xfId="34353"/>
    <cellStyle name="Normal 3 3 2 9 3 3" xfId="34352"/>
    <cellStyle name="Normal 3 3 2 9 4" xfId="5160"/>
    <cellStyle name="Normal 3 3 2 9 4 2" xfId="34355"/>
    <cellStyle name="Normal 3 3 2 9 4 3" xfId="34354"/>
    <cellStyle name="Normal 3 3 2 9 5" xfId="34356"/>
    <cellStyle name="Normal 3 3 2 9 6" xfId="34357"/>
    <cellStyle name="Normal 3 3 2 9 7" xfId="34349"/>
    <cellStyle name="Normal 3 3 3" xfId="5161"/>
    <cellStyle name="Normal 3 3 3 10" xfId="5162"/>
    <cellStyle name="Normal 3 3 3 10 2" xfId="5163"/>
    <cellStyle name="Normal 3 3 3 10 2 2" xfId="34360"/>
    <cellStyle name="Normal 3 3 3 10 3" xfId="5164"/>
    <cellStyle name="Normal 3 3 3 10 4" xfId="34359"/>
    <cellStyle name="Normal 3 3 3 11" xfId="5165"/>
    <cellStyle name="Normal 3 3 3 11 2" xfId="5166"/>
    <cellStyle name="Normal 3 3 3 11 2 2" xfId="34362"/>
    <cellStyle name="Normal 3 3 3 11 3" xfId="34361"/>
    <cellStyle name="Normal 3 3 3 12" xfId="5167"/>
    <cellStyle name="Normal 3 3 3 12 2" xfId="5168"/>
    <cellStyle name="Normal 3 3 3 12 3" xfId="34363"/>
    <cellStyle name="Normal 3 3 3 13" xfId="5169"/>
    <cellStyle name="Normal 3 3 3 13 2" xfId="34364"/>
    <cellStyle name="Normal 3 3 3 14" xfId="34358"/>
    <cellStyle name="Normal 3 3 3 2" xfId="5170"/>
    <cellStyle name="Normal 3 3 3 2 10" xfId="5171"/>
    <cellStyle name="Normal 3 3 3 2 10 2" xfId="5172"/>
    <cellStyle name="Normal 3 3 3 2 10 3" xfId="34366"/>
    <cellStyle name="Normal 3 3 3 2 11" xfId="5173"/>
    <cellStyle name="Normal 3 3 3 2 11 2" xfId="34367"/>
    <cellStyle name="Normal 3 3 3 2 12" xfId="34365"/>
    <cellStyle name="Normal 3 3 3 2 2" xfId="5174"/>
    <cellStyle name="Normal 3 3 3 2 2 2" xfId="5175"/>
    <cellStyle name="Normal 3 3 3 2 2 2 2" xfId="5176"/>
    <cellStyle name="Normal 3 3 3 2 2 2 2 2" xfId="5177"/>
    <cellStyle name="Normal 3 3 3 2 2 2 2 2 2" xfId="5178"/>
    <cellStyle name="Normal 3 3 3 2 2 2 2 2 3" xfId="5179"/>
    <cellStyle name="Normal 3 3 3 2 2 2 2 3" xfId="5180"/>
    <cellStyle name="Normal 3 3 3 2 2 2 2 3 2" xfId="5181"/>
    <cellStyle name="Normal 3 3 3 2 2 2 2 4" xfId="5182"/>
    <cellStyle name="Normal 3 3 3 2 2 2 2 4 2" xfId="5183"/>
    <cellStyle name="Normal 3 3 3 2 2 2 2 5" xfId="5184"/>
    <cellStyle name="Normal 3 3 3 2 2 2 2 6" xfId="34370"/>
    <cellStyle name="Normal 3 3 3 2 2 2 3" xfId="5185"/>
    <cellStyle name="Normal 3 3 3 2 2 2 3 2" xfId="5186"/>
    <cellStyle name="Normal 3 3 3 2 2 2 3 2 2" xfId="5187"/>
    <cellStyle name="Normal 3 3 3 2 2 2 3 3" xfId="5188"/>
    <cellStyle name="Normal 3 3 3 2 2 2 3 3 2" xfId="5189"/>
    <cellStyle name="Normal 3 3 3 2 2 2 3 4" xfId="5190"/>
    <cellStyle name="Normal 3 3 3 2 2 2 4" xfId="5191"/>
    <cellStyle name="Normal 3 3 3 2 2 2 4 2" xfId="5192"/>
    <cellStyle name="Normal 3 3 3 2 2 2 4 3" xfId="5193"/>
    <cellStyle name="Normal 3 3 3 2 2 2 5" xfId="5194"/>
    <cellStyle name="Normal 3 3 3 2 2 2 5 2" xfId="5195"/>
    <cellStyle name="Normal 3 3 3 2 2 2 6" xfId="5196"/>
    <cellStyle name="Normal 3 3 3 2 2 2 6 2" xfId="5197"/>
    <cellStyle name="Normal 3 3 3 2 2 2 7" xfId="5198"/>
    <cellStyle name="Normal 3 3 3 2 2 2 8" xfId="34369"/>
    <cellStyle name="Normal 3 3 3 2 2 3" xfId="5199"/>
    <cellStyle name="Normal 3 3 3 2 2 3 2" xfId="5200"/>
    <cellStyle name="Normal 3 3 3 2 2 3 2 2" xfId="5201"/>
    <cellStyle name="Normal 3 3 3 2 2 3 2 3" xfId="5202"/>
    <cellStyle name="Normal 3 3 3 2 2 3 2 4" xfId="34372"/>
    <cellStyle name="Normal 3 3 3 2 2 3 3" xfId="5203"/>
    <cellStyle name="Normal 3 3 3 2 2 3 3 2" xfId="5204"/>
    <cellStyle name="Normal 3 3 3 2 2 3 4" xfId="5205"/>
    <cellStyle name="Normal 3 3 3 2 2 3 4 2" xfId="5206"/>
    <cellStyle name="Normal 3 3 3 2 2 3 5" xfId="5207"/>
    <cellStyle name="Normal 3 3 3 2 2 3 6" xfId="34371"/>
    <cellStyle name="Normal 3 3 3 2 2 4" xfId="5208"/>
    <cellStyle name="Normal 3 3 3 2 2 4 2" xfId="5209"/>
    <cellStyle name="Normal 3 3 3 2 2 4 2 2" xfId="5210"/>
    <cellStyle name="Normal 3 3 3 2 2 4 2 3" xfId="34374"/>
    <cellStyle name="Normal 3 3 3 2 2 4 3" xfId="5211"/>
    <cellStyle name="Normal 3 3 3 2 2 4 3 2" xfId="5212"/>
    <cellStyle name="Normal 3 3 3 2 2 4 4" xfId="5213"/>
    <cellStyle name="Normal 3 3 3 2 2 4 5" xfId="34373"/>
    <cellStyle name="Normal 3 3 3 2 2 5" xfId="5214"/>
    <cellStyle name="Normal 3 3 3 2 2 5 2" xfId="5215"/>
    <cellStyle name="Normal 3 3 3 2 2 5 3" xfId="5216"/>
    <cellStyle name="Normal 3 3 3 2 2 5 4" xfId="34375"/>
    <cellStyle name="Normal 3 3 3 2 2 6" xfId="5217"/>
    <cellStyle name="Normal 3 3 3 2 2 6 2" xfId="5218"/>
    <cellStyle name="Normal 3 3 3 2 2 6 3" xfId="34376"/>
    <cellStyle name="Normal 3 3 3 2 2 7" xfId="5219"/>
    <cellStyle name="Normal 3 3 3 2 2 7 2" xfId="5220"/>
    <cellStyle name="Normal 3 3 3 2 2 8" xfId="5221"/>
    <cellStyle name="Normal 3 3 3 2 2 9" xfId="34368"/>
    <cellStyle name="Normal 3 3 3 2 3" xfId="5222"/>
    <cellStyle name="Normal 3 3 3 2 3 2" xfId="5223"/>
    <cellStyle name="Normal 3 3 3 2 3 2 2" xfId="5224"/>
    <cellStyle name="Normal 3 3 3 2 3 2 2 2" xfId="5225"/>
    <cellStyle name="Normal 3 3 3 2 3 2 2 3" xfId="5226"/>
    <cellStyle name="Normal 3 3 3 2 3 2 2 4" xfId="34379"/>
    <cellStyle name="Normal 3 3 3 2 3 2 3" xfId="5227"/>
    <cellStyle name="Normal 3 3 3 2 3 2 3 2" xfId="5228"/>
    <cellStyle name="Normal 3 3 3 2 3 2 4" xfId="5229"/>
    <cellStyle name="Normal 3 3 3 2 3 2 4 2" xfId="5230"/>
    <cellStyle name="Normal 3 3 3 2 3 2 5" xfId="5231"/>
    <cellStyle name="Normal 3 3 3 2 3 2 6" xfId="34378"/>
    <cellStyle name="Normal 3 3 3 2 3 3" xfId="5232"/>
    <cellStyle name="Normal 3 3 3 2 3 3 2" xfId="5233"/>
    <cellStyle name="Normal 3 3 3 2 3 3 2 2" xfId="5234"/>
    <cellStyle name="Normal 3 3 3 2 3 3 2 3" xfId="34381"/>
    <cellStyle name="Normal 3 3 3 2 3 3 3" xfId="5235"/>
    <cellStyle name="Normal 3 3 3 2 3 3 3 2" xfId="5236"/>
    <cellStyle name="Normal 3 3 3 2 3 3 4" xfId="5237"/>
    <cellStyle name="Normal 3 3 3 2 3 3 5" xfId="34380"/>
    <cellStyle name="Normal 3 3 3 2 3 4" xfId="5238"/>
    <cellStyle name="Normal 3 3 3 2 3 4 2" xfId="5239"/>
    <cellStyle name="Normal 3 3 3 2 3 4 2 2" xfId="34383"/>
    <cellStyle name="Normal 3 3 3 2 3 4 3" xfId="5240"/>
    <cellStyle name="Normal 3 3 3 2 3 4 4" xfId="34382"/>
    <cellStyle name="Normal 3 3 3 2 3 5" xfId="5241"/>
    <cellStyle name="Normal 3 3 3 2 3 5 2" xfId="5242"/>
    <cellStyle name="Normal 3 3 3 2 3 5 3" xfId="34384"/>
    <cellStyle name="Normal 3 3 3 2 3 6" xfId="5243"/>
    <cellStyle name="Normal 3 3 3 2 3 6 2" xfId="5244"/>
    <cellStyle name="Normal 3 3 3 2 3 6 3" xfId="34385"/>
    <cellStyle name="Normal 3 3 3 2 3 7" xfId="5245"/>
    <cellStyle name="Normal 3 3 3 2 3 8" xfId="34377"/>
    <cellStyle name="Normal 3 3 3 2 4" xfId="5246"/>
    <cellStyle name="Normal 3 3 3 2 4 2" xfId="5247"/>
    <cellStyle name="Normal 3 3 3 2 4 2 2" xfId="5248"/>
    <cellStyle name="Normal 3 3 3 2 4 2 2 2" xfId="5249"/>
    <cellStyle name="Normal 3 3 3 2 4 2 2 3" xfId="5250"/>
    <cellStyle name="Normal 3 3 3 2 4 2 2 4" xfId="34388"/>
    <cellStyle name="Normal 3 3 3 2 4 2 3" xfId="5251"/>
    <cellStyle name="Normal 3 3 3 2 4 2 3 2" xfId="5252"/>
    <cellStyle name="Normal 3 3 3 2 4 2 4" xfId="5253"/>
    <cellStyle name="Normal 3 3 3 2 4 2 4 2" xfId="5254"/>
    <cellStyle name="Normal 3 3 3 2 4 2 5" xfId="5255"/>
    <cellStyle name="Normal 3 3 3 2 4 2 6" xfId="34387"/>
    <cellStyle name="Normal 3 3 3 2 4 3" xfId="5256"/>
    <cellStyle name="Normal 3 3 3 2 4 3 2" xfId="5257"/>
    <cellStyle name="Normal 3 3 3 2 4 3 2 2" xfId="5258"/>
    <cellStyle name="Normal 3 3 3 2 4 3 2 3" xfId="34390"/>
    <cellStyle name="Normal 3 3 3 2 4 3 3" xfId="5259"/>
    <cellStyle name="Normal 3 3 3 2 4 3 3 2" xfId="5260"/>
    <cellStyle name="Normal 3 3 3 2 4 3 4" xfId="5261"/>
    <cellStyle name="Normal 3 3 3 2 4 3 5" xfId="34389"/>
    <cellStyle name="Normal 3 3 3 2 4 4" xfId="5262"/>
    <cellStyle name="Normal 3 3 3 2 4 4 2" xfId="5263"/>
    <cellStyle name="Normal 3 3 3 2 4 4 2 2" xfId="34392"/>
    <cellStyle name="Normal 3 3 3 2 4 4 3" xfId="5264"/>
    <cellStyle name="Normal 3 3 3 2 4 4 4" xfId="34391"/>
    <cellStyle name="Normal 3 3 3 2 4 5" xfId="5265"/>
    <cellStyle name="Normal 3 3 3 2 4 5 2" xfId="5266"/>
    <cellStyle name="Normal 3 3 3 2 4 5 3" xfId="34393"/>
    <cellStyle name="Normal 3 3 3 2 4 6" xfId="5267"/>
    <cellStyle name="Normal 3 3 3 2 4 6 2" xfId="5268"/>
    <cellStyle name="Normal 3 3 3 2 4 6 3" xfId="34394"/>
    <cellStyle name="Normal 3 3 3 2 4 7" xfId="5269"/>
    <cellStyle name="Normal 3 3 3 2 4 8" xfId="34386"/>
    <cellStyle name="Normal 3 3 3 2 5" xfId="5270"/>
    <cellStyle name="Normal 3 3 3 2 5 2" xfId="5271"/>
    <cellStyle name="Normal 3 3 3 2 5 2 2" xfId="5272"/>
    <cellStyle name="Normal 3 3 3 2 5 2 2 2" xfId="5273"/>
    <cellStyle name="Normal 3 3 3 2 5 2 2 3" xfId="34397"/>
    <cellStyle name="Normal 3 3 3 2 5 2 3" xfId="5274"/>
    <cellStyle name="Normal 3 3 3 2 5 2 3 2" xfId="5275"/>
    <cellStyle name="Normal 3 3 3 2 5 2 4" xfId="5276"/>
    <cellStyle name="Normal 3 3 3 2 5 2 5" xfId="34396"/>
    <cellStyle name="Normal 3 3 3 2 5 3" xfId="5277"/>
    <cellStyle name="Normal 3 3 3 2 5 3 2" xfId="5278"/>
    <cellStyle name="Normal 3 3 3 2 5 3 2 2" xfId="34399"/>
    <cellStyle name="Normal 3 3 3 2 5 3 3" xfId="5279"/>
    <cellStyle name="Normal 3 3 3 2 5 3 4" xfId="34398"/>
    <cellStyle name="Normal 3 3 3 2 5 4" xfId="5280"/>
    <cellStyle name="Normal 3 3 3 2 5 4 2" xfId="5281"/>
    <cellStyle name="Normal 3 3 3 2 5 4 2 2" xfId="34401"/>
    <cellStyle name="Normal 3 3 3 2 5 4 3" xfId="34400"/>
    <cellStyle name="Normal 3 3 3 2 5 5" xfId="5282"/>
    <cellStyle name="Normal 3 3 3 2 5 5 2" xfId="5283"/>
    <cellStyle name="Normal 3 3 3 2 5 5 3" xfId="34402"/>
    <cellStyle name="Normal 3 3 3 2 5 6" xfId="5284"/>
    <cellStyle name="Normal 3 3 3 2 5 6 2" xfId="34403"/>
    <cellStyle name="Normal 3 3 3 2 5 7" xfId="34395"/>
    <cellStyle name="Normal 3 3 3 2 6" xfId="5285"/>
    <cellStyle name="Normal 3 3 3 2 6 2" xfId="5286"/>
    <cellStyle name="Normal 3 3 3 2 6 2 2" xfId="5287"/>
    <cellStyle name="Normal 3 3 3 2 6 2 2 2" xfId="34406"/>
    <cellStyle name="Normal 3 3 3 2 6 2 3" xfId="34405"/>
    <cellStyle name="Normal 3 3 3 2 6 3" xfId="5288"/>
    <cellStyle name="Normal 3 3 3 2 6 3 2" xfId="5289"/>
    <cellStyle name="Normal 3 3 3 2 6 3 2 2" xfId="34408"/>
    <cellStyle name="Normal 3 3 3 2 6 3 3" xfId="34407"/>
    <cellStyle name="Normal 3 3 3 2 6 4" xfId="5290"/>
    <cellStyle name="Normal 3 3 3 2 6 4 2" xfId="34409"/>
    <cellStyle name="Normal 3 3 3 2 6 5" xfId="34410"/>
    <cellStyle name="Normal 3 3 3 2 6 6" xfId="34404"/>
    <cellStyle name="Normal 3 3 3 2 7" xfId="5291"/>
    <cellStyle name="Normal 3 3 3 2 7 2" xfId="5292"/>
    <cellStyle name="Normal 3 3 3 2 7 2 2" xfId="5293"/>
    <cellStyle name="Normal 3 3 3 2 7 2 3" xfId="34412"/>
    <cellStyle name="Normal 3 3 3 2 7 3" xfId="5294"/>
    <cellStyle name="Normal 3 3 3 2 7 3 2" xfId="5295"/>
    <cellStyle name="Normal 3 3 3 2 7 4" xfId="5296"/>
    <cellStyle name="Normal 3 3 3 2 7 5" xfId="34411"/>
    <cellStyle name="Normal 3 3 3 2 8" xfId="5297"/>
    <cellStyle name="Normal 3 3 3 2 8 2" xfId="5298"/>
    <cellStyle name="Normal 3 3 3 2 8 2 2" xfId="34414"/>
    <cellStyle name="Normal 3 3 3 2 8 3" xfId="5299"/>
    <cellStyle name="Normal 3 3 3 2 8 4" xfId="34413"/>
    <cellStyle name="Normal 3 3 3 2 9" xfId="5300"/>
    <cellStyle name="Normal 3 3 3 2 9 2" xfId="5301"/>
    <cellStyle name="Normal 3 3 3 2 9 2 2" xfId="34416"/>
    <cellStyle name="Normal 3 3 3 2 9 3" xfId="34415"/>
    <cellStyle name="Normal 3 3 3 3" xfId="5302"/>
    <cellStyle name="Normal 3 3 3 3 10" xfId="5303"/>
    <cellStyle name="Normal 3 3 3 3 10 2" xfId="34418"/>
    <cellStyle name="Normal 3 3 3 3 11" xfId="34417"/>
    <cellStyle name="Normal 3 3 3 3 2" xfId="5304"/>
    <cellStyle name="Normal 3 3 3 3 2 2" xfId="5305"/>
    <cellStyle name="Normal 3 3 3 3 2 2 2" xfId="5306"/>
    <cellStyle name="Normal 3 3 3 3 2 2 2 2" xfId="5307"/>
    <cellStyle name="Normal 3 3 3 3 2 2 2 3" xfId="5308"/>
    <cellStyle name="Normal 3 3 3 3 2 2 2 4" xfId="34421"/>
    <cellStyle name="Normal 3 3 3 3 2 2 3" xfId="5309"/>
    <cellStyle name="Normal 3 3 3 3 2 2 3 2" xfId="5310"/>
    <cellStyle name="Normal 3 3 3 3 2 2 4" xfId="5311"/>
    <cellStyle name="Normal 3 3 3 3 2 2 4 2" xfId="5312"/>
    <cellStyle name="Normal 3 3 3 3 2 2 5" xfId="5313"/>
    <cellStyle name="Normal 3 3 3 3 2 2 6" xfId="34420"/>
    <cellStyle name="Normal 3 3 3 3 2 3" xfId="5314"/>
    <cellStyle name="Normal 3 3 3 3 2 3 2" xfId="5315"/>
    <cellStyle name="Normal 3 3 3 3 2 3 2 2" xfId="5316"/>
    <cellStyle name="Normal 3 3 3 3 2 3 2 3" xfId="34423"/>
    <cellStyle name="Normal 3 3 3 3 2 3 3" xfId="5317"/>
    <cellStyle name="Normal 3 3 3 3 2 3 3 2" xfId="5318"/>
    <cellStyle name="Normal 3 3 3 3 2 3 4" xfId="5319"/>
    <cellStyle name="Normal 3 3 3 3 2 3 5" xfId="34422"/>
    <cellStyle name="Normal 3 3 3 3 2 4" xfId="5320"/>
    <cellStyle name="Normal 3 3 3 3 2 4 2" xfId="5321"/>
    <cellStyle name="Normal 3 3 3 3 2 4 2 2" xfId="34425"/>
    <cellStyle name="Normal 3 3 3 3 2 4 3" xfId="5322"/>
    <cellStyle name="Normal 3 3 3 3 2 4 4" xfId="34424"/>
    <cellStyle name="Normal 3 3 3 3 2 5" xfId="5323"/>
    <cellStyle name="Normal 3 3 3 3 2 5 2" xfId="5324"/>
    <cellStyle name="Normal 3 3 3 3 2 5 3" xfId="34426"/>
    <cellStyle name="Normal 3 3 3 3 2 6" xfId="5325"/>
    <cellStyle name="Normal 3 3 3 3 2 6 2" xfId="5326"/>
    <cellStyle name="Normal 3 3 3 3 2 6 3" xfId="34427"/>
    <cellStyle name="Normal 3 3 3 3 2 7" xfId="5327"/>
    <cellStyle name="Normal 3 3 3 3 2 8" xfId="34419"/>
    <cellStyle name="Normal 3 3 3 3 3" xfId="5328"/>
    <cellStyle name="Normal 3 3 3 3 3 2" xfId="5329"/>
    <cellStyle name="Normal 3 3 3 3 3 2 2" xfId="5330"/>
    <cellStyle name="Normal 3 3 3 3 3 2 2 2" xfId="5331"/>
    <cellStyle name="Normal 3 3 3 3 3 2 2 3" xfId="5332"/>
    <cellStyle name="Normal 3 3 3 3 3 2 2 4" xfId="34430"/>
    <cellStyle name="Normal 3 3 3 3 3 2 3" xfId="5333"/>
    <cellStyle name="Normal 3 3 3 3 3 2 3 2" xfId="5334"/>
    <cellStyle name="Normal 3 3 3 3 3 2 4" xfId="5335"/>
    <cellStyle name="Normal 3 3 3 3 3 2 4 2" xfId="5336"/>
    <cellStyle name="Normal 3 3 3 3 3 2 5" xfId="5337"/>
    <cellStyle name="Normal 3 3 3 3 3 2 6" xfId="34429"/>
    <cellStyle name="Normal 3 3 3 3 3 3" xfId="5338"/>
    <cellStyle name="Normal 3 3 3 3 3 3 2" xfId="5339"/>
    <cellStyle name="Normal 3 3 3 3 3 3 2 2" xfId="5340"/>
    <cellStyle name="Normal 3 3 3 3 3 3 2 3" xfId="34432"/>
    <cellStyle name="Normal 3 3 3 3 3 3 3" xfId="5341"/>
    <cellStyle name="Normal 3 3 3 3 3 3 3 2" xfId="5342"/>
    <cellStyle name="Normal 3 3 3 3 3 3 4" xfId="5343"/>
    <cellStyle name="Normal 3 3 3 3 3 3 5" xfId="34431"/>
    <cellStyle name="Normal 3 3 3 3 3 4" xfId="5344"/>
    <cellStyle name="Normal 3 3 3 3 3 4 2" xfId="5345"/>
    <cellStyle name="Normal 3 3 3 3 3 4 2 2" xfId="34434"/>
    <cellStyle name="Normal 3 3 3 3 3 4 3" xfId="5346"/>
    <cellStyle name="Normal 3 3 3 3 3 4 4" xfId="34433"/>
    <cellStyle name="Normal 3 3 3 3 3 5" xfId="5347"/>
    <cellStyle name="Normal 3 3 3 3 3 5 2" xfId="5348"/>
    <cellStyle name="Normal 3 3 3 3 3 5 3" xfId="34435"/>
    <cellStyle name="Normal 3 3 3 3 3 6" xfId="5349"/>
    <cellStyle name="Normal 3 3 3 3 3 6 2" xfId="5350"/>
    <cellStyle name="Normal 3 3 3 3 3 6 3" xfId="34436"/>
    <cellStyle name="Normal 3 3 3 3 3 7" xfId="5351"/>
    <cellStyle name="Normal 3 3 3 3 3 8" xfId="34428"/>
    <cellStyle name="Normal 3 3 3 3 4" xfId="5352"/>
    <cellStyle name="Normal 3 3 3 3 4 2" xfId="5353"/>
    <cellStyle name="Normal 3 3 3 3 4 2 2" xfId="5354"/>
    <cellStyle name="Normal 3 3 3 3 4 2 2 2" xfId="5355"/>
    <cellStyle name="Normal 3 3 3 3 4 2 2 3" xfId="34439"/>
    <cellStyle name="Normal 3 3 3 3 4 2 3" xfId="5356"/>
    <cellStyle name="Normal 3 3 3 3 4 2 3 2" xfId="5357"/>
    <cellStyle name="Normal 3 3 3 3 4 2 4" xfId="5358"/>
    <cellStyle name="Normal 3 3 3 3 4 2 5" xfId="34438"/>
    <cellStyle name="Normal 3 3 3 3 4 3" xfId="5359"/>
    <cellStyle name="Normal 3 3 3 3 4 3 2" xfId="5360"/>
    <cellStyle name="Normal 3 3 3 3 4 3 2 2" xfId="34441"/>
    <cellStyle name="Normal 3 3 3 3 4 3 3" xfId="5361"/>
    <cellStyle name="Normal 3 3 3 3 4 3 4" xfId="34440"/>
    <cellStyle name="Normal 3 3 3 3 4 4" xfId="5362"/>
    <cellStyle name="Normal 3 3 3 3 4 4 2" xfId="5363"/>
    <cellStyle name="Normal 3 3 3 3 4 4 2 2" xfId="34443"/>
    <cellStyle name="Normal 3 3 3 3 4 4 3" xfId="34442"/>
    <cellStyle name="Normal 3 3 3 3 4 5" xfId="5364"/>
    <cellStyle name="Normal 3 3 3 3 4 5 2" xfId="5365"/>
    <cellStyle name="Normal 3 3 3 3 4 5 3" xfId="34444"/>
    <cellStyle name="Normal 3 3 3 3 4 6" xfId="5366"/>
    <cellStyle name="Normal 3 3 3 3 4 6 2" xfId="34445"/>
    <cellStyle name="Normal 3 3 3 3 4 7" xfId="34437"/>
    <cellStyle name="Normal 3 3 3 3 5" xfId="5367"/>
    <cellStyle name="Normal 3 3 3 3 5 2" xfId="5368"/>
    <cellStyle name="Normal 3 3 3 3 5 2 2" xfId="5369"/>
    <cellStyle name="Normal 3 3 3 3 5 2 2 2" xfId="34448"/>
    <cellStyle name="Normal 3 3 3 3 5 2 3" xfId="34447"/>
    <cellStyle name="Normal 3 3 3 3 5 3" xfId="5370"/>
    <cellStyle name="Normal 3 3 3 3 5 3 2" xfId="5371"/>
    <cellStyle name="Normal 3 3 3 3 5 3 2 2" xfId="34450"/>
    <cellStyle name="Normal 3 3 3 3 5 3 3" xfId="34449"/>
    <cellStyle name="Normal 3 3 3 3 5 4" xfId="5372"/>
    <cellStyle name="Normal 3 3 3 3 5 4 2" xfId="34451"/>
    <cellStyle name="Normal 3 3 3 3 5 5" xfId="34452"/>
    <cellStyle name="Normal 3 3 3 3 5 6" xfId="34446"/>
    <cellStyle name="Normal 3 3 3 3 6" xfId="5373"/>
    <cellStyle name="Normal 3 3 3 3 6 2" xfId="5374"/>
    <cellStyle name="Normal 3 3 3 3 6 2 2" xfId="5375"/>
    <cellStyle name="Normal 3 3 3 3 6 2 3" xfId="34454"/>
    <cellStyle name="Normal 3 3 3 3 6 3" xfId="5376"/>
    <cellStyle name="Normal 3 3 3 3 6 3 2" xfId="5377"/>
    <cellStyle name="Normal 3 3 3 3 6 4" xfId="5378"/>
    <cellStyle name="Normal 3 3 3 3 6 5" xfId="34453"/>
    <cellStyle name="Normal 3 3 3 3 7" xfId="5379"/>
    <cellStyle name="Normal 3 3 3 3 7 2" xfId="5380"/>
    <cellStyle name="Normal 3 3 3 3 7 2 2" xfId="34456"/>
    <cellStyle name="Normal 3 3 3 3 7 3" xfId="5381"/>
    <cellStyle name="Normal 3 3 3 3 7 4" xfId="34455"/>
    <cellStyle name="Normal 3 3 3 3 8" xfId="5382"/>
    <cellStyle name="Normal 3 3 3 3 8 2" xfId="5383"/>
    <cellStyle name="Normal 3 3 3 3 8 2 2" xfId="34458"/>
    <cellStyle name="Normal 3 3 3 3 8 3" xfId="34457"/>
    <cellStyle name="Normal 3 3 3 3 9" xfId="5384"/>
    <cellStyle name="Normal 3 3 3 3 9 2" xfId="5385"/>
    <cellStyle name="Normal 3 3 3 3 9 3" xfId="34459"/>
    <cellStyle name="Normal 3 3 3 4" xfId="5386"/>
    <cellStyle name="Normal 3 3 3 4 10" xfId="34461"/>
    <cellStyle name="Normal 3 3 3 4 11" xfId="34460"/>
    <cellStyle name="Normal 3 3 3 4 2" xfId="5387"/>
    <cellStyle name="Normal 3 3 3 4 2 2" xfId="5388"/>
    <cellStyle name="Normal 3 3 3 4 2 2 2" xfId="5389"/>
    <cellStyle name="Normal 3 3 3 4 2 2 2 2" xfId="5390"/>
    <cellStyle name="Normal 3 3 3 4 2 2 2 3" xfId="5391"/>
    <cellStyle name="Normal 3 3 3 4 2 2 2 4" xfId="34464"/>
    <cellStyle name="Normal 3 3 3 4 2 2 3" xfId="5392"/>
    <cellStyle name="Normal 3 3 3 4 2 2 3 2" xfId="5393"/>
    <cellStyle name="Normal 3 3 3 4 2 2 4" xfId="5394"/>
    <cellStyle name="Normal 3 3 3 4 2 2 4 2" xfId="5395"/>
    <cellStyle name="Normal 3 3 3 4 2 2 5" xfId="5396"/>
    <cellStyle name="Normal 3 3 3 4 2 2 6" xfId="34463"/>
    <cellStyle name="Normal 3 3 3 4 2 3" xfId="5397"/>
    <cellStyle name="Normal 3 3 3 4 2 3 2" xfId="5398"/>
    <cellStyle name="Normal 3 3 3 4 2 3 2 2" xfId="5399"/>
    <cellStyle name="Normal 3 3 3 4 2 3 2 3" xfId="34466"/>
    <cellStyle name="Normal 3 3 3 4 2 3 3" xfId="5400"/>
    <cellStyle name="Normal 3 3 3 4 2 3 3 2" xfId="5401"/>
    <cellStyle name="Normal 3 3 3 4 2 3 4" xfId="5402"/>
    <cellStyle name="Normal 3 3 3 4 2 3 5" xfId="34465"/>
    <cellStyle name="Normal 3 3 3 4 2 4" xfId="5403"/>
    <cellStyle name="Normal 3 3 3 4 2 4 2" xfId="5404"/>
    <cellStyle name="Normal 3 3 3 4 2 4 2 2" xfId="34468"/>
    <cellStyle name="Normal 3 3 3 4 2 4 3" xfId="5405"/>
    <cellStyle name="Normal 3 3 3 4 2 4 4" xfId="34467"/>
    <cellStyle name="Normal 3 3 3 4 2 5" xfId="5406"/>
    <cellStyle name="Normal 3 3 3 4 2 5 2" xfId="5407"/>
    <cellStyle name="Normal 3 3 3 4 2 5 3" xfId="34469"/>
    <cellStyle name="Normal 3 3 3 4 2 6" xfId="5408"/>
    <cellStyle name="Normal 3 3 3 4 2 6 2" xfId="5409"/>
    <cellStyle name="Normal 3 3 3 4 2 6 3" xfId="34470"/>
    <cellStyle name="Normal 3 3 3 4 2 7" xfId="5410"/>
    <cellStyle name="Normal 3 3 3 4 2 8" xfId="34462"/>
    <cellStyle name="Normal 3 3 3 4 3" xfId="5411"/>
    <cellStyle name="Normal 3 3 3 4 3 2" xfId="5412"/>
    <cellStyle name="Normal 3 3 3 4 3 2 2" xfId="5413"/>
    <cellStyle name="Normal 3 3 3 4 3 2 2 2" xfId="34473"/>
    <cellStyle name="Normal 3 3 3 4 3 2 3" xfId="5414"/>
    <cellStyle name="Normal 3 3 3 4 3 2 4" xfId="34472"/>
    <cellStyle name="Normal 3 3 3 4 3 3" xfId="5415"/>
    <cellStyle name="Normal 3 3 3 4 3 3 2" xfId="5416"/>
    <cellStyle name="Normal 3 3 3 4 3 3 2 2" xfId="34475"/>
    <cellStyle name="Normal 3 3 3 4 3 3 3" xfId="34474"/>
    <cellStyle name="Normal 3 3 3 4 3 4" xfId="5417"/>
    <cellStyle name="Normal 3 3 3 4 3 4 2" xfId="5418"/>
    <cellStyle name="Normal 3 3 3 4 3 4 2 2" xfId="34477"/>
    <cellStyle name="Normal 3 3 3 4 3 4 3" xfId="34476"/>
    <cellStyle name="Normal 3 3 3 4 3 5" xfId="5419"/>
    <cellStyle name="Normal 3 3 3 4 3 5 2" xfId="34478"/>
    <cellStyle name="Normal 3 3 3 4 3 6" xfId="34479"/>
    <cellStyle name="Normal 3 3 3 4 3 7" xfId="34471"/>
    <cellStyle name="Normal 3 3 3 4 4" xfId="5420"/>
    <cellStyle name="Normal 3 3 3 4 4 2" xfId="5421"/>
    <cellStyle name="Normal 3 3 3 4 4 2 2" xfId="5422"/>
    <cellStyle name="Normal 3 3 3 4 4 2 2 2" xfId="34482"/>
    <cellStyle name="Normal 3 3 3 4 4 2 3" xfId="34481"/>
    <cellStyle name="Normal 3 3 3 4 4 3" xfId="5423"/>
    <cellStyle name="Normal 3 3 3 4 4 3 2" xfId="5424"/>
    <cellStyle name="Normal 3 3 3 4 4 3 2 2" xfId="34484"/>
    <cellStyle name="Normal 3 3 3 4 4 3 3" xfId="34483"/>
    <cellStyle name="Normal 3 3 3 4 4 4" xfId="5425"/>
    <cellStyle name="Normal 3 3 3 4 4 4 2" xfId="34486"/>
    <cellStyle name="Normal 3 3 3 4 4 4 3" xfId="34485"/>
    <cellStyle name="Normal 3 3 3 4 4 5" xfId="34487"/>
    <cellStyle name="Normal 3 3 3 4 4 6" xfId="34488"/>
    <cellStyle name="Normal 3 3 3 4 4 7" xfId="34480"/>
    <cellStyle name="Normal 3 3 3 4 5" xfId="5426"/>
    <cellStyle name="Normal 3 3 3 4 5 2" xfId="5427"/>
    <cellStyle name="Normal 3 3 3 4 5 2 2" xfId="34491"/>
    <cellStyle name="Normal 3 3 3 4 5 2 3" xfId="34490"/>
    <cellStyle name="Normal 3 3 3 4 5 3" xfId="5428"/>
    <cellStyle name="Normal 3 3 3 4 5 3 2" xfId="34493"/>
    <cellStyle name="Normal 3 3 3 4 5 3 3" xfId="34492"/>
    <cellStyle name="Normal 3 3 3 4 5 4" xfId="34494"/>
    <cellStyle name="Normal 3 3 3 4 5 5" xfId="34495"/>
    <cellStyle name="Normal 3 3 3 4 5 6" xfId="34489"/>
    <cellStyle name="Normal 3 3 3 4 6" xfId="5429"/>
    <cellStyle name="Normal 3 3 3 4 6 2" xfId="5430"/>
    <cellStyle name="Normal 3 3 3 4 6 2 2" xfId="34497"/>
    <cellStyle name="Normal 3 3 3 4 6 3" xfId="34496"/>
    <cellStyle name="Normal 3 3 3 4 7" xfId="5431"/>
    <cellStyle name="Normal 3 3 3 4 7 2" xfId="5432"/>
    <cellStyle name="Normal 3 3 3 4 7 2 2" xfId="34499"/>
    <cellStyle name="Normal 3 3 3 4 7 3" xfId="34498"/>
    <cellStyle name="Normal 3 3 3 4 8" xfId="5433"/>
    <cellStyle name="Normal 3 3 3 4 8 2" xfId="34501"/>
    <cellStyle name="Normal 3 3 3 4 8 3" xfId="34500"/>
    <cellStyle name="Normal 3 3 3 4 9" xfId="34502"/>
    <cellStyle name="Normal 3 3 3 5" xfId="5434"/>
    <cellStyle name="Normal 3 3 3 5 2" xfId="5435"/>
    <cellStyle name="Normal 3 3 3 5 2 2" xfId="5436"/>
    <cellStyle name="Normal 3 3 3 5 2 2 2" xfId="5437"/>
    <cellStyle name="Normal 3 3 3 5 2 2 3" xfId="5438"/>
    <cellStyle name="Normal 3 3 3 5 2 2 4" xfId="34505"/>
    <cellStyle name="Normal 3 3 3 5 2 3" xfId="5439"/>
    <cellStyle name="Normal 3 3 3 5 2 3 2" xfId="5440"/>
    <cellStyle name="Normal 3 3 3 5 2 4" xfId="5441"/>
    <cellStyle name="Normal 3 3 3 5 2 4 2" xfId="5442"/>
    <cellStyle name="Normal 3 3 3 5 2 5" xfId="5443"/>
    <cellStyle name="Normal 3 3 3 5 2 6" xfId="34504"/>
    <cellStyle name="Normal 3 3 3 5 3" xfId="5444"/>
    <cellStyle name="Normal 3 3 3 5 3 2" xfId="5445"/>
    <cellStyle name="Normal 3 3 3 5 3 2 2" xfId="5446"/>
    <cellStyle name="Normal 3 3 3 5 3 2 3" xfId="34507"/>
    <cellStyle name="Normal 3 3 3 5 3 3" xfId="5447"/>
    <cellStyle name="Normal 3 3 3 5 3 3 2" xfId="5448"/>
    <cellStyle name="Normal 3 3 3 5 3 4" xfId="5449"/>
    <cellStyle name="Normal 3 3 3 5 3 5" xfId="34506"/>
    <cellStyle name="Normal 3 3 3 5 4" xfId="5450"/>
    <cellStyle name="Normal 3 3 3 5 4 2" xfId="5451"/>
    <cellStyle name="Normal 3 3 3 5 4 2 2" xfId="34509"/>
    <cellStyle name="Normal 3 3 3 5 4 3" xfId="5452"/>
    <cellStyle name="Normal 3 3 3 5 4 4" xfId="34508"/>
    <cellStyle name="Normal 3 3 3 5 5" xfId="5453"/>
    <cellStyle name="Normal 3 3 3 5 5 2" xfId="5454"/>
    <cellStyle name="Normal 3 3 3 5 5 3" xfId="34510"/>
    <cellStyle name="Normal 3 3 3 5 6" xfId="5455"/>
    <cellStyle name="Normal 3 3 3 5 6 2" xfId="5456"/>
    <cellStyle name="Normal 3 3 3 5 6 3" xfId="34511"/>
    <cellStyle name="Normal 3 3 3 5 7" xfId="5457"/>
    <cellStyle name="Normal 3 3 3 5 8" xfId="34503"/>
    <cellStyle name="Normal 3 3 3 6" xfId="5458"/>
    <cellStyle name="Normal 3 3 3 6 2" xfId="5459"/>
    <cellStyle name="Normal 3 3 3 6 2 2" xfId="5460"/>
    <cellStyle name="Normal 3 3 3 6 2 2 2" xfId="5461"/>
    <cellStyle name="Normal 3 3 3 6 2 2 3" xfId="5462"/>
    <cellStyle name="Normal 3 3 3 6 2 2 4" xfId="34514"/>
    <cellStyle name="Normal 3 3 3 6 2 3" xfId="5463"/>
    <cellStyle name="Normal 3 3 3 6 2 3 2" xfId="5464"/>
    <cellStyle name="Normal 3 3 3 6 2 4" xfId="5465"/>
    <cellStyle name="Normal 3 3 3 6 2 4 2" xfId="5466"/>
    <cellStyle name="Normal 3 3 3 6 2 5" xfId="5467"/>
    <cellStyle name="Normal 3 3 3 6 2 6" xfId="34513"/>
    <cellStyle name="Normal 3 3 3 6 3" xfId="5468"/>
    <cellStyle name="Normal 3 3 3 6 3 2" xfId="5469"/>
    <cellStyle name="Normal 3 3 3 6 3 2 2" xfId="5470"/>
    <cellStyle name="Normal 3 3 3 6 3 2 3" xfId="34516"/>
    <cellStyle name="Normal 3 3 3 6 3 3" xfId="5471"/>
    <cellStyle name="Normal 3 3 3 6 3 3 2" xfId="5472"/>
    <cellStyle name="Normal 3 3 3 6 3 4" xfId="5473"/>
    <cellStyle name="Normal 3 3 3 6 3 5" xfId="34515"/>
    <cellStyle name="Normal 3 3 3 6 4" xfId="5474"/>
    <cellStyle name="Normal 3 3 3 6 4 2" xfId="5475"/>
    <cellStyle name="Normal 3 3 3 6 4 2 2" xfId="34518"/>
    <cellStyle name="Normal 3 3 3 6 4 3" xfId="5476"/>
    <cellStyle name="Normal 3 3 3 6 4 4" xfId="34517"/>
    <cellStyle name="Normal 3 3 3 6 5" xfId="5477"/>
    <cellStyle name="Normal 3 3 3 6 5 2" xfId="5478"/>
    <cellStyle name="Normal 3 3 3 6 5 3" xfId="34519"/>
    <cellStyle name="Normal 3 3 3 6 6" xfId="5479"/>
    <cellStyle name="Normal 3 3 3 6 6 2" xfId="5480"/>
    <cellStyle name="Normal 3 3 3 6 6 3" xfId="34520"/>
    <cellStyle name="Normal 3 3 3 6 7" xfId="5481"/>
    <cellStyle name="Normal 3 3 3 6 8" xfId="34512"/>
    <cellStyle name="Normal 3 3 3 7" xfId="5482"/>
    <cellStyle name="Normal 3 3 3 7 2" xfId="5483"/>
    <cellStyle name="Normal 3 3 3 7 2 2" xfId="5484"/>
    <cellStyle name="Normal 3 3 3 7 2 2 2" xfId="5485"/>
    <cellStyle name="Normal 3 3 3 7 2 2 3" xfId="34523"/>
    <cellStyle name="Normal 3 3 3 7 2 3" xfId="5486"/>
    <cellStyle name="Normal 3 3 3 7 2 3 2" xfId="5487"/>
    <cellStyle name="Normal 3 3 3 7 2 4" xfId="5488"/>
    <cellStyle name="Normal 3 3 3 7 2 5" xfId="34522"/>
    <cellStyle name="Normal 3 3 3 7 3" xfId="5489"/>
    <cellStyle name="Normal 3 3 3 7 3 2" xfId="5490"/>
    <cellStyle name="Normal 3 3 3 7 3 2 2" xfId="34525"/>
    <cellStyle name="Normal 3 3 3 7 3 3" xfId="5491"/>
    <cellStyle name="Normal 3 3 3 7 3 4" xfId="34524"/>
    <cellStyle name="Normal 3 3 3 7 4" xfId="5492"/>
    <cellStyle name="Normal 3 3 3 7 4 2" xfId="5493"/>
    <cellStyle name="Normal 3 3 3 7 4 2 2" xfId="34527"/>
    <cellStyle name="Normal 3 3 3 7 4 3" xfId="34526"/>
    <cellStyle name="Normal 3 3 3 7 5" xfId="5494"/>
    <cellStyle name="Normal 3 3 3 7 5 2" xfId="5495"/>
    <cellStyle name="Normal 3 3 3 7 5 3" xfId="34528"/>
    <cellStyle name="Normal 3 3 3 7 6" xfId="5496"/>
    <cellStyle name="Normal 3 3 3 7 6 2" xfId="34529"/>
    <cellStyle name="Normal 3 3 3 7 7" xfId="34521"/>
    <cellStyle name="Normal 3 3 3 8" xfId="5497"/>
    <cellStyle name="Normal 3 3 3 8 2" xfId="5498"/>
    <cellStyle name="Normal 3 3 3 8 2 2" xfId="5499"/>
    <cellStyle name="Normal 3 3 3 8 2 2 2" xfId="34532"/>
    <cellStyle name="Normal 3 3 3 8 2 3" xfId="34531"/>
    <cellStyle name="Normal 3 3 3 8 3" xfId="5500"/>
    <cellStyle name="Normal 3 3 3 8 3 2" xfId="5501"/>
    <cellStyle name="Normal 3 3 3 8 3 2 2" xfId="34534"/>
    <cellStyle name="Normal 3 3 3 8 3 3" xfId="34533"/>
    <cellStyle name="Normal 3 3 3 8 4" xfId="5502"/>
    <cellStyle name="Normal 3 3 3 8 4 2" xfId="34535"/>
    <cellStyle name="Normal 3 3 3 8 5" xfId="34536"/>
    <cellStyle name="Normal 3 3 3 8 6" xfId="34530"/>
    <cellStyle name="Normal 3 3 3 9" xfId="5503"/>
    <cellStyle name="Normal 3 3 3 9 2" xfId="5504"/>
    <cellStyle name="Normal 3 3 3 9 2 2" xfId="5505"/>
    <cellStyle name="Normal 3 3 3 9 2 3" xfId="34538"/>
    <cellStyle name="Normal 3 3 3 9 3" xfId="5506"/>
    <cellStyle name="Normal 3 3 3 9 3 2" xfId="5507"/>
    <cellStyle name="Normal 3 3 3 9 4" xfId="5508"/>
    <cellStyle name="Normal 3 3 3 9 5" xfId="34537"/>
    <cellStyle name="Normal 3 3 4" xfId="5509"/>
    <cellStyle name="Normal 3 3 4 10" xfId="5510"/>
    <cellStyle name="Normal 3 3 4 10 2" xfId="5511"/>
    <cellStyle name="Normal 3 3 4 10 2 2" xfId="34541"/>
    <cellStyle name="Normal 3 3 4 10 3" xfId="34540"/>
    <cellStyle name="Normal 3 3 4 11" xfId="5512"/>
    <cellStyle name="Normal 3 3 4 11 2" xfId="34543"/>
    <cellStyle name="Normal 3 3 4 11 3" xfId="34542"/>
    <cellStyle name="Normal 3 3 4 12" xfId="34544"/>
    <cellStyle name="Normal 3 3 4 13" xfId="34545"/>
    <cellStyle name="Normal 3 3 4 14" xfId="34539"/>
    <cellStyle name="Normal 3 3 4 2" xfId="5513"/>
    <cellStyle name="Normal 3 3 4 2 10" xfId="34547"/>
    <cellStyle name="Normal 3 3 4 2 11" xfId="34548"/>
    <cellStyle name="Normal 3 3 4 2 12" xfId="34546"/>
    <cellStyle name="Normal 3 3 4 2 2" xfId="5514"/>
    <cellStyle name="Normal 3 3 4 2 2 2" xfId="5515"/>
    <cellStyle name="Normal 3 3 4 2 2 2 2" xfId="5516"/>
    <cellStyle name="Normal 3 3 4 2 2 2 2 2" xfId="5517"/>
    <cellStyle name="Normal 3 3 4 2 2 2 2 3" xfId="5518"/>
    <cellStyle name="Normal 3 3 4 2 2 2 2 4" xfId="34551"/>
    <cellStyle name="Normal 3 3 4 2 2 2 3" xfId="5519"/>
    <cellStyle name="Normal 3 3 4 2 2 2 3 2" xfId="5520"/>
    <cellStyle name="Normal 3 3 4 2 2 2 4" xfId="5521"/>
    <cellStyle name="Normal 3 3 4 2 2 2 4 2" xfId="5522"/>
    <cellStyle name="Normal 3 3 4 2 2 2 5" xfId="5523"/>
    <cellStyle name="Normal 3 3 4 2 2 2 6" xfId="34550"/>
    <cellStyle name="Normal 3 3 4 2 2 3" xfId="5524"/>
    <cellStyle name="Normal 3 3 4 2 2 3 2" xfId="5525"/>
    <cellStyle name="Normal 3 3 4 2 2 3 2 2" xfId="5526"/>
    <cellStyle name="Normal 3 3 4 2 2 3 2 3" xfId="34553"/>
    <cellStyle name="Normal 3 3 4 2 2 3 3" xfId="5527"/>
    <cellStyle name="Normal 3 3 4 2 2 3 3 2" xfId="5528"/>
    <cellStyle name="Normal 3 3 4 2 2 3 4" xfId="5529"/>
    <cellStyle name="Normal 3 3 4 2 2 3 5" xfId="34552"/>
    <cellStyle name="Normal 3 3 4 2 2 4" xfId="5530"/>
    <cellStyle name="Normal 3 3 4 2 2 4 2" xfId="5531"/>
    <cellStyle name="Normal 3 3 4 2 2 4 2 2" xfId="34555"/>
    <cellStyle name="Normal 3 3 4 2 2 4 3" xfId="5532"/>
    <cellStyle name="Normal 3 3 4 2 2 4 4" xfId="34554"/>
    <cellStyle name="Normal 3 3 4 2 2 5" xfId="5533"/>
    <cellStyle name="Normal 3 3 4 2 2 5 2" xfId="5534"/>
    <cellStyle name="Normal 3 3 4 2 2 5 3" xfId="34556"/>
    <cellStyle name="Normal 3 3 4 2 2 6" xfId="5535"/>
    <cellStyle name="Normal 3 3 4 2 2 6 2" xfId="5536"/>
    <cellStyle name="Normal 3 3 4 2 2 6 3" xfId="34557"/>
    <cellStyle name="Normal 3 3 4 2 2 7" xfId="5537"/>
    <cellStyle name="Normal 3 3 4 2 2 8" xfId="34549"/>
    <cellStyle name="Normal 3 3 4 2 3" xfId="5538"/>
    <cellStyle name="Normal 3 3 4 2 3 2" xfId="5539"/>
    <cellStyle name="Normal 3 3 4 2 3 2 2" xfId="5540"/>
    <cellStyle name="Normal 3 3 4 2 3 2 2 2" xfId="34560"/>
    <cellStyle name="Normal 3 3 4 2 3 2 3" xfId="5541"/>
    <cellStyle name="Normal 3 3 4 2 3 2 4" xfId="34559"/>
    <cellStyle name="Normal 3 3 4 2 3 3" xfId="5542"/>
    <cellStyle name="Normal 3 3 4 2 3 3 2" xfId="5543"/>
    <cellStyle name="Normal 3 3 4 2 3 3 2 2" xfId="34562"/>
    <cellStyle name="Normal 3 3 4 2 3 3 3" xfId="34561"/>
    <cellStyle name="Normal 3 3 4 2 3 4" xfId="5544"/>
    <cellStyle name="Normal 3 3 4 2 3 4 2" xfId="5545"/>
    <cellStyle name="Normal 3 3 4 2 3 4 2 2" xfId="34564"/>
    <cellStyle name="Normal 3 3 4 2 3 4 3" xfId="34563"/>
    <cellStyle name="Normal 3 3 4 2 3 5" xfId="5546"/>
    <cellStyle name="Normal 3 3 4 2 3 5 2" xfId="34565"/>
    <cellStyle name="Normal 3 3 4 2 3 6" xfId="34566"/>
    <cellStyle name="Normal 3 3 4 2 3 7" xfId="34558"/>
    <cellStyle name="Normal 3 3 4 2 4" xfId="5547"/>
    <cellStyle name="Normal 3 3 4 2 4 2" xfId="5548"/>
    <cellStyle name="Normal 3 3 4 2 4 2 2" xfId="5549"/>
    <cellStyle name="Normal 3 3 4 2 4 2 2 2" xfId="34569"/>
    <cellStyle name="Normal 3 3 4 2 4 2 3" xfId="34568"/>
    <cellStyle name="Normal 3 3 4 2 4 3" xfId="5550"/>
    <cellStyle name="Normal 3 3 4 2 4 3 2" xfId="5551"/>
    <cellStyle name="Normal 3 3 4 2 4 3 2 2" xfId="34571"/>
    <cellStyle name="Normal 3 3 4 2 4 3 3" xfId="34570"/>
    <cellStyle name="Normal 3 3 4 2 4 4" xfId="5552"/>
    <cellStyle name="Normal 3 3 4 2 4 4 2" xfId="34573"/>
    <cellStyle name="Normal 3 3 4 2 4 4 3" xfId="34572"/>
    <cellStyle name="Normal 3 3 4 2 4 5" xfId="34574"/>
    <cellStyle name="Normal 3 3 4 2 4 6" xfId="34575"/>
    <cellStyle name="Normal 3 3 4 2 4 7" xfId="34567"/>
    <cellStyle name="Normal 3 3 4 2 5" xfId="5553"/>
    <cellStyle name="Normal 3 3 4 2 5 2" xfId="5554"/>
    <cellStyle name="Normal 3 3 4 2 5 2 2" xfId="34578"/>
    <cellStyle name="Normal 3 3 4 2 5 2 3" xfId="34577"/>
    <cellStyle name="Normal 3 3 4 2 5 3" xfId="5555"/>
    <cellStyle name="Normal 3 3 4 2 5 3 2" xfId="34580"/>
    <cellStyle name="Normal 3 3 4 2 5 3 3" xfId="34579"/>
    <cellStyle name="Normal 3 3 4 2 5 4" xfId="34581"/>
    <cellStyle name="Normal 3 3 4 2 5 4 2" xfId="34582"/>
    <cellStyle name="Normal 3 3 4 2 5 5" xfId="34583"/>
    <cellStyle name="Normal 3 3 4 2 5 6" xfId="34584"/>
    <cellStyle name="Normal 3 3 4 2 5 7" xfId="34576"/>
    <cellStyle name="Normal 3 3 4 2 6" xfId="5556"/>
    <cellStyle name="Normal 3 3 4 2 6 2" xfId="5557"/>
    <cellStyle name="Normal 3 3 4 2 6 2 2" xfId="34587"/>
    <cellStyle name="Normal 3 3 4 2 6 2 3" xfId="34586"/>
    <cellStyle name="Normal 3 3 4 2 6 3" xfId="34588"/>
    <cellStyle name="Normal 3 3 4 2 6 3 2" xfId="34589"/>
    <cellStyle name="Normal 3 3 4 2 6 4" xfId="34590"/>
    <cellStyle name="Normal 3 3 4 2 6 5" xfId="34591"/>
    <cellStyle name="Normal 3 3 4 2 6 6" xfId="34585"/>
    <cellStyle name="Normal 3 3 4 2 7" xfId="5558"/>
    <cellStyle name="Normal 3 3 4 2 7 2" xfId="5559"/>
    <cellStyle name="Normal 3 3 4 2 7 2 2" xfId="34593"/>
    <cellStyle name="Normal 3 3 4 2 7 3" xfId="34592"/>
    <cellStyle name="Normal 3 3 4 2 8" xfId="5560"/>
    <cellStyle name="Normal 3 3 4 2 8 2" xfId="34595"/>
    <cellStyle name="Normal 3 3 4 2 8 3" xfId="34594"/>
    <cellStyle name="Normal 3 3 4 2 9" xfId="34596"/>
    <cellStyle name="Normal 3 3 4 2 9 2" xfId="34597"/>
    <cellStyle name="Normal 3 3 4 3" xfId="5561"/>
    <cellStyle name="Normal 3 3 4 3 10" xfId="34599"/>
    <cellStyle name="Normal 3 3 4 3 11" xfId="34598"/>
    <cellStyle name="Normal 3 3 4 3 2" xfId="5562"/>
    <cellStyle name="Normal 3 3 4 3 2 2" xfId="5563"/>
    <cellStyle name="Normal 3 3 4 3 2 2 2" xfId="5564"/>
    <cellStyle name="Normal 3 3 4 3 2 2 2 2" xfId="34602"/>
    <cellStyle name="Normal 3 3 4 3 2 2 3" xfId="5565"/>
    <cellStyle name="Normal 3 3 4 3 2 2 4" xfId="34601"/>
    <cellStyle name="Normal 3 3 4 3 2 3" xfId="5566"/>
    <cellStyle name="Normal 3 3 4 3 2 3 2" xfId="5567"/>
    <cellStyle name="Normal 3 3 4 3 2 3 2 2" xfId="34604"/>
    <cellStyle name="Normal 3 3 4 3 2 3 3" xfId="34603"/>
    <cellStyle name="Normal 3 3 4 3 2 4" xfId="5568"/>
    <cellStyle name="Normal 3 3 4 3 2 4 2" xfId="5569"/>
    <cellStyle name="Normal 3 3 4 3 2 4 2 2" xfId="34606"/>
    <cellStyle name="Normal 3 3 4 3 2 4 3" xfId="34605"/>
    <cellStyle name="Normal 3 3 4 3 2 5" xfId="5570"/>
    <cellStyle name="Normal 3 3 4 3 2 5 2" xfId="34607"/>
    <cellStyle name="Normal 3 3 4 3 2 6" xfId="34608"/>
    <cellStyle name="Normal 3 3 4 3 2 7" xfId="34600"/>
    <cellStyle name="Normal 3 3 4 3 3" xfId="5571"/>
    <cellStyle name="Normal 3 3 4 3 3 2" xfId="5572"/>
    <cellStyle name="Normal 3 3 4 3 3 2 2" xfId="5573"/>
    <cellStyle name="Normal 3 3 4 3 3 2 2 2" xfId="34611"/>
    <cellStyle name="Normal 3 3 4 3 3 2 3" xfId="34610"/>
    <cellStyle name="Normal 3 3 4 3 3 3" xfId="5574"/>
    <cellStyle name="Normal 3 3 4 3 3 3 2" xfId="5575"/>
    <cellStyle name="Normal 3 3 4 3 3 3 2 2" xfId="34613"/>
    <cellStyle name="Normal 3 3 4 3 3 3 3" xfId="34612"/>
    <cellStyle name="Normal 3 3 4 3 3 4" xfId="5576"/>
    <cellStyle name="Normal 3 3 4 3 3 4 2" xfId="34615"/>
    <cellStyle name="Normal 3 3 4 3 3 4 3" xfId="34614"/>
    <cellStyle name="Normal 3 3 4 3 3 5" xfId="34616"/>
    <cellStyle name="Normal 3 3 4 3 3 6" xfId="34617"/>
    <cellStyle name="Normal 3 3 4 3 3 7" xfId="34609"/>
    <cellStyle name="Normal 3 3 4 3 4" xfId="5577"/>
    <cellStyle name="Normal 3 3 4 3 4 2" xfId="5578"/>
    <cellStyle name="Normal 3 3 4 3 4 2 2" xfId="34620"/>
    <cellStyle name="Normal 3 3 4 3 4 2 3" xfId="34619"/>
    <cellStyle name="Normal 3 3 4 3 4 3" xfId="5579"/>
    <cellStyle name="Normal 3 3 4 3 4 3 2" xfId="34622"/>
    <cellStyle name="Normal 3 3 4 3 4 3 3" xfId="34621"/>
    <cellStyle name="Normal 3 3 4 3 4 4" xfId="34623"/>
    <cellStyle name="Normal 3 3 4 3 4 4 2" xfId="34624"/>
    <cellStyle name="Normal 3 3 4 3 4 5" xfId="34625"/>
    <cellStyle name="Normal 3 3 4 3 4 6" xfId="34626"/>
    <cellStyle name="Normal 3 3 4 3 4 7" xfId="34618"/>
    <cellStyle name="Normal 3 3 4 3 5" xfId="5580"/>
    <cellStyle name="Normal 3 3 4 3 5 2" xfId="5581"/>
    <cellStyle name="Normal 3 3 4 3 5 2 2" xfId="34629"/>
    <cellStyle name="Normal 3 3 4 3 5 2 3" xfId="34628"/>
    <cellStyle name="Normal 3 3 4 3 5 3" xfId="34630"/>
    <cellStyle name="Normal 3 3 4 3 5 3 2" xfId="34631"/>
    <cellStyle name="Normal 3 3 4 3 5 4" xfId="34632"/>
    <cellStyle name="Normal 3 3 4 3 5 5" xfId="34633"/>
    <cellStyle name="Normal 3 3 4 3 5 6" xfId="34627"/>
    <cellStyle name="Normal 3 3 4 3 6" xfId="5582"/>
    <cellStyle name="Normal 3 3 4 3 6 2" xfId="5583"/>
    <cellStyle name="Normal 3 3 4 3 6 2 2" xfId="34635"/>
    <cellStyle name="Normal 3 3 4 3 6 3" xfId="34634"/>
    <cellStyle name="Normal 3 3 4 3 7" xfId="5584"/>
    <cellStyle name="Normal 3 3 4 3 7 2" xfId="34637"/>
    <cellStyle name="Normal 3 3 4 3 7 3" xfId="34636"/>
    <cellStyle name="Normal 3 3 4 3 8" xfId="34638"/>
    <cellStyle name="Normal 3 3 4 3 8 2" xfId="34639"/>
    <cellStyle name="Normal 3 3 4 3 9" xfId="34640"/>
    <cellStyle name="Normal 3 3 4 4" xfId="5585"/>
    <cellStyle name="Normal 3 3 4 4 10" xfId="34642"/>
    <cellStyle name="Normal 3 3 4 4 11" xfId="34641"/>
    <cellStyle name="Normal 3 3 4 4 2" xfId="5586"/>
    <cellStyle name="Normal 3 3 4 4 2 2" xfId="5587"/>
    <cellStyle name="Normal 3 3 4 4 2 2 2" xfId="5588"/>
    <cellStyle name="Normal 3 3 4 4 2 2 2 2" xfId="34645"/>
    <cellStyle name="Normal 3 3 4 4 2 2 3" xfId="5589"/>
    <cellStyle name="Normal 3 3 4 4 2 2 4" xfId="34644"/>
    <cellStyle name="Normal 3 3 4 4 2 3" xfId="5590"/>
    <cellStyle name="Normal 3 3 4 4 2 3 2" xfId="5591"/>
    <cellStyle name="Normal 3 3 4 4 2 3 2 2" xfId="34647"/>
    <cellStyle name="Normal 3 3 4 4 2 3 3" xfId="34646"/>
    <cellStyle name="Normal 3 3 4 4 2 4" xfId="5592"/>
    <cellStyle name="Normal 3 3 4 4 2 4 2" xfId="5593"/>
    <cellStyle name="Normal 3 3 4 4 2 4 2 2" xfId="34649"/>
    <cellStyle name="Normal 3 3 4 4 2 4 3" xfId="34648"/>
    <cellStyle name="Normal 3 3 4 4 2 5" xfId="5594"/>
    <cellStyle name="Normal 3 3 4 4 2 5 2" xfId="34650"/>
    <cellStyle name="Normal 3 3 4 4 2 6" xfId="34651"/>
    <cellStyle name="Normal 3 3 4 4 2 7" xfId="34643"/>
    <cellStyle name="Normal 3 3 4 4 3" xfId="5595"/>
    <cellStyle name="Normal 3 3 4 4 3 2" xfId="5596"/>
    <cellStyle name="Normal 3 3 4 4 3 2 2" xfId="5597"/>
    <cellStyle name="Normal 3 3 4 4 3 2 2 2" xfId="34654"/>
    <cellStyle name="Normal 3 3 4 4 3 2 3" xfId="34653"/>
    <cellStyle name="Normal 3 3 4 4 3 3" xfId="5598"/>
    <cellStyle name="Normal 3 3 4 4 3 3 2" xfId="5599"/>
    <cellStyle name="Normal 3 3 4 4 3 3 2 2" xfId="34656"/>
    <cellStyle name="Normal 3 3 4 4 3 3 3" xfId="34655"/>
    <cellStyle name="Normal 3 3 4 4 3 4" xfId="5600"/>
    <cellStyle name="Normal 3 3 4 4 3 4 2" xfId="34658"/>
    <cellStyle name="Normal 3 3 4 4 3 4 3" xfId="34657"/>
    <cellStyle name="Normal 3 3 4 4 3 5" xfId="34659"/>
    <cellStyle name="Normal 3 3 4 4 3 6" xfId="34660"/>
    <cellStyle name="Normal 3 3 4 4 3 7" xfId="34652"/>
    <cellStyle name="Normal 3 3 4 4 4" xfId="5601"/>
    <cellStyle name="Normal 3 3 4 4 4 2" xfId="5602"/>
    <cellStyle name="Normal 3 3 4 4 4 2 2" xfId="34663"/>
    <cellStyle name="Normal 3 3 4 4 4 2 3" xfId="34662"/>
    <cellStyle name="Normal 3 3 4 4 4 3" xfId="5603"/>
    <cellStyle name="Normal 3 3 4 4 4 3 2" xfId="34665"/>
    <cellStyle name="Normal 3 3 4 4 4 3 3" xfId="34664"/>
    <cellStyle name="Normal 3 3 4 4 4 4" xfId="34666"/>
    <cellStyle name="Normal 3 3 4 4 4 4 2" xfId="34667"/>
    <cellStyle name="Normal 3 3 4 4 4 5" xfId="34668"/>
    <cellStyle name="Normal 3 3 4 4 4 6" xfId="34669"/>
    <cellStyle name="Normal 3 3 4 4 4 7" xfId="34661"/>
    <cellStyle name="Normal 3 3 4 4 5" xfId="5604"/>
    <cellStyle name="Normal 3 3 4 4 5 2" xfId="5605"/>
    <cellStyle name="Normal 3 3 4 4 5 2 2" xfId="34672"/>
    <cellStyle name="Normal 3 3 4 4 5 2 3" xfId="34671"/>
    <cellStyle name="Normal 3 3 4 4 5 3" xfId="34673"/>
    <cellStyle name="Normal 3 3 4 4 5 3 2" xfId="34674"/>
    <cellStyle name="Normal 3 3 4 4 5 4" xfId="34675"/>
    <cellStyle name="Normal 3 3 4 4 5 5" xfId="34676"/>
    <cellStyle name="Normal 3 3 4 4 5 6" xfId="34670"/>
    <cellStyle name="Normal 3 3 4 4 6" xfId="5606"/>
    <cellStyle name="Normal 3 3 4 4 6 2" xfId="5607"/>
    <cellStyle name="Normal 3 3 4 4 6 2 2" xfId="34678"/>
    <cellStyle name="Normal 3 3 4 4 6 3" xfId="34677"/>
    <cellStyle name="Normal 3 3 4 4 7" xfId="5608"/>
    <cellStyle name="Normal 3 3 4 4 7 2" xfId="34680"/>
    <cellStyle name="Normal 3 3 4 4 7 3" xfId="34679"/>
    <cellStyle name="Normal 3 3 4 4 8" xfId="34681"/>
    <cellStyle name="Normal 3 3 4 4 8 2" xfId="34682"/>
    <cellStyle name="Normal 3 3 4 4 9" xfId="34683"/>
    <cellStyle name="Normal 3 3 4 5" xfId="5609"/>
    <cellStyle name="Normal 3 3 4 5 2" xfId="5610"/>
    <cellStyle name="Normal 3 3 4 5 2 2" xfId="5611"/>
    <cellStyle name="Normal 3 3 4 5 2 2 2" xfId="5612"/>
    <cellStyle name="Normal 3 3 4 5 2 2 3" xfId="34686"/>
    <cellStyle name="Normal 3 3 4 5 2 3" xfId="5613"/>
    <cellStyle name="Normal 3 3 4 5 2 3 2" xfId="5614"/>
    <cellStyle name="Normal 3 3 4 5 2 4" xfId="5615"/>
    <cellStyle name="Normal 3 3 4 5 2 5" xfId="34685"/>
    <cellStyle name="Normal 3 3 4 5 3" xfId="5616"/>
    <cellStyle name="Normal 3 3 4 5 3 2" xfId="5617"/>
    <cellStyle name="Normal 3 3 4 5 3 2 2" xfId="34688"/>
    <cellStyle name="Normal 3 3 4 5 3 3" xfId="5618"/>
    <cellStyle name="Normal 3 3 4 5 3 4" xfId="34687"/>
    <cellStyle name="Normal 3 3 4 5 4" xfId="5619"/>
    <cellStyle name="Normal 3 3 4 5 4 2" xfId="5620"/>
    <cellStyle name="Normal 3 3 4 5 4 2 2" xfId="34690"/>
    <cellStyle name="Normal 3 3 4 5 4 3" xfId="34689"/>
    <cellStyle name="Normal 3 3 4 5 5" xfId="5621"/>
    <cellStyle name="Normal 3 3 4 5 5 2" xfId="5622"/>
    <cellStyle name="Normal 3 3 4 5 5 3" xfId="34691"/>
    <cellStyle name="Normal 3 3 4 5 6" xfId="5623"/>
    <cellStyle name="Normal 3 3 4 5 6 2" xfId="34692"/>
    <cellStyle name="Normal 3 3 4 5 7" xfId="34684"/>
    <cellStyle name="Normal 3 3 4 6" xfId="5624"/>
    <cellStyle name="Normal 3 3 4 6 2" xfId="5625"/>
    <cellStyle name="Normal 3 3 4 6 2 2" xfId="5626"/>
    <cellStyle name="Normal 3 3 4 6 2 2 2" xfId="34695"/>
    <cellStyle name="Normal 3 3 4 6 2 3" xfId="34694"/>
    <cellStyle name="Normal 3 3 4 6 3" xfId="5627"/>
    <cellStyle name="Normal 3 3 4 6 3 2" xfId="5628"/>
    <cellStyle name="Normal 3 3 4 6 3 2 2" xfId="34697"/>
    <cellStyle name="Normal 3 3 4 6 3 3" xfId="34696"/>
    <cellStyle name="Normal 3 3 4 6 4" xfId="5629"/>
    <cellStyle name="Normal 3 3 4 6 4 2" xfId="34699"/>
    <cellStyle name="Normal 3 3 4 6 4 3" xfId="34698"/>
    <cellStyle name="Normal 3 3 4 6 5" xfId="34700"/>
    <cellStyle name="Normal 3 3 4 6 6" xfId="34701"/>
    <cellStyle name="Normal 3 3 4 6 7" xfId="34693"/>
    <cellStyle name="Normal 3 3 4 7" xfId="5630"/>
    <cellStyle name="Normal 3 3 4 7 2" xfId="5631"/>
    <cellStyle name="Normal 3 3 4 7 2 2" xfId="5632"/>
    <cellStyle name="Normal 3 3 4 7 2 2 2" xfId="34704"/>
    <cellStyle name="Normal 3 3 4 7 2 3" xfId="34703"/>
    <cellStyle name="Normal 3 3 4 7 3" xfId="5633"/>
    <cellStyle name="Normal 3 3 4 7 3 2" xfId="5634"/>
    <cellStyle name="Normal 3 3 4 7 3 2 2" xfId="34706"/>
    <cellStyle name="Normal 3 3 4 7 3 3" xfId="34705"/>
    <cellStyle name="Normal 3 3 4 7 4" xfId="5635"/>
    <cellStyle name="Normal 3 3 4 7 4 2" xfId="34708"/>
    <cellStyle name="Normal 3 3 4 7 4 3" xfId="34707"/>
    <cellStyle name="Normal 3 3 4 7 5" xfId="34709"/>
    <cellStyle name="Normal 3 3 4 7 6" xfId="34710"/>
    <cellStyle name="Normal 3 3 4 7 7" xfId="34702"/>
    <cellStyle name="Normal 3 3 4 8" xfId="5636"/>
    <cellStyle name="Normal 3 3 4 8 2" xfId="5637"/>
    <cellStyle name="Normal 3 3 4 8 2 2" xfId="34713"/>
    <cellStyle name="Normal 3 3 4 8 2 3" xfId="34712"/>
    <cellStyle name="Normal 3 3 4 8 3" xfId="5638"/>
    <cellStyle name="Normal 3 3 4 8 3 2" xfId="34715"/>
    <cellStyle name="Normal 3 3 4 8 3 3" xfId="34714"/>
    <cellStyle name="Normal 3 3 4 8 4" xfId="34716"/>
    <cellStyle name="Normal 3 3 4 8 5" xfId="34717"/>
    <cellStyle name="Normal 3 3 4 8 6" xfId="34711"/>
    <cellStyle name="Normal 3 3 4 9" xfId="5639"/>
    <cellStyle name="Normal 3 3 4 9 2" xfId="5640"/>
    <cellStyle name="Normal 3 3 4 9 2 2" xfId="34719"/>
    <cellStyle name="Normal 3 3 4 9 3" xfId="34718"/>
    <cellStyle name="Normal 3 3 5" xfId="5641"/>
    <cellStyle name="Normal 3 3 5 10" xfId="5642"/>
    <cellStyle name="Normal 3 3 5 10 2" xfId="5643"/>
    <cellStyle name="Normal 3 3 5 10 2 2" xfId="34722"/>
    <cellStyle name="Normal 3 3 5 10 3" xfId="34721"/>
    <cellStyle name="Normal 3 3 5 11" xfId="5644"/>
    <cellStyle name="Normal 3 3 5 11 2" xfId="34723"/>
    <cellStyle name="Normal 3 3 5 12" xfId="34724"/>
    <cellStyle name="Normal 3 3 5 13" xfId="34720"/>
    <cellStyle name="Normal 3 3 5 2" xfId="5645"/>
    <cellStyle name="Normal 3 3 5 2 10" xfId="34726"/>
    <cellStyle name="Normal 3 3 5 2 11" xfId="34725"/>
    <cellStyle name="Normal 3 3 5 2 2" xfId="5646"/>
    <cellStyle name="Normal 3 3 5 2 2 2" xfId="5647"/>
    <cellStyle name="Normal 3 3 5 2 2 2 2" xfId="5648"/>
    <cellStyle name="Normal 3 3 5 2 2 2 2 2" xfId="5649"/>
    <cellStyle name="Normal 3 3 5 2 2 2 2 3" xfId="5650"/>
    <cellStyle name="Normal 3 3 5 2 2 2 2 4" xfId="34729"/>
    <cellStyle name="Normal 3 3 5 2 2 2 3" xfId="5651"/>
    <cellStyle name="Normal 3 3 5 2 2 2 3 2" xfId="5652"/>
    <cellStyle name="Normal 3 3 5 2 2 2 4" xfId="5653"/>
    <cellStyle name="Normal 3 3 5 2 2 2 4 2" xfId="5654"/>
    <cellStyle name="Normal 3 3 5 2 2 2 5" xfId="5655"/>
    <cellStyle name="Normal 3 3 5 2 2 2 6" xfId="34728"/>
    <cellStyle name="Normal 3 3 5 2 2 3" xfId="5656"/>
    <cellStyle name="Normal 3 3 5 2 2 3 2" xfId="5657"/>
    <cellStyle name="Normal 3 3 5 2 2 3 2 2" xfId="5658"/>
    <cellStyle name="Normal 3 3 5 2 2 3 2 3" xfId="34731"/>
    <cellStyle name="Normal 3 3 5 2 2 3 3" xfId="5659"/>
    <cellStyle name="Normal 3 3 5 2 2 3 3 2" xfId="5660"/>
    <cellStyle name="Normal 3 3 5 2 2 3 4" xfId="5661"/>
    <cellStyle name="Normal 3 3 5 2 2 3 5" xfId="34730"/>
    <cellStyle name="Normal 3 3 5 2 2 4" xfId="5662"/>
    <cellStyle name="Normal 3 3 5 2 2 4 2" xfId="5663"/>
    <cellStyle name="Normal 3 3 5 2 2 4 2 2" xfId="34733"/>
    <cellStyle name="Normal 3 3 5 2 2 4 3" xfId="5664"/>
    <cellStyle name="Normal 3 3 5 2 2 4 4" xfId="34732"/>
    <cellStyle name="Normal 3 3 5 2 2 5" xfId="5665"/>
    <cellStyle name="Normal 3 3 5 2 2 5 2" xfId="5666"/>
    <cellStyle name="Normal 3 3 5 2 2 5 3" xfId="34734"/>
    <cellStyle name="Normal 3 3 5 2 2 6" xfId="5667"/>
    <cellStyle name="Normal 3 3 5 2 2 6 2" xfId="5668"/>
    <cellStyle name="Normal 3 3 5 2 2 6 3" xfId="34735"/>
    <cellStyle name="Normal 3 3 5 2 2 7" xfId="5669"/>
    <cellStyle name="Normal 3 3 5 2 2 8" xfId="34727"/>
    <cellStyle name="Normal 3 3 5 2 3" xfId="5670"/>
    <cellStyle name="Normal 3 3 5 2 3 2" xfId="5671"/>
    <cellStyle name="Normal 3 3 5 2 3 2 2" xfId="5672"/>
    <cellStyle name="Normal 3 3 5 2 3 2 2 2" xfId="34738"/>
    <cellStyle name="Normal 3 3 5 2 3 2 3" xfId="5673"/>
    <cellStyle name="Normal 3 3 5 2 3 2 4" xfId="34737"/>
    <cellStyle name="Normal 3 3 5 2 3 3" xfId="5674"/>
    <cellStyle name="Normal 3 3 5 2 3 3 2" xfId="5675"/>
    <cellStyle name="Normal 3 3 5 2 3 3 2 2" xfId="34740"/>
    <cellStyle name="Normal 3 3 5 2 3 3 3" xfId="34739"/>
    <cellStyle name="Normal 3 3 5 2 3 4" xfId="5676"/>
    <cellStyle name="Normal 3 3 5 2 3 4 2" xfId="5677"/>
    <cellStyle name="Normal 3 3 5 2 3 4 2 2" xfId="34742"/>
    <cellStyle name="Normal 3 3 5 2 3 4 3" xfId="34741"/>
    <cellStyle name="Normal 3 3 5 2 3 5" xfId="5678"/>
    <cellStyle name="Normal 3 3 5 2 3 5 2" xfId="34743"/>
    <cellStyle name="Normal 3 3 5 2 3 6" xfId="34744"/>
    <cellStyle name="Normal 3 3 5 2 3 7" xfId="34736"/>
    <cellStyle name="Normal 3 3 5 2 4" xfId="5679"/>
    <cellStyle name="Normal 3 3 5 2 4 2" xfId="5680"/>
    <cellStyle name="Normal 3 3 5 2 4 2 2" xfId="5681"/>
    <cellStyle name="Normal 3 3 5 2 4 2 2 2" xfId="34747"/>
    <cellStyle name="Normal 3 3 5 2 4 2 3" xfId="34746"/>
    <cellStyle name="Normal 3 3 5 2 4 3" xfId="5682"/>
    <cellStyle name="Normal 3 3 5 2 4 3 2" xfId="5683"/>
    <cellStyle name="Normal 3 3 5 2 4 3 2 2" xfId="34749"/>
    <cellStyle name="Normal 3 3 5 2 4 3 3" xfId="34748"/>
    <cellStyle name="Normal 3 3 5 2 4 4" xfId="5684"/>
    <cellStyle name="Normal 3 3 5 2 4 4 2" xfId="34751"/>
    <cellStyle name="Normal 3 3 5 2 4 4 3" xfId="34750"/>
    <cellStyle name="Normal 3 3 5 2 4 5" xfId="34752"/>
    <cellStyle name="Normal 3 3 5 2 4 6" xfId="34753"/>
    <cellStyle name="Normal 3 3 5 2 4 7" xfId="34745"/>
    <cellStyle name="Normal 3 3 5 2 5" xfId="5685"/>
    <cellStyle name="Normal 3 3 5 2 5 2" xfId="5686"/>
    <cellStyle name="Normal 3 3 5 2 5 2 2" xfId="34756"/>
    <cellStyle name="Normal 3 3 5 2 5 2 3" xfId="34755"/>
    <cellStyle name="Normal 3 3 5 2 5 3" xfId="5687"/>
    <cellStyle name="Normal 3 3 5 2 5 3 2" xfId="34758"/>
    <cellStyle name="Normal 3 3 5 2 5 3 3" xfId="34757"/>
    <cellStyle name="Normal 3 3 5 2 5 4" xfId="34759"/>
    <cellStyle name="Normal 3 3 5 2 5 5" xfId="34760"/>
    <cellStyle name="Normal 3 3 5 2 5 6" xfId="34754"/>
    <cellStyle name="Normal 3 3 5 2 6" xfId="5688"/>
    <cellStyle name="Normal 3 3 5 2 6 2" xfId="5689"/>
    <cellStyle name="Normal 3 3 5 2 6 2 2" xfId="34762"/>
    <cellStyle name="Normal 3 3 5 2 6 3" xfId="34761"/>
    <cellStyle name="Normal 3 3 5 2 7" xfId="5690"/>
    <cellStyle name="Normal 3 3 5 2 7 2" xfId="5691"/>
    <cellStyle name="Normal 3 3 5 2 7 2 2" xfId="34764"/>
    <cellStyle name="Normal 3 3 5 2 7 3" xfId="34763"/>
    <cellStyle name="Normal 3 3 5 2 8" xfId="5692"/>
    <cellStyle name="Normal 3 3 5 2 8 2" xfId="34766"/>
    <cellStyle name="Normal 3 3 5 2 8 3" xfId="34765"/>
    <cellStyle name="Normal 3 3 5 2 9" xfId="34767"/>
    <cellStyle name="Normal 3 3 5 3" xfId="5693"/>
    <cellStyle name="Normal 3 3 5 3 10" xfId="34769"/>
    <cellStyle name="Normal 3 3 5 3 11" xfId="34768"/>
    <cellStyle name="Normal 3 3 5 3 2" xfId="5694"/>
    <cellStyle name="Normal 3 3 5 3 2 2" xfId="5695"/>
    <cellStyle name="Normal 3 3 5 3 2 2 2" xfId="5696"/>
    <cellStyle name="Normal 3 3 5 3 2 2 2 2" xfId="34772"/>
    <cellStyle name="Normal 3 3 5 3 2 2 3" xfId="5697"/>
    <cellStyle name="Normal 3 3 5 3 2 2 4" xfId="34771"/>
    <cellStyle name="Normal 3 3 5 3 2 3" xfId="5698"/>
    <cellStyle name="Normal 3 3 5 3 2 3 2" xfId="5699"/>
    <cellStyle name="Normal 3 3 5 3 2 3 2 2" xfId="34774"/>
    <cellStyle name="Normal 3 3 5 3 2 3 3" xfId="34773"/>
    <cellStyle name="Normal 3 3 5 3 2 4" xfId="5700"/>
    <cellStyle name="Normal 3 3 5 3 2 4 2" xfId="5701"/>
    <cellStyle name="Normal 3 3 5 3 2 4 2 2" xfId="34776"/>
    <cellStyle name="Normal 3 3 5 3 2 4 3" xfId="34775"/>
    <cellStyle name="Normal 3 3 5 3 2 5" xfId="5702"/>
    <cellStyle name="Normal 3 3 5 3 2 5 2" xfId="34777"/>
    <cellStyle name="Normal 3 3 5 3 2 6" xfId="34778"/>
    <cellStyle name="Normal 3 3 5 3 2 7" xfId="34770"/>
    <cellStyle name="Normal 3 3 5 3 3" xfId="5703"/>
    <cellStyle name="Normal 3 3 5 3 3 2" xfId="5704"/>
    <cellStyle name="Normal 3 3 5 3 3 2 2" xfId="5705"/>
    <cellStyle name="Normal 3 3 5 3 3 2 2 2" xfId="34781"/>
    <cellStyle name="Normal 3 3 5 3 3 2 3" xfId="34780"/>
    <cellStyle name="Normal 3 3 5 3 3 3" xfId="5706"/>
    <cellStyle name="Normal 3 3 5 3 3 3 2" xfId="5707"/>
    <cellStyle name="Normal 3 3 5 3 3 3 2 2" xfId="34783"/>
    <cellStyle name="Normal 3 3 5 3 3 3 3" xfId="34782"/>
    <cellStyle name="Normal 3 3 5 3 3 4" xfId="5708"/>
    <cellStyle name="Normal 3 3 5 3 3 4 2" xfId="34785"/>
    <cellStyle name="Normal 3 3 5 3 3 4 3" xfId="34784"/>
    <cellStyle name="Normal 3 3 5 3 3 5" xfId="34786"/>
    <cellStyle name="Normal 3 3 5 3 3 6" xfId="34787"/>
    <cellStyle name="Normal 3 3 5 3 3 7" xfId="34779"/>
    <cellStyle name="Normal 3 3 5 3 4" xfId="5709"/>
    <cellStyle name="Normal 3 3 5 3 4 2" xfId="5710"/>
    <cellStyle name="Normal 3 3 5 3 4 2 2" xfId="34790"/>
    <cellStyle name="Normal 3 3 5 3 4 2 3" xfId="34789"/>
    <cellStyle name="Normal 3 3 5 3 4 3" xfId="5711"/>
    <cellStyle name="Normal 3 3 5 3 4 3 2" xfId="34792"/>
    <cellStyle name="Normal 3 3 5 3 4 3 3" xfId="34791"/>
    <cellStyle name="Normal 3 3 5 3 4 4" xfId="34793"/>
    <cellStyle name="Normal 3 3 5 3 4 4 2" xfId="34794"/>
    <cellStyle name="Normal 3 3 5 3 4 5" xfId="34795"/>
    <cellStyle name="Normal 3 3 5 3 4 6" xfId="34796"/>
    <cellStyle name="Normal 3 3 5 3 4 7" xfId="34788"/>
    <cellStyle name="Normal 3 3 5 3 5" xfId="5712"/>
    <cellStyle name="Normal 3 3 5 3 5 2" xfId="5713"/>
    <cellStyle name="Normal 3 3 5 3 5 2 2" xfId="34799"/>
    <cellStyle name="Normal 3 3 5 3 5 2 3" xfId="34798"/>
    <cellStyle name="Normal 3 3 5 3 5 3" xfId="34800"/>
    <cellStyle name="Normal 3 3 5 3 5 3 2" xfId="34801"/>
    <cellStyle name="Normal 3 3 5 3 5 4" xfId="34802"/>
    <cellStyle name="Normal 3 3 5 3 5 5" xfId="34803"/>
    <cellStyle name="Normal 3 3 5 3 5 6" xfId="34797"/>
    <cellStyle name="Normal 3 3 5 3 6" xfId="5714"/>
    <cellStyle name="Normal 3 3 5 3 6 2" xfId="5715"/>
    <cellStyle name="Normal 3 3 5 3 6 2 2" xfId="34805"/>
    <cellStyle name="Normal 3 3 5 3 6 3" xfId="34804"/>
    <cellStyle name="Normal 3 3 5 3 7" xfId="5716"/>
    <cellStyle name="Normal 3 3 5 3 7 2" xfId="34807"/>
    <cellStyle name="Normal 3 3 5 3 7 3" xfId="34806"/>
    <cellStyle name="Normal 3 3 5 3 8" xfId="34808"/>
    <cellStyle name="Normal 3 3 5 3 8 2" xfId="34809"/>
    <cellStyle name="Normal 3 3 5 3 9" xfId="34810"/>
    <cellStyle name="Normal 3 3 5 4" xfId="5717"/>
    <cellStyle name="Normal 3 3 5 4 2" xfId="5718"/>
    <cellStyle name="Normal 3 3 5 4 2 2" xfId="5719"/>
    <cellStyle name="Normal 3 3 5 4 2 2 2" xfId="5720"/>
    <cellStyle name="Normal 3 3 5 4 2 2 3" xfId="5721"/>
    <cellStyle name="Normal 3 3 5 4 2 2 4" xfId="34813"/>
    <cellStyle name="Normal 3 3 5 4 2 3" xfId="5722"/>
    <cellStyle name="Normal 3 3 5 4 2 3 2" xfId="5723"/>
    <cellStyle name="Normal 3 3 5 4 2 4" xfId="5724"/>
    <cellStyle name="Normal 3 3 5 4 2 4 2" xfId="5725"/>
    <cellStyle name="Normal 3 3 5 4 2 5" xfId="5726"/>
    <cellStyle name="Normal 3 3 5 4 2 6" xfId="34812"/>
    <cellStyle name="Normal 3 3 5 4 3" xfId="5727"/>
    <cellStyle name="Normal 3 3 5 4 3 2" xfId="5728"/>
    <cellStyle name="Normal 3 3 5 4 3 2 2" xfId="5729"/>
    <cellStyle name="Normal 3 3 5 4 3 2 3" xfId="34815"/>
    <cellStyle name="Normal 3 3 5 4 3 3" xfId="5730"/>
    <cellStyle name="Normal 3 3 5 4 3 3 2" xfId="5731"/>
    <cellStyle name="Normal 3 3 5 4 3 4" xfId="5732"/>
    <cellStyle name="Normal 3 3 5 4 3 5" xfId="34814"/>
    <cellStyle name="Normal 3 3 5 4 4" xfId="5733"/>
    <cellStyle name="Normal 3 3 5 4 4 2" xfId="5734"/>
    <cellStyle name="Normal 3 3 5 4 4 2 2" xfId="34817"/>
    <cellStyle name="Normal 3 3 5 4 4 3" xfId="5735"/>
    <cellStyle name="Normal 3 3 5 4 4 4" xfId="34816"/>
    <cellStyle name="Normal 3 3 5 4 5" xfId="5736"/>
    <cellStyle name="Normal 3 3 5 4 5 2" xfId="5737"/>
    <cellStyle name="Normal 3 3 5 4 5 3" xfId="34818"/>
    <cellStyle name="Normal 3 3 5 4 6" xfId="5738"/>
    <cellStyle name="Normal 3 3 5 4 6 2" xfId="5739"/>
    <cellStyle name="Normal 3 3 5 4 6 3" xfId="34819"/>
    <cellStyle name="Normal 3 3 5 4 7" xfId="5740"/>
    <cellStyle name="Normal 3 3 5 4 8" xfId="34811"/>
    <cellStyle name="Normal 3 3 5 5" xfId="5741"/>
    <cellStyle name="Normal 3 3 5 5 2" xfId="5742"/>
    <cellStyle name="Normal 3 3 5 5 2 2" xfId="5743"/>
    <cellStyle name="Normal 3 3 5 5 2 2 2" xfId="5744"/>
    <cellStyle name="Normal 3 3 5 5 2 2 3" xfId="34822"/>
    <cellStyle name="Normal 3 3 5 5 2 3" xfId="5745"/>
    <cellStyle name="Normal 3 3 5 5 2 3 2" xfId="5746"/>
    <cellStyle name="Normal 3 3 5 5 2 4" xfId="5747"/>
    <cellStyle name="Normal 3 3 5 5 2 5" xfId="34821"/>
    <cellStyle name="Normal 3 3 5 5 3" xfId="5748"/>
    <cellStyle name="Normal 3 3 5 5 3 2" xfId="5749"/>
    <cellStyle name="Normal 3 3 5 5 3 2 2" xfId="34824"/>
    <cellStyle name="Normal 3 3 5 5 3 3" xfId="5750"/>
    <cellStyle name="Normal 3 3 5 5 3 4" xfId="34823"/>
    <cellStyle name="Normal 3 3 5 5 4" xfId="5751"/>
    <cellStyle name="Normal 3 3 5 5 4 2" xfId="5752"/>
    <cellStyle name="Normal 3 3 5 5 4 2 2" xfId="34826"/>
    <cellStyle name="Normal 3 3 5 5 4 3" xfId="34825"/>
    <cellStyle name="Normal 3 3 5 5 5" xfId="5753"/>
    <cellStyle name="Normal 3 3 5 5 5 2" xfId="5754"/>
    <cellStyle name="Normal 3 3 5 5 5 3" xfId="34827"/>
    <cellStyle name="Normal 3 3 5 5 6" xfId="5755"/>
    <cellStyle name="Normal 3 3 5 5 6 2" xfId="34828"/>
    <cellStyle name="Normal 3 3 5 5 7" xfId="34820"/>
    <cellStyle name="Normal 3 3 5 6" xfId="5756"/>
    <cellStyle name="Normal 3 3 5 6 2" xfId="5757"/>
    <cellStyle name="Normal 3 3 5 6 2 2" xfId="5758"/>
    <cellStyle name="Normal 3 3 5 6 2 2 2" xfId="34831"/>
    <cellStyle name="Normal 3 3 5 6 2 3" xfId="34830"/>
    <cellStyle name="Normal 3 3 5 6 3" xfId="5759"/>
    <cellStyle name="Normal 3 3 5 6 3 2" xfId="5760"/>
    <cellStyle name="Normal 3 3 5 6 3 2 2" xfId="34833"/>
    <cellStyle name="Normal 3 3 5 6 3 3" xfId="34832"/>
    <cellStyle name="Normal 3 3 5 6 4" xfId="5761"/>
    <cellStyle name="Normal 3 3 5 6 4 2" xfId="34835"/>
    <cellStyle name="Normal 3 3 5 6 4 3" xfId="34834"/>
    <cellStyle name="Normal 3 3 5 6 5" xfId="34836"/>
    <cellStyle name="Normal 3 3 5 6 6" xfId="34837"/>
    <cellStyle name="Normal 3 3 5 6 7" xfId="34829"/>
    <cellStyle name="Normal 3 3 5 7" xfId="5762"/>
    <cellStyle name="Normal 3 3 5 7 2" xfId="5763"/>
    <cellStyle name="Normal 3 3 5 7 2 2" xfId="5764"/>
    <cellStyle name="Normal 3 3 5 7 2 2 2" xfId="34840"/>
    <cellStyle name="Normal 3 3 5 7 2 3" xfId="34839"/>
    <cellStyle name="Normal 3 3 5 7 3" xfId="5765"/>
    <cellStyle name="Normal 3 3 5 7 3 2" xfId="5766"/>
    <cellStyle name="Normal 3 3 5 7 3 2 2" xfId="34842"/>
    <cellStyle name="Normal 3 3 5 7 3 3" xfId="34841"/>
    <cellStyle name="Normal 3 3 5 7 4" xfId="5767"/>
    <cellStyle name="Normal 3 3 5 7 4 2" xfId="34843"/>
    <cellStyle name="Normal 3 3 5 7 5" xfId="34844"/>
    <cellStyle name="Normal 3 3 5 7 6" xfId="34838"/>
    <cellStyle name="Normal 3 3 5 8" xfId="5768"/>
    <cellStyle name="Normal 3 3 5 8 2" xfId="5769"/>
    <cellStyle name="Normal 3 3 5 8 2 2" xfId="34846"/>
    <cellStyle name="Normal 3 3 5 8 3" xfId="5770"/>
    <cellStyle name="Normal 3 3 5 8 4" xfId="34845"/>
    <cellStyle name="Normal 3 3 5 9" xfId="5771"/>
    <cellStyle name="Normal 3 3 5 9 2" xfId="5772"/>
    <cellStyle name="Normal 3 3 5 9 2 2" xfId="34848"/>
    <cellStyle name="Normal 3 3 5 9 3" xfId="34847"/>
    <cellStyle name="Normal 3 3 6" xfId="5773"/>
    <cellStyle name="Normal 3 3 6 10" xfId="5774"/>
    <cellStyle name="Normal 3 3 6 10 2" xfId="34850"/>
    <cellStyle name="Normal 3 3 6 11" xfId="34851"/>
    <cellStyle name="Normal 3 3 6 12" xfId="34849"/>
    <cellStyle name="Normal 3 3 6 2" xfId="5775"/>
    <cellStyle name="Normal 3 3 6 2 2" xfId="5776"/>
    <cellStyle name="Normal 3 3 6 2 2 2" xfId="5777"/>
    <cellStyle name="Normal 3 3 6 2 2 2 2" xfId="5778"/>
    <cellStyle name="Normal 3 3 6 2 2 2 3" xfId="5779"/>
    <cellStyle name="Normal 3 3 6 2 2 2 4" xfId="34854"/>
    <cellStyle name="Normal 3 3 6 2 2 3" xfId="5780"/>
    <cellStyle name="Normal 3 3 6 2 2 3 2" xfId="5781"/>
    <cellStyle name="Normal 3 3 6 2 2 4" xfId="5782"/>
    <cellStyle name="Normal 3 3 6 2 2 4 2" xfId="5783"/>
    <cellStyle name="Normal 3 3 6 2 2 5" xfId="5784"/>
    <cellStyle name="Normal 3 3 6 2 2 6" xfId="34853"/>
    <cellStyle name="Normal 3 3 6 2 3" xfId="5785"/>
    <cellStyle name="Normal 3 3 6 2 3 2" xfId="5786"/>
    <cellStyle name="Normal 3 3 6 2 3 2 2" xfId="5787"/>
    <cellStyle name="Normal 3 3 6 2 3 2 3" xfId="34856"/>
    <cellStyle name="Normal 3 3 6 2 3 3" xfId="5788"/>
    <cellStyle name="Normal 3 3 6 2 3 3 2" xfId="5789"/>
    <cellStyle name="Normal 3 3 6 2 3 4" xfId="5790"/>
    <cellStyle name="Normal 3 3 6 2 3 5" xfId="34855"/>
    <cellStyle name="Normal 3 3 6 2 4" xfId="5791"/>
    <cellStyle name="Normal 3 3 6 2 4 2" xfId="5792"/>
    <cellStyle name="Normal 3 3 6 2 4 2 2" xfId="34858"/>
    <cellStyle name="Normal 3 3 6 2 4 3" xfId="5793"/>
    <cellStyle name="Normal 3 3 6 2 4 4" xfId="34857"/>
    <cellStyle name="Normal 3 3 6 2 5" xfId="5794"/>
    <cellStyle name="Normal 3 3 6 2 5 2" xfId="5795"/>
    <cellStyle name="Normal 3 3 6 2 5 3" xfId="34859"/>
    <cellStyle name="Normal 3 3 6 2 6" xfId="5796"/>
    <cellStyle name="Normal 3 3 6 2 6 2" xfId="5797"/>
    <cellStyle name="Normal 3 3 6 2 6 3" xfId="34860"/>
    <cellStyle name="Normal 3 3 6 2 7" xfId="5798"/>
    <cellStyle name="Normal 3 3 6 2 8" xfId="34852"/>
    <cellStyle name="Normal 3 3 6 3" xfId="5799"/>
    <cellStyle name="Normal 3 3 6 3 2" xfId="5800"/>
    <cellStyle name="Normal 3 3 6 3 2 2" xfId="5801"/>
    <cellStyle name="Normal 3 3 6 3 2 2 2" xfId="5802"/>
    <cellStyle name="Normal 3 3 6 3 2 2 3" xfId="5803"/>
    <cellStyle name="Normal 3 3 6 3 2 2 4" xfId="34863"/>
    <cellStyle name="Normal 3 3 6 3 2 3" xfId="5804"/>
    <cellStyle name="Normal 3 3 6 3 2 3 2" xfId="5805"/>
    <cellStyle name="Normal 3 3 6 3 2 4" xfId="5806"/>
    <cellStyle name="Normal 3 3 6 3 2 4 2" xfId="5807"/>
    <cellStyle name="Normal 3 3 6 3 2 5" xfId="5808"/>
    <cellStyle name="Normal 3 3 6 3 2 6" xfId="34862"/>
    <cellStyle name="Normal 3 3 6 3 3" xfId="5809"/>
    <cellStyle name="Normal 3 3 6 3 3 2" xfId="5810"/>
    <cellStyle name="Normal 3 3 6 3 3 2 2" xfId="5811"/>
    <cellStyle name="Normal 3 3 6 3 3 2 3" xfId="34865"/>
    <cellStyle name="Normal 3 3 6 3 3 3" xfId="5812"/>
    <cellStyle name="Normal 3 3 6 3 3 3 2" xfId="5813"/>
    <cellStyle name="Normal 3 3 6 3 3 4" xfId="5814"/>
    <cellStyle name="Normal 3 3 6 3 3 5" xfId="34864"/>
    <cellStyle name="Normal 3 3 6 3 4" xfId="5815"/>
    <cellStyle name="Normal 3 3 6 3 4 2" xfId="5816"/>
    <cellStyle name="Normal 3 3 6 3 4 2 2" xfId="34867"/>
    <cellStyle name="Normal 3 3 6 3 4 3" xfId="5817"/>
    <cellStyle name="Normal 3 3 6 3 4 4" xfId="34866"/>
    <cellStyle name="Normal 3 3 6 3 5" xfId="5818"/>
    <cellStyle name="Normal 3 3 6 3 5 2" xfId="5819"/>
    <cellStyle name="Normal 3 3 6 3 5 3" xfId="34868"/>
    <cellStyle name="Normal 3 3 6 3 6" xfId="5820"/>
    <cellStyle name="Normal 3 3 6 3 6 2" xfId="5821"/>
    <cellStyle name="Normal 3 3 6 3 6 3" xfId="34869"/>
    <cellStyle name="Normal 3 3 6 3 7" xfId="5822"/>
    <cellStyle name="Normal 3 3 6 3 8" xfId="34861"/>
    <cellStyle name="Normal 3 3 6 4" xfId="5823"/>
    <cellStyle name="Normal 3 3 6 4 2" xfId="5824"/>
    <cellStyle name="Normal 3 3 6 4 2 2" xfId="5825"/>
    <cellStyle name="Normal 3 3 6 4 2 2 2" xfId="5826"/>
    <cellStyle name="Normal 3 3 6 4 2 2 3" xfId="34872"/>
    <cellStyle name="Normal 3 3 6 4 2 3" xfId="5827"/>
    <cellStyle name="Normal 3 3 6 4 2 3 2" xfId="5828"/>
    <cellStyle name="Normal 3 3 6 4 2 4" xfId="5829"/>
    <cellStyle name="Normal 3 3 6 4 2 5" xfId="34871"/>
    <cellStyle name="Normal 3 3 6 4 3" xfId="5830"/>
    <cellStyle name="Normal 3 3 6 4 3 2" xfId="5831"/>
    <cellStyle name="Normal 3 3 6 4 3 2 2" xfId="34874"/>
    <cellStyle name="Normal 3 3 6 4 3 3" xfId="5832"/>
    <cellStyle name="Normal 3 3 6 4 3 4" xfId="34873"/>
    <cellStyle name="Normal 3 3 6 4 4" xfId="5833"/>
    <cellStyle name="Normal 3 3 6 4 4 2" xfId="5834"/>
    <cellStyle name="Normal 3 3 6 4 4 2 2" xfId="34876"/>
    <cellStyle name="Normal 3 3 6 4 4 3" xfId="34875"/>
    <cellStyle name="Normal 3 3 6 4 5" xfId="5835"/>
    <cellStyle name="Normal 3 3 6 4 5 2" xfId="5836"/>
    <cellStyle name="Normal 3 3 6 4 5 3" xfId="34877"/>
    <cellStyle name="Normal 3 3 6 4 6" xfId="5837"/>
    <cellStyle name="Normal 3 3 6 4 6 2" xfId="34878"/>
    <cellStyle name="Normal 3 3 6 4 7" xfId="34870"/>
    <cellStyle name="Normal 3 3 6 5" xfId="5838"/>
    <cellStyle name="Normal 3 3 6 5 2" xfId="5839"/>
    <cellStyle name="Normal 3 3 6 5 2 2" xfId="5840"/>
    <cellStyle name="Normal 3 3 6 5 2 2 2" xfId="34881"/>
    <cellStyle name="Normal 3 3 6 5 2 3" xfId="34880"/>
    <cellStyle name="Normal 3 3 6 5 3" xfId="5841"/>
    <cellStyle name="Normal 3 3 6 5 3 2" xfId="5842"/>
    <cellStyle name="Normal 3 3 6 5 3 2 2" xfId="34883"/>
    <cellStyle name="Normal 3 3 6 5 3 3" xfId="34882"/>
    <cellStyle name="Normal 3 3 6 5 4" xfId="5843"/>
    <cellStyle name="Normal 3 3 6 5 4 2" xfId="34885"/>
    <cellStyle name="Normal 3 3 6 5 4 3" xfId="34884"/>
    <cellStyle name="Normal 3 3 6 5 5" xfId="34886"/>
    <cellStyle name="Normal 3 3 6 5 6" xfId="34887"/>
    <cellStyle name="Normal 3 3 6 5 7" xfId="34879"/>
    <cellStyle name="Normal 3 3 6 6" xfId="5844"/>
    <cellStyle name="Normal 3 3 6 6 2" xfId="5845"/>
    <cellStyle name="Normal 3 3 6 6 2 2" xfId="5846"/>
    <cellStyle name="Normal 3 3 6 6 2 2 2" xfId="34890"/>
    <cellStyle name="Normal 3 3 6 6 2 3" xfId="34889"/>
    <cellStyle name="Normal 3 3 6 6 3" xfId="5847"/>
    <cellStyle name="Normal 3 3 6 6 3 2" xfId="5848"/>
    <cellStyle name="Normal 3 3 6 6 3 2 2" xfId="34892"/>
    <cellStyle name="Normal 3 3 6 6 3 3" xfId="34891"/>
    <cellStyle name="Normal 3 3 6 6 4" xfId="5849"/>
    <cellStyle name="Normal 3 3 6 6 4 2" xfId="34893"/>
    <cellStyle name="Normal 3 3 6 6 5" xfId="34894"/>
    <cellStyle name="Normal 3 3 6 6 6" xfId="34888"/>
    <cellStyle name="Normal 3 3 6 7" xfId="5850"/>
    <cellStyle name="Normal 3 3 6 7 2" xfId="5851"/>
    <cellStyle name="Normal 3 3 6 7 2 2" xfId="34896"/>
    <cellStyle name="Normal 3 3 6 7 3" xfId="5852"/>
    <cellStyle name="Normal 3 3 6 7 4" xfId="34895"/>
    <cellStyle name="Normal 3 3 6 8" xfId="5853"/>
    <cellStyle name="Normal 3 3 6 8 2" xfId="5854"/>
    <cellStyle name="Normal 3 3 6 8 2 2" xfId="34898"/>
    <cellStyle name="Normal 3 3 6 8 3" xfId="34897"/>
    <cellStyle name="Normal 3 3 6 9" xfId="5855"/>
    <cellStyle name="Normal 3 3 6 9 2" xfId="5856"/>
    <cellStyle name="Normal 3 3 6 9 2 2" xfId="34900"/>
    <cellStyle name="Normal 3 3 6 9 3" xfId="34899"/>
    <cellStyle name="Normal 3 3 7" xfId="5857"/>
    <cellStyle name="Normal 3 3 7 10" xfId="34902"/>
    <cellStyle name="Normal 3 3 7 11" xfId="34901"/>
    <cellStyle name="Normal 3 3 7 2" xfId="5858"/>
    <cellStyle name="Normal 3 3 7 2 2" xfId="5859"/>
    <cellStyle name="Normal 3 3 7 2 2 2" xfId="5860"/>
    <cellStyle name="Normal 3 3 7 2 2 2 2" xfId="5861"/>
    <cellStyle name="Normal 3 3 7 2 2 2 3" xfId="5862"/>
    <cellStyle name="Normal 3 3 7 2 2 2 4" xfId="34905"/>
    <cellStyle name="Normal 3 3 7 2 2 3" xfId="5863"/>
    <cellStyle name="Normal 3 3 7 2 2 3 2" xfId="5864"/>
    <cellStyle name="Normal 3 3 7 2 2 4" xfId="5865"/>
    <cellStyle name="Normal 3 3 7 2 2 4 2" xfId="5866"/>
    <cellStyle name="Normal 3 3 7 2 2 5" xfId="5867"/>
    <cellStyle name="Normal 3 3 7 2 2 6" xfId="34904"/>
    <cellStyle name="Normal 3 3 7 2 3" xfId="5868"/>
    <cellStyle name="Normal 3 3 7 2 3 2" xfId="5869"/>
    <cellStyle name="Normal 3 3 7 2 3 2 2" xfId="5870"/>
    <cellStyle name="Normal 3 3 7 2 3 2 3" xfId="34907"/>
    <cellStyle name="Normal 3 3 7 2 3 3" xfId="5871"/>
    <cellStyle name="Normal 3 3 7 2 3 3 2" xfId="5872"/>
    <cellStyle name="Normal 3 3 7 2 3 4" xfId="5873"/>
    <cellStyle name="Normal 3 3 7 2 3 5" xfId="34906"/>
    <cellStyle name="Normal 3 3 7 2 4" xfId="5874"/>
    <cellStyle name="Normal 3 3 7 2 4 2" xfId="5875"/>
    <cellStyle name="Normal 3 3 7 2 4 2 2" xfId="34909"/>
    <cellStyle name="Normal 3 3 7 2 4 3" xfId="5876"/>
    <cellStyle name="Normal 3 3 7 2 4 4" xfId="34908"/>
    <cellStyle name="Normal 3 3 7 2 5" xfId="5877"/>
    <cellStyle name="Normal 3 3 7 2 5 2" xfId="5878"/>
    <cellStyle name="Normal 3 3 7 2 5 3" xfId="34910"/>
    <cellStyle name="Normal 3 3 7 2 6" xfId="5879"/>
    <cellStyle name="Normal 3 3 7 2 6 2" xfId="5880"/>
    <cellStyle name="Normal 3 3 7 2 6 3" xfId="34911"/>
    <cellStyle name="Normal 3 3 7 2 7" xfId="5881"/>
    <cellStyle name="Normal 3 3 7 2 8" xfId="34903"/>
    <cellStyle name="Normal 3 3 7 3" xfId="5882"/>
    <cellStyle name="Normal 3 3 7 3 2" xfId="5883"/>
    <cellStyle name="Normal 3 3 7 3 2 2" xfId="5884"/>
    <cellStyle name="Normal 3 3 7 3 2 2 2" xfId="34914"/>
    <cellStyle name="Normal 3 3 7 3 2 3" xfId="5885"/>
    <cellStyle name="Normal 3 3 7 3 2 4" xfId="34913"/>
    <cellStyle name="Normal 3 3 7 3 3" xfId="5886"/>
    <cellStyle name="Normal 3 3 7 3 3 2" xfId="5887"/>
    <cellStyle name="Normal 3 3 7 3 3 2 2" xfId="34916"/>
    <cellStyle name="Normal 3 3 7 3 3 3" xfId="34915"/>
    <cellStyle name="Normal 3 3 7 3 4" xfId="5888"/>
    <cellStyle name="Normal 3 3 7 3 4 2" xfId="5889"/>
    <cellStyle name="Normal 3 3 7 3 4 2 2" xfId="34918"/>
    <cellStyle name="Normal 3 3 7 3 4 3" xfId="34917"/>
    <cellStyle name="Normal 3 3 7 3 5" xfId="5890"/>
    <cellStyle name="Normal 3 3 7 3 5 2" xfId="34919"/>
    <cellStyle name="Normal 3 3 7 3 6" xfId="34920"/>
    <cellStyle name="Normal 3 3 7 3 7" xfId="34912"/>
    <cellStyle name="Normal 3 3 7 4" xfId="5891"/>
    <cellStyle name="Normal 3 3 7 4 2" xfId="5892"/>
    <cellStyle name="Normal 3 3 7 4 2 2" xfId="5893"/>
    <cellStyle name="Normal 3 3 7 4 2 2 2" xfId="34923"/>
    <cellStyle name="Normal 3 3 7 4 2 3" xfId="34922"/>
    <cellStyle name="Normal 3 3 7 4 3" xfId="5894"/>
    <cellStyle name="Normal 3 3 7 4 3 2" xfId="5895"/>
    <cellStyle name="Normal 3 3 7 4 3 2 2" xfId="34925"/>
    <cellStyle name="Normal 3 3 7 4 3 3" xfId="34924"/>
    <cellStyle name="Normal 3 3 7 4 4" xfId="5896"/>
    <cellStyle name="Normal 3 3 7 4 4 2" xfId="34927"/>
    <cellStyle name="Normal 3 3 7 4 4 3" xfId="34926"/>
    <cellStyle name="Normal 3 3 7 4 5" xfId="34928"/>
    <cellStyle name="Normal 3 3 7 4 6" xfId="34929"/>
    <cellStyle name="Normal 3 3 7 4 7" xfId="34921"/>
    <cellStyle name="Normal 3 3 7 5" xfId="5897"/>
    <cellStyle name="Normal 3 3 7 5 2" xfId="5898"/>
    <cellStyle name="Normal 3 3 7 5 2 2" xfId="34932"/>
    <cellStyle name="Normal 3 3 7 5 2 3" xfId="34931"/>
    <cellStyle name="Normal 3 3 7 5 3" xfId="5899"/>
    <cellStyle name="Normal 3 3 7 5 3 2" xfId="34934"/>
    <cellStyle name="Normal 3 3 7 5 3 3" xfId="34933"/>
    <cellStyle name="Normal 3 3 7 5 4" xfId="34935"/>
    <cellStyle name="Normal 3 3 7 5 5" xfId="34936"/>
    <cellStyle name="Normal 3 3 7 5 6" xfId="34930"/>
    <cellStyle name="Normal 3 3 7 6" xfId="5900"/>
    <cellStyle name="Normal 3 3 7 6 2" xfId="5901"/>
    <cellStyle name="Normal 3 3 7 6 2 2" xfId="34938"/>
    <cellStyle name="Normal 3 3 7 6 3" xfId="34937"/>
    <cellStyle name="Normal 3 3 7 7" xfId="5902"/>
    <cellStyle name="Normal 3 3 7 7 2" xfId="5903"/>
    <cellStyle name="Normal 3 3 7 7 2 2" xfId="34940"/>
    <cellStyle name="Normal 3 3 7 7 3" xfId="34939"/>
    <cellStyle name="Normal 3 3 7 8" xfId="5904"/>
    <cellStyle name="Normal 3 3 7 8 2" xfId="34942"/>
    <cellStyle name="Normal 3 3 7 8 3" xfId="34941"/>
    <cellStyle name="Normal 3 3 7 9" xfId="34943"/>
    <cellStyle name="Normal 3 3 8" xfId="5905"/>
    <cellStyle name="Normal 3 3 8 10" xfId="34945"/>
    <cellStyle name="Normal 3 3 8 11" xfId="34944"/>
    <cellStyle name="Normal 3 3 8 2" xfId="5906"/>
    <cellStyle name="Normal 3 3 8 2 2" xfId="5907"/>
    <cellStyle name="Normal 3 3 8 2 2 2" xfId="5908"/>
    <cellStyle name="Normal 3 3 8 2 2 2 2" xfId="34948"/>
    <cellStyle name="Normal 3 3 8 2 2 3" xfId="5909"/>
    <cellStyle name="Normal 3 3 8 2 2 4" xfId="34947"/>
    <cellStyle name="Normal 3 3 8 2 3" xfId="5910"/>
    <cellStyle name="Normal 3 3 8 2 3 2" xfId="5911"/>
    <cellStyle name="Normal 3 3 8 2 3 2 2" xfId="34950"/>
    <cellStyle name="Normal 3 3 8 2 3 3" xfId="34949"/>
    <cellStyle name="Normal 3 3 8 2 4" xfId="5912"/>
    <cellStyle name="Normal 3 3 8 2 4 2" xfId="5913"/>
    <cellStyle name="Normal 3 3 8 2 4 2 2" xfId="34952"/>
    <cellStyle name="Normal 3 3 8 2 4 3" xfId="34951"/>
    <cellStyle name="Normal 3 3 8 2 5" xfId="5914"/>
    <cellStyle name="Normal 3 3 8 2 5 2" xfId="34953"/>
    <cellStyle name="Normal 3 3 8 2 6" xfId="34954"/>
    <cellStyle name="Normal 3 3 8 2 7" xfId="34946"/>
    <cellStyle name="Normal 3 3 8 3" xfId="5915"/>
    <cellStyle name="Normal 3 3 8 3 2" xfId="5916"/>
    <cellStyle name="Normal 3 3 8 3 2 2" xfId="5917"/>
    <cellStyle name="Normal 3 3 8 3 2 2 2" xfId="34957"/>
    <cellStyle name="Normal 3 3 8 3 2 3" xfId="34956"/>
    <cellStyle name="Normal 3 3 8 3 3" xfId="5918"/>
    <cellStyle name="Normal 3 3 8 3 3 2" xfId="5919"/>
    <cellStyle name="Normal 3 3 8 3 3 2 2" xfId="34959"/>
    <cellStyle name="Normal 3 3 8 3 3 3" xfId="34958"/>
    <cellStyle name="Normal 3 3 8 3 4" xfId="5920"/>
    <cellStyle name="Normal 3 3 8 3 4 2" xfId="34961"/>
    <cellStyle name="Normal 3 3 8 3 4 3" xfId="34960"/>
    <cellStyle name="Normal 3 3 8 3 5" xfId="34962"/>
    <cellStyle name="Normal 3 3 8 3 6" xfId="34963"/>
    <cellStyle name="Normal 3 3 8 3 7" xfId="34955"/>
    <cellStyle name="Normal 3 3 8 4" xfId="5921"/>
    <cellStyle name="Normal 3 3 8 4 2" xfId="5922"/>
    <cellStyle name="Normal 3 3 8 4 2 2" xfId="34966"/>
    <cellStyle name="Normal 3 3 8 4 2 3" xfId="34965"/>
    <cellStyle name="Normal 3 3 8 4 3" xfId="5923"/>
    <cellStyle name="Normal 3 3 8 4 3 2" xfId="34968"/>
    <cellStyle name="Normal 3 3 8 4 3 3" xfId="34967"/>
    <cellStyle name="Normal 3 3 8 4 4" xfId="34969"/>
    <cellStyle name="Normal 3 3 8 4 4 2" xfId="34970"/>
    <cellStyle name="Normal 3 3 8 4 5" xfId="34971"/>
    <cellStyle name="Normal 3 3 8 4 6" xfId="34972"/>
    <cellStyle name="Normal 3 3 8 4 7" xfId="34964"/>
    <cellStyle name="Normal 3 3 8 5" xfId="5924"/>
    <cellStyle name="Normal 3 3 8 5 2" xfId="5925"/>
    <cellStyle name="Normal 3 3 8 5 2 2" xfId="34975"/>
    <cellStyle name="Normal 3 3 8 5 2 3" xfId="34974"/>
    <cellStyle name="Normal 3 3 8 5 3" xfId="34976"/>
    <cellStyle name="Normal 3 3 8 5 3 2" xfId="34977"/>
    <cellStyle name="Normal 3 3 8 5 4" xfId="34978"/>
    <cellStyle name="Normal 3 3 8 5 5" xfId="34979"/>
    <cellStyle name="Normal 3 3 8 5 6" xfId="34973"/>
    <cellStyle name="Normal 3 3 8 6" xfId="5926"/>
    <cellStyle name="Normal 3 3 8 6 2" xfId="5927"/>
    <cellStyle name="Normal 3 3 8 6 2 2" xfId="34981"/>
    <cellStyle name="Normal 3 3 8 6 3" xfId="34980"/>
    <cellStyle name="Normal 3 3 8 7" xfId="5928"/>
    <cellStyle name="Normal 3 3 8 7 2" xfId="34983"/>
    <cellStyle name="Normal 3 3 8 7 3" xfId="34982"/>
    <cellStyle name="Normal 3 3 8 8" xfId="34984"/>
    <cellStyle name="Normal 3 3 8 8 2" xfId="34985"/>
    <cellStyle name="Normal 3 3 8 9" xfId="34986"/>
    <cellStyle name="Normal 3 3 9" xfId="5929"/>
    <cellStyle name="Normal 3 3 9 2" xfId="5930"/>
    <cellStyle name="Normal 3 3 9 2 2" xfId="5931"/>
    <cellStyle name="Normal 3 3 9 2 2 2" xfId="5932"/>
    <cellStyle name="Normal 3 3 9 2 2 3" xfId="5933"/>
    <cellStyle name="Normal 3 3 9 2 2 4" xfId="34989"/>
    <cellStyle name="Normal 3 3 9 2 3" xfId="5934"/>
    <cellStyle name="Normal 3 3 9 2 3 2" xfId="5935"/>
    <cellStyle name="Normal 3 3 9 2 4" xfId="5936"/>
    <cellStyle name="Normal 3 3 9 2 4 2" xfId="5937"/>
    <cellStyle name="Normal 3 3 9 2 5" xfId="5938"/>
    <cellStyle name="Normal 3 3 9 2 6" xfId="34988"/>
    <cellStyle name="Normal 3 3 9 3" xfId="5939"/>
    <cellStyle name="Normal 3 3 9 3 2" xfId="5940"/>
    <cellStyle name="Normal 3 3 9 3 2 2" xfId="5941"/>
    <cellStyle name="Normal 3 3 9 3 2 3" xfId="34991"/>
    <cellStyle name="Normal 3 3 9 3 3" xfId="5942"/>
    <cellStyle name="Normal 3 3 9 3 3 2" xfId="5943"/>
    <cellStyle name="Normal 3 3 9 3 4" xfId="5944"/>
    <cellStyle name="Normal 3 3 9 3 5" xfId="34990"/>
    <cellStyle name="Normal 3 3 9 4" xfId="5945"/>
    <cellStyle name="Normal 3 3 9 4 2" xfId="5946"/>
    <cellStyle name="Normal 3 3 9 4 2 2" xfId="34993"/>
    <cellStyle name="Normal 3 3 9 4 3" xfId="5947"/>
    <cellStyle name="Normal 3 3 9 4 4" xfId="34992"/>
    <cellStyle name="Normal 3 3 9 5" xfId="5948"/>
    <cellStyle name="Normal 3 3 9 5 2" xfId="5949"/>
    <cellStyle name="Normal 3 3 9 5 3" xfId="34994"/>
    <cellStyle name="Normal 3 3 9 6" xfId="5950"/>
    <cellStyle name="Normal 3 3 9 6 2" xfId="5951"/>
    <cellStyle name="Normal 3 3 9 6 3" xfId="34995"/>
    <cellStyle name="Normal 3 3 9 7" xfId="5952"/>
    <cellStyle name="Normal 3 3 9 8" xfId="34987"/>
    <cellStyle name="Normal 3 4" xfId="5953"/>
    <cellStyle name="Normal 3 4 10" xfId="5954"/>
    <cellStyle name="Normal 3 4 10 2" xfId="5955"/>
    <cellStyle name="Normal 3 4 10 2 2" xfId="5956"/>
    <cellStyle name="Normal 3 4 10 3" xfId="5957"/>
    <cellStyle name="Normal 3 4 10 3 2" xfId="5958"/>
    <cellStyle name="Normal 3 4 10 4" xfId="5959"/>
    <cellStyle name="Normal 3 4 11" xfId="5960"/>
    <cellStyle name="Normal 3 4 11 2" xfId="5961"/>
    <cellStyle name="Normal 3 4 11 3" xfId="5962"/>
    <cellStyle name="Normal 3 4 12" xfId="5963"/>
    <cellStyle name="Normal 3 4 12 2" xfId="5964"/>
    <cellStyle name="Normal 3 4 13" xfId="5965"/>
    <cellStyle name="Normal 3 4 13 2" xfId="5966"/>
    <cellStyle name="Normal 3 4 14" xfId="5967"/>
    <cellStyle name="Normal 3 4 15" xfId="34996"/>
    <cellStyle name="Normal 3 4 2" xfId="5968"/>
    <cellStyle name="Normal 3 4 2 10" xfId="5969"/>
    <cellStyle name="Normal 3 4 2 10 2" xfId="5970"/>
    <cellStyle name="Normal 3 4 2 11" xfId="5971"/>
    <cellStyle name="Normal 3 4 2 11 2" xfId="5972"/>
    <cellStyle name="Normal 3 4 2 12" xfId="5973"/>
    <cellStyle name="Normal 3 4 2 13" xfId="34997"/>
    <cellStyle name="Normal 3 4 2 2" xfId="5974"/>
    <cellStyle name="Normal 3 4 2 2 10" xfId="5975"/>
    <cellStyle name="Normal 3 4 2 2 2" xfId="5976"/>
    <cellStyle name="Normal 3 4 2 2 2 2" xfId="5977"/>
    <cellStyle name="Normal 3 4 2 2 2 2 2" xfId="5978"/>
    <cellStyle name="Normal 3 4 2 2 2 2 2 2" xfId="5979"/>
    <cellStyle name="Normal 3 4 2 2 2 2 2 3" xfId="5980"/>
    <cellStyle name="Normal 3 4 2 2 2 2 3" xfId="5981"/>
    <cellStyle name="Normal 3 4 2 2 2 2 3 2" xfId="5982"/>
    <cellStyle name="Normal 3 4 2 2 2 2 4" xfId="5983"/>
    <cellStyle name="Normal 3 4 2 2 2 2 4 2" xfId="5984"/>
    <cellStyle name="Normal 3 4 2 2 2 2 5" xfId="5985"/>
    <cellStyle name="Normal 3 4 2 2 2 3" xfId="5986"/>
    <cellStyle name="Normal 3 4 2 2 2 3 2" xfId="5987"/>
    <cellStyle name="Normal 3 4 2 2 2 3 2 2" xfId="5988"/>
    <cellStyle name="Normal 3 4 2 2 2 3 3" xfId="5989"/>
    <cellStyle name="Normal 3 4 2 2 2 3 3 2" xfId="5990"/>
    <cellStyle name="Normal 3 4 2 2 2 3 4" xfId="5991"/>
    <cellStyle name="Normal 3 4 2 2 2 4" xfId="5992"/>
    <cellStyle name="Normal 3 4 2 2 2 4 2" xfId="5993"/>
    <cellStyle name="Normal 3 4 2 2 2 4 3" xfId="5994"/>
    <cellStyle name="Normal 3 4 2 2 2 5" xfId="5995"/>
    <cellStyle name="Normal 3 4 2 2 2 5 2" xfId="5996"/>
    <cellStyle name="Normal 3 4 2 2 2 6" xfId="5997"/>
    <cellStyle name="Normal 3 4 2 2 2 6 2" xfId="5998"/>
    <cellStyle name="Normal 3 4 2 2 2 7" xfId="5999"/>
    <cellStyle name="Normal 3 4 2 2 3" xfId="6000"/>
    <cellStyle name="Normal 3 4 2 2 3 2" xfId="6001"/>
    <cellStyle name="Normal 3 4 2 2 3 2 2" xfId="6002"/>
    <cellStyle name="Normal 3 4 2 2 3 2 2 2" xfId="6003"/>
    <cellStyle name="Normal 3 4 2 2 3 2 2 3" xfId="6004"/>
    <cellStyle name="Normal 3 4 2 2 3 2 3" xfId="6005"/>
    <cellStyle name="Normal 3 4 2 2 3 2 3 2" xfId="6006"/>
    <cellStyle name="Normal 3 4 2 2 3 2 4" xfId="6007"/>
    <cellStyle name="Normal 3 4 2 2 3 2 4 2" xfId="6008"/>
    <cellStyle name="Normal 3 4 2 2 3 2 5" xfId="6009"/>
    <cellStyle name="Normal 3 4 2 2 3 3" xfId="6010"/>
    <cellStyle name="Normal 3 4 2 2 3 3 2" xfId="6011"/>
    <cellStyle name="Normal 3 4 2 2 3 3 2 2" xfId="6012"/>
    <cellStyle name="Normal 3 4 2 2 3 3 3" xfId="6013"/>
    <cellStyle name="Normal 3 4 2 2 3 3 3 2" xfId="6014"/>
    <cellStyle name="Normal 3 4 2 2 3 3 4" xfId="6015"/>
    <cellStyle name="Normal 3 4 2 2 3 4" xfId="6016"/>
    <cellStyle name="Normal 3 4 2 2 3 4 2" xfId="6017"/>
    <cellStyle name="Normal 3 4 2 2 3 4 3" xfId="6018"/>
    <cellStyle name="Normal 3 4 2 2 3 5" xfId="6019"/>
    <cellStyle name="Normal 3 4 2 2 3 5 2" xfId="6020"/>
    <cellStyle name="Normal 3 4 2 2 3 6" xfId="6021"/>
    <cellStyle name="Normal 3 4 2 2 3 6 2" xfId="6022"/>
    <cellStyle name="Normal 3 4 2 2 3 7" xfId="6023"/>
    <cellStyle name="Normal 3 4 2 2 4" xfId="6024"/>
    <cellStyle name="Normal 3 4 2 2 4 2" xfId="6025"/>
    <cellStyle name="Normal 3 4 2 2 4 2 2" xfId="6026"/>
    <cellStyle name="Normal 3 4 2 2 4 2 2 2" xfId="6027"/>
    <cellStyle name="Normal 3 4 2 2 4 2 3" xfId="6028"/>
    <cellStyle name="Normal 3 4 2 2 4 2 3 2" xfId="6029"/>
    <cellStyle name="Normal 3 4 2 2 4 2 4" xfId="6030"/>
    <cellStyle name="Normal 3 4 2 2 4 3" xfId="6031"/>
    <cellStyle name="Normal 3 4 2 2 4 3 2" xfId="6032"/>
    <cellStyle name="Normal 3 4 2 2 4 3 3" xfId="6033"/>
    <cellStyle name="Normal 3 4 2 2 4 4" xfId="6034"/>
    <cellStyle name="Normal 3 4 2 2 4 4 2" xfId="6035"/>
    <cellStyle name="Normal 3 4 2 2 4 5" xfId="6036"/>
    <cellStyle name="Normal 3 4 2 2 4 5 2" xfId="6037"/>
    <cellStyle name="Normal 3 4 2 2 4 6" xfId="6038"/>
    <cellStyle name="Normal 3 4 2 2 5" xfId="6039"/>
    <cellStyle name="Normal 3 4 2 2 5 2" xfId="6040"/>
    <cellStyle name="Normal 3 4 2 2 5 2 2" xfId="6041"/>
    <cellStyle name="Normal 3 4 2 2 5 3" xfId="6042"/>
    <cellStyle name="Normal 3 4 2 2 5 3 2" xfId="6043"/>
    <cellStyle name="Normal 3 4 2 2 5 4" xfId="6044"/>
    <cellStyle name="Normal 3 4 2 2 6" xfId="6045"/>
    <cellStyle name="Normal 3 4 2 2 6 2" xfId="6046"/>
    <cellStyle name="Normal 3 4 2 2 6 2 2" xfId="6047"/>
    <cellStyle name="Normal 3 4 2 2 6 3" xfId="6048"/>
    <cellStyle name="Normal 3 4 2 2 6 3 2" xfId="6049"/>
    <cellStyle name="Normal 3 4 2 2 6 4" xfId="6050"/>
    <cellStyle name="Normal 3 4 2 2 7" xfId="6051"/>
    <cellStyle name="Normal 3 4 2 2 7 2" xfId="6052"/>
    <cellStyle name="Normal 3 4 2 2 7 3" xfId="6053"/>
    <cellStyle name="Normal 3 4 2 2 8" xfId="6054"/>
    <cellStyle name="Normal 3 4 2 2 8 2" xfId="6055"/>
    <cellStyle name="Normal 3 4 2 2 9" xfId="6056"/>
    <cellStyle name="Normal 3 4 2 2 9 2" xfId="6057"/>
    <cellStyle name="Normal 3 4 2 3" xfId="6058"/>
    <cellStyle name="Normal 3 4 2 3 2" xfId="6059"/>
    <cellStyle name="Normal 3 4 2 3 2 2" xfId="6060"/>
    <cellStyle name="Normal 3 4 2 3 2 2 2" xfId="6061"/>
    <cellStyle name="Normal 3 4 2 3 2 2 2 2" xfId="6062"/>
    <cellStyle name="Normal 3 4 2 3 2 2 2 3" xfId="6063"/>
    <cellStyle name="Normal 3 4 2 3 2 2 3" xfId="6064"/>
    <cellStyle name="Normal 3 4 2 3 2 2 3 2" xfId="6065"/>
    <cellStyle name="Normal 3 4 2 3 2 2 4" xfId="6066"/>
    <cellStyle name="Normal 3 4 2 3 2 2 4 2" xfId="6067"/>
    <cellStyle name="Normal 3 4 2 3 2 2 5" xfId="6068"/>
    <cellStyle name="Normal 3 4 2 3 2 3" xfId="6069"/>
    <cellStyle name="Normal 3 4 2 3 2 3 2" xfId="6070"/>
    <cellStyle name="Normal 3 4 2 3 2 3 2 2" xfId="6071"/>
    <cellStyle name="Normal 3 4 2 3 2 3 3" xfId="6072"/>
    <cellStyle name="Normal 3 4 2 3 2 3 3 2" xfId="6073"/>
    <cellStyle name="Normal 3 4 2 3 2 3 4" xfId="6074"/>
    <cellStyle name="Normal 3 4 2 3 2 4" xfId="6075"/>
    <cellStyle name="Normal 3 4 2 3 2 4 2" xfId="6076"/>
    <cellStyle name="Normal 3 4 2 3 2 4 3" xfId="6077"/>
    <cellStyle name="Normal 3 4 2 3 2 5" xfId="6078"/>
    <cellStyle name="Normal 3 4 2 3 2 5 2" xfId="6079"/>
    <cellStyle name="Normal 3 4 2 3 2 6" xfId="6080"/>
    <cellStyle name="Normal 3 4 2 3 2 6 2" xfId="6081"/>
    <cellStyle name="Normal 3 4 2 3 2 7" xfId="6082"/>
    <cellStyle name="Normal 3 4 2 3 3" xfId="6083"/>
    <cellStyle name="Normal 3 4 2 3 3 2" xfId="6084"/>
    <cellStyle name="Normal 3 4 2 3 3 2 2" xfId="6085"/>
    <cellStyle name="Normal 3 4 2 3 3 2 3" xfId="6086"/>
    <cellStyle name="Normal 3 4 2 3 3 3" xfId="6087"/>
    <cellStyle name="Normal 3 4 2 3 3 3 2" xfId="6088"/>
    <cellStyle name="Normal 3 4 2 3 3 4" xfId="6089"/>
    <cellStyle name="Normal 3 4 2 3 3 4 2" xfId="6090"/>
    <cellStyle name="Normal 3 4 2 3 3 5" xfId="6091"/>
    <cellStyle name="Normal 3 4 2 3 4" xfId="6092"/>
    <cellStyle name="Normal 3 4 2 3 4 2" xfId="6093"/>
    <cellStyle name="Normal 3 4 2 3 4 2 2" xfId="6094"/>
    <cellStyle name="Normal 3 4 2 3 4 3" xfId="6095"/>
    <cellStyle name="Normal 3 4 2 3 4 3 2" xfId="6096"/>
    <cellStyle name="Normal 3 4 2 3 4 4" xfId="6097"/>
    <cellStyle name="Normal 3 4 2 3 5" xfId="6098"/>
    <cellStyle name="Normal 3 4 2 3 5 2" xfId="6099"/>
    <cellStyle name="Normal 3 4 2 3 5 3" xfId="6100"/>
    <cellStyle name="Normal 3 4 2 3 6" xfId="6101"/>
    <cellStyle name="Normal 3 4 2 3 6 2" xfId="6102"/>
    <cellStyle name="Normal 3 4 2 3 7" xfId="6103"/>
    <cellStyle name="Normal 3 4 2 3 7 2" xfId="6104"/>
    <cellStyle name="Normal 3 4 2 3 8" xfId="6105"/>
    <cellStyle name="Normal 3 4 2 4" xfId="6106"/>
    <cellStyle name="Normal 3 4 2 4 2" xfId="6107"/>
    <cellStyle name="Normal 3 4 2 4 2 2" xfId="6108"/>
    <cellStyle name="Normal 3 4 2 4 2 2 2" xfId="6109"/>
    <cellStyle name="Normal 3 4 2 4 2 2 3" xfId="6110"/>
    <cellStyle name="Normal 3 4 2 4 2 3" xfId="6111"/>
    <cellStyle name="Normal 3 4 2 4 2 3 2" xfId="6112"/>
    <cellStyle name="Normal 3 4 2 4 2 4" xfId="6113"/>
    <cellStyle name="Normal 3 4 2 4 2 4 2" xfId="6114"/>
    <cellStyle name="Normal 3 4 2 4 2 5" xfId="6115"/>
    <cellStyle name="Normal 3 4 2 4 3" xfId="6116"/>
    <cellStyle name="Normal 3 4 2 4 3 2" xfId="6117"/>
    <cellStyle name="Normal 3 4 2 4 3 2 2" xfId="6118"/>
    <cellStyle name="Normal 3 4 2 4 3 3" xfId="6119"/>
    <cellStyle name="Normal 3 4 2 4 3 3 2" xfId="6120"/>
    <cellStyle name="Normal 3 4 2 4 3 4" xfId="6121"/>
    <cellStyle name="Normal 3 4 2 4 4" xfId="6122"/>
    <cellStyle name="Normal 3 4 2 4 4 2" xfId="6123"/>
    <cellStyle name="Normal 3 4 2 4 4 3" xfId="6124"/>
    <cellStyle name="Normal 3 4 2 4 5" xfId="6125"/>
    <cellStyle name="Normal 3 4 2 4 5 2" xfId="6126"/>
    <cellStyle name="Normal 3 4 2 4 6" xfId="6127"/>
    <cellStyle name="Normal 3 4 2 4 6 2" xfId="6128"/>
    <cellStyle name="Normal 3 4 2 4 7" xfId="6129"/>
    <cellStyle name="Normal 3 4 2 5" xfId="6130"/>
    <cellStyle name="Normal 3 4 2 5 2" xfId="6131"/>
    <cellStyle name="Normal 3 4 2 5 2 2" xfId="6132"/>
    <cellStyle name="Normal 3 4 2 5 2 2 2" xfId="6133"/>
    <cellStyle name="Normal 3 4 2 5 2 2 3" xfId="6134"/>
    <cellStyle name="Normal 3 4 2 5 2 3" xfId="6135"/>
    <cellStyle name="Normal 3 4 2 5 2 3 2" xfId="6136"/>
    <cellStyle name="Normal 3 4 2 5 2 4" xfId="6137"/>
    <cellStyle name="Normal 3 4 2 5 2 4 2" xfId="6138"/>
    <cellStyle name="Normal 3 4 2 5 2 5" xfId="6139"/>
    <cellStyle name="Normal 3 4 2 5 3" xfId="6140"/>
    <cellStyle name="Normal 3 4 2 5 3 2" xfId="6141"/>
    <cellStyle name="Normal 3 4 2 5 3 2 2" xfId="6142"/>
    <cellStyle name="Normal 3 4 2 5 3 3" xfId="6143"/>
    <cellStyle name="Normal 3 4 2 5 3 3 2" xfId="6144"/>
    <cellStyle name="Normal 3 4 2 5 3 4" xfId="6145"/>
    <cellStyle name="Normal 3 4 2 5 4" xfId="6146"/>
    <cellStyle name="Normal 3 4 2 5 4 2" xfId="6147"/>
    <cellStyle name="Normal 3 4 2 5 4 3" xfId="6148"/>
    <cellStyle name="Normal 3 4 2 5 5" xfId="6149"/>
    <cellStyle name="Normal 3 4 2 5 5 2" xfId="6150"/>
    <cellStyle name="Normal 3 4 2 5 6" xfId="6151"/>
    <cellStyle name="Normal 3 4 2 5 6 2" xfId="6152"/>
    <cellStyle name="Normal 3 4 2 5 7" xfId="6153"/>
    <cellStyle name="Normal 3 4 2 6" xfId="6154"/>
    <cellStyle name="Normal 3 4 2 6 2" xfId="6155"/>
    <cellStyle name="Normal 3 4 2 6 2 2" xfId="6156"/>
    <cellStyle name="Normal 3 4 2 6 2 2 2" xfId="6157"/>
    <cellStyle name="Normal 3 4 2 6 2 3" xfId="6158"/>
    <cellStyle name="Normal 3 4 2 6 2 3 2" xfId="6159"/>
    <cellStyle name="Normal 3 4 2 6 2 4" xfId="6160"/>
    <cellStyle name="Normal 3 4 2 6 3" xfId="6161"/>
    <cellStyle name="Normal 3 4 2 6 3 2" xfId="6162"/>
    <cellStyle name="Normal 3 4 2 6 3 3" xfId="6163"/>
    <cellStyle name="Normal 3 4 2 6 4" xfId="6164"/>
    <cellStyle name="Normal 3 4 2 6 4 2" xfId="6165"/>
    <cellStyle name="Normal 3 4 2 6 5" xfId="6166"/>
    <cellStyle name="Normal 3 4 2 6 5 2" xfId="6167"/>
    <cellStyle name="Normal 3 4 2 6 6" xfId="6168"/>
    <cellStyle name="Normal 3 4 2 7" xfId="6169"/>
    <cellStyle name="Normal 3 4 2 7 2" xfId="6170"/>
    <cellStyle name="Normal 3 4 2 7 2 2" xfId="6171"/>
    <cellStyle name="Normal 3 4 2 7 3" xfId="6172"/>
    <cellStyle name="Normal 3 4 2 7 3 2" xfId="6173"/>
    <cellStyle name="Normal 3 4 2 7 4" xfId="6174"/>
    <cellStyle name="Normal 3 4 2 8" xfId="6175"/>
    <cellStyle name="Normal 3 4 2 8 2" xfId="6176"/>
    <cellStyle name="Normal 3 4 2 8 2 2" xfId="6177"/>
    <cellStyle name="Normal 3 4 2 8 3" xfId="6178"/>
    <cellStyle name="Normal 3 4 2 8 3 2" xfId="6179"/>
    <cellStyle name="Normal 3 4 2 8 4" xfId="6180"/>
    <cellStyle name="Normal 3 4 2 9" xfId="6181"/>
    <cellStyle name="Normal 3 4 2 9 2" xfId="6182"/>
    <cellStyle name="Normal 3 4 2 9 3" xfId="6183"/>
    <cellStyle name="Normal 3 4 3" xfId="6184"/>
    <cellStyle name="Normal 3 4 3 10" xfId="6185"/>
    <cellStyle name="Normal 3 4 3 10 2" xfId="6186"/>
    <cellStyle name="Normal 3 4 3 11" xfId="6187"/>
    <cellStyle name="Normal 3 4 3 2" xfId="6188"/>
    <cellStyle name="Normal 3 4 3 2 2" xfId="6189"/>
    <cellStyle name="Normal 3 4 3 2 2 2" xfId="6190"/>
    <cellStyle name="Normal 3 4 3 2 2 2 2" xfId="6191"/>
    <cellStyle name="Normal 3 4 3 2 2 2 2 2" xfId="6192"/>
    <cellStyle name="Normal 3 4 3 2 2 2 2 3" xfId="6193"/>
    <cellStyle name="Normal 3 4 3 2 2 2 3" xfId="6194"/>
    <cellStyle name="Normal 3 4 3 2 2 2 3 2" xfId="6195"/>
    <cellStyle name="Normal 3 4 3 2 2 2 4" xfId="6196"/>
    <cellStyle name="Normal 3 4 3 2 2 2 4 2" xfId="6197"/>
    <cellStyle name="Normal 3 4 3 2 2 2 5" xfId="6198"/>
    <cellStyle name="Normal 3 4 3 2 2 3" xfId="6199"/>
    <cellStyle name="Normal 3 4 3 2 2 3 2" xfId="6200"/>
    <cellStyle name="Normal 3 4 3 2 2 3 2 2" xfId="6201"/>
    <cellStyle name="Normal 3 4 3 2 2 3 3" xfId="6202"/>
    <cellStyle name="Normal 3 4 3 2 2 3 3 2" xfId="6203"/>
    <cellStyle name="Normal 3 4 3 2 2 3 4" xfId="6204"/>
    <cellStyle name="Normal 3 4 3 2 2 4" xfId="6205"/>
    <cellStyle name="Normal 3 4 3 2 2 4 2" xfId="6206"/>
    <cellStyle name="Normal 3 4 3 2 2 4 3" xfId="6207"/>
    <cellStyle name="Normal 3 4 3 2 2 5" xfId="6208"/>
    <cellStyle name="Normal 3 4 3 2 2 5 2" xfId="6209"/>
    <cellStyle name="Normal 3 4 3 2 2 6" xfId="6210"/>
    <cellStyle name="Normal 3 4 3 2 2 6 2" xfId="6211"/>
    <cellStyle name="Normal 3 4 3 2 2 7" xfId="6212"/>
    <cellStyle name="Normal 3 4 3 2 3" xfId="6213"/>
    <cellStyle name="Normal 3 4 3 2 3 2" xfId="6214"/>
    <cellStyle name="Normal 3 4 3 2 3 2 2" xfId="6215"/>
    <cellStyle name="Normal 3 4 3 2 3 2 3" xfId="6216"/>
    <cellStyle name="Normal 3 4 3 2 3 3" xfId="6217"/>
    <cellStyle name="Normal 3 4 3 2 3 3 2" xfId="6218"/>
    <cellStyle name="Normal 3 4 3 2 3 4" xfId="6219"/>
    <cellStyle name="Normal 3 4 3 2 3 4 2" xfId="6220"/>
    <cellStyle name="Normal 3 4 3 2 3 5" xfId="6221"/>
    <cellStyle name="Normal 3 4 3 2 4" xfId="6222"/>
    <cellStyle name="Normal 3 4 3 2 4 2" xfId="6223"/>
    <cellStyle name="Normal 3 4 3 2 4 2 2" xfId="6224"/>
    <cellStyle name="Normal 3 4 3 2 4 3" xfId="6225"/>
    <cellStyle name="Normal 3 4 3 2 4 3 2" xfId="6226"/>
    <cellStyle name="Normal 3 4 3 2 4 4" xfId="6227"/>
    <cellStyle name="Normal 3 4 3 2 5" xfId="6228"/>
    <cellStyle name="Normal 3 4 3 2 5 2" xfId="6229"/>
    <cellStyle name="Normal 3 4 3 2 5 3" xfId="6230"/>
    <cellStyle name="Normal 3 4 3 2 6" xfId="6231"/>
    <cellStyle name="Normal 3 4 3 2 6 2" xfId="6232"/>
    <cellStyle name="Normal 3 4 3 2 7" xfId="6233"/>
    <cellStyle name="Normal 3 4 3 2 7 2" xfId="6234"/>
    <cellStyle name="Normal 3 4 3 2 8" xfId="6235"/>
    <cellStyle name="Normal 3 4 3 3" xfId="6236"/>
    <cellStyle name="Normal 3 4 3 3 2" xfId="6237"/>
    <cellStyle name="Normal 3 4 3 3 2 2" xfId="6238"/>
    <cellStyle name="Normal 3 4 3 3 2 2 2" xfId="6239"/>
    <cellStyle name="Normal 3 4 3 3 2 2 3" xfId="6240"/>
    <cellStyle name="Normal 3 4 3 3 2 3" xfId="6241"/>
    <cellStyle name="Normal 3 4 3 3 2 3 2" xfId="6242"/>
    <cellStyle name="Normal 3 4 3 3 2 4" xfId="6243"/>
    <cellStyle name="Normal 3 4 3 3 2 4 2" xfId="6244"/>
    <cellStyle name="Normal 3 4 3 3 2 5" xfId="6245"/>
    <cellStyle name="Normal 3 4 3 3 3" xfId="6246"/>
    <cellStyle name="Normal 3 4 3 3 3 2" xfId="6247"/>
    <cellStyle name="Normal 3 4 3 3 3 2 2" xfId="6248"/>
    <cellStyle name="Normal 3 4 3 3 3 3" xfId="6249"/>
    <cellStyle name="Normal 3 4 3 3 3 3 2" xfId="6250"/>
    <cellStyle name="Normal 3 4 3 3 3 4" xfId="6251"/>
    <cellStyle name="Normal 3 4 3 3 4" xfId="6252"/>
    <cellStyle name="Normal 3 4 3 3 4 2" xfId="6253"/>
    <cellStyle name="Normal 3 4 3 3 4 3" xfId="6254"/>
    <cellStyle name="Normal 3 4 3 3 5" xfId="6255"/>
    <cellStyle name="Normal 3 4 3 3 5 2" xfId="6256"/>
    <cellStyle name="Normal 3 4 3 3 6" xfId="6257"/>
    <cellStyle name="Normal 3 4 3 3 6 2" xfId="6258"/>
    <cellStyle name="Normal 3 4 3 3 7" xfId="6259"/>
    <cellStyle name="Normal 3 4 3 4" xfId="6260"/>
    <cellStyle name="Normal 3 4 3 4 2" xfId="6261"/>
    <cellStyle name="Normal 3 4 3 4 2 2" xfId="6262"/>
    <cellStyle name="Normal 3 4 3 4 2 2 2" xfId="6263"/>
    <cellStyle name="Normal 3 4 3 4 2 2 3" xfId="6264"/>
    <cellStyle name="Normal 3 4 3 4 2 3" xfId="6265"/>
    <cellStyle name="Normal 3 4 3 4 2 3 2" xfId="6266"/>
    <cellStyle name="Normal 3 4 3 4 2 4" xfId="6267"/>
    <cellStyle name="Normal 3 4 3 4 2 4 2" xfId="6268"/>
    <cellStyle name="Normal 3 4 3 4 2 5" xfId="6269"/>
    <cellStyle name="Normal 3 4 3 4 3" xfId="6270"/>
    <cellStyle name="Normal 3 4 3 4 3 2" xfId="6271"/>
    <cellStyle name="Normal 3 4 3 4 3 2 2" xfId="6272"/>
    <cellStyle name="Normal 3 4 3 4 3 3" xfId="6273"/>
    <cellStyle name="Normal 3 4 3 4 3 3 2" xfId="6274"/>
    <cellStyle name="Normal 3 4 3 4 3 4" xfId="6275"/>
    <cellStyle name="Normal 3 4 3 4 4" xfId="6276"/>
    <cellStyle name="Normal 3 4 3 4 4 2" xfId="6277"/>
    <cellStyle name="Normal 3 4 3 4 4 3" xfId="6278"/>
    <cellStyle name="Normal 3 4 3 4 5" xfId="6279"/>
    <cellStyle name="Normal 3 4 3 4 5 2" xfId="6280"/>
    <cellStyle name="Normal 3 4 3 4 6" xfId="6281"/>
    <cellStyle name="Normal 3 4 3 4 6 2" xfId="6282"/>
    <cellStyle name="Normal 3 4 3 4 7" xfId="6283"/>
    <cellStyle name="Normal 3 4 3 5" xfId="6284"/>
    <cellStyle name="Normal 3 4 3 5 2" xfId="6285"/>
    <cellStyle name="Normal 3 4 3 5 2 2" xfId="6286"/>
    <cellStyle name="Normal 3 4 3 5 2 2 2" xfId="6287"/>
    <cellStyle name="Normal 3 4 3 5 2 3" xfId="6288"/>
    <cellStyle name="Normal 3 4 3 5 2 3 2" xfId="6289"/>
    <cellStyle name="Normal 3 4 3 5 2 4" xfId="6290"/>
    <cellStyle name="Normal 3 4 3 5 3" xfId="6291"/>
    <cellStyle name="Normal 3 4 3 5 3 2" xfId="6292"/>
    <cellStyle name="Normal 3 4 3 5 3 3" xfId="6293"/>
    <cellStyle name="Normal 3 4 3 5 4" xfId="6294"/>
    <cellStyle name="Normal 3 4 3 5 4 2" xfId="6295"/>
    <cellStyle name="Normal 3 4 3 5 5" xfId="6296"/>
    <cellStyle name="Normal 3 4 3 5 5 2" xfId="6297"/>
    <cellStyle name="Normal 3 4 3 5 6" xfId="6298"/>
    <cellStyle name="Normal 3 4 3 6" xfId="6299"/>
    <cellStyle name="Normal 3 4 3 6 2" xfId="6300"/>
    <cellStyle name="Normal 3 4 3 6 2 2" xfId="6301"/>
    <cellStyle name="Normal 3 4 3 6 3" xfId="6302"/>
    <cellStyle name="Normal 3 4 3 6 3 2" xfId="6303"/>
    <cellStyle name="Normal 3 4 3 6 4" xfId="6304"/>
    <cellStyle name="Normal 3 4 3 7" xfId="6305"/>
    <cellStyle name="Normal 3 4 3 7 2" xfId="6306"/>
    <cellStyle name="Normal 3 4 3 7 2 2" xfId="6307"/>
    <cellStyle name="Normal 3 4 3 7 3" xfId="6308"/>
    <cellStyle name="Normal 3 4 3 7 3 2" xfId="6309"/>
    <cellStyle name="Normal 3 4 3 7 4" xfId="6310"/>
    <cellStyle name="Normal 3 4 3 8" xfId="6311"/>
    <cellStyle name="Normal 3 4 3 8 2" xfId="6312"/>
    <cellStyle name="Normal 3 4 3 8 3" xfId="6313"/>
    <cellStyle name="Normal 3 4 3 9" xfId="6314"/>
    <cellStyle name="Normal 3 4 3 9 2" xfId="6315"/>
    <cellStyle name="Normal 3 4 4" xfId="6316"/>
    <cellStyle name="Normal 3 4 4 10" xfId="6317"/>
    <cellStyle name="Normal 3 4 4 2" xfId="6318"/>
    <cellStyle name="Normal 3 4 4 2 2" xfId="6319"/>
    <cellStyle name="Normal 3 4 4 2 2 2" xfId="6320"/>
    <cellStyle name="Normal 3 4 4 2 2 2 2" xfId="6321"/>
    <cellStyle name="Normal 3 4 4 2 2 2 3" xfId="6322"/>
    <cellStyle name="Normal 3 4 4 2 2 3" xfId="6323"/>
    <cellStyle name="Normal 3 4 4 2 2 3 2" xfId="6324"/>
    <cellStyle name="Normal 3 4 4 2 2 4" xfId="6325"/>
    <cellStyle name="Normal 3 4 4 2 2 4 2" xfId="6326"/>
    <cellStyle name="Normal 3 4 4 2 2 5" xfId="6327"/>
    <cellStyle name="Normal 3 4 4 2 3" xfId="6328"/>
    <cellStyle name="Normal 3 4 4 2 3 2" xfId="6329"/>
    <cellStyle name="Normal 3 4 4 2 3 2 2" xfId="6330"/>
    <cellStyle name="Normal 3 4 4 2 3 3" xfId="6331"/>
    <cellStyle name="Normal 3 4 4 2 3 3 2" xfId="6332"/>
    <cellStyle name="Normal 3 4 4 2 3 4" xfId="6333"/>
    <cellStyle name="Normal 3 4 4 2 4" xfId="6334"/>
    <cellStyle name="Normal 3 4 4 2 4 2" xfId="6335"/>
    <cellStyle name="Normal 3 4 4 2 4 3" xfId="6336"/>
    <cellStyle name="Normal 3 4 4 2 5" xfId="6337"/>
    <cellStyle name="Normal 3 4 4 2 5 2" xfId="6338"/>
    <cellStyle name="Normal 3 4 4 2 6" xfId="6339"/>
    <cellStyle name="Normal 3 4 4 2 6 2" xfId="6340"/>
    <cellStyle name="Normal 3 4 4 2 7" xfId="6341"/>
    <cellStyle name="Normal 3 4 4 3" xfId="6342"/>
    <cellStyle name="Normal 3 4 4 3 2" xfId="6343"/>
    <cellStyle name="Normal 3 4 4 3 2 2" xfId="6344"/>
    <cellStyle name="Normal 3 4 4 3 2 2 2" xfId="6345"/>
    <cellStyle name="Normal 3 4 4 3 2 2 3" xfId="6346"/>
    <cellStyle name="Normal 3 4 4 3 2 3" xfId="6347"/>
    <cellStyle name="Normal 3 4 4 3 2 3 2" xfId="6348"/>
    <cellStyle name="Normal 3 4 4 3 2 4" xfId="6349"/>
    <cellStyle name="Normal 3 4 4 3 2 4 2" xfId="6350"/>
    <cellStyle name="Normal 3 4 4 3 2 5" xfId="6351"/>
    <cellStyle name="Normal 3 4 4 3 3" xfId="6352"/>
    <cellStyle name="Normal 3 4 4 3 3 2" xfId="6353"/>
    <cellStyle name="Normal 3 4 4 3 3 2 2" xfId="6354"/>
    <cellStyle name="Normal 3 4 4 3 3 3" xfId="6355"/>
    <cellStyle name="Normal 3 4 4 3 3 3 2" xfId="6356"/>
    <cellStyle name="Normal 3 4 4 3 3 4" xfId="6357"/>
    <cellStyle name="Normal 3 4 4 3 4" xfId="6358"/>
    <cellStyle name="Normal 3 4 4 3 4 2" xfId="6359"/>
    <cellStyle name="Normal 3 4 4 3 4 3" xfId="6360"/>
    <cellStyle name="Normal 3 4 4 3 5" xfId="6361"/>
    <cellStyle name="Normal 3 4 4 3 5 2" xfId="6362"/>
    <cellStyle name="Normal 3 4 4 3 6" xfId="6363"/>
    <cellStyle name="Normal 3 4 4 3 6 2" xfId="6364"/>
    <cellStyle name="Normal 3 4 4 3 7" xfId="6365"/>
    <cellStyle name="Normal 3 4 4 4" xfId="6366"/>
    <cellStyle name="Normal 3 4 4 4 2" xfId="6367"/>
    <cellStyle name="Normal 3 4 4 4 2 2" xfId="6368"/>
    <cellStyle name="Normal 3 4 4 4 2 2 2" xfId="6369"/>
    <cellStyle name="Normal 3 4 4 4 2 3" xfId="6370"/>
    <cellStyle name="Normal 3 4 4 4 2 3 2" xfId="6371"/>
    <cellStyle name="Normal 3 4 4 4 2 4" xfId="6372"/>
    <cellStyle name="Normal 3 4 4 4 3" xfId="6373"/>
    <cellStyle name="Normal 3 4 4 4 3 2" xfId="6374"/>
    <cellStyle name="Normal 3 4 4 4 3 3" xfId="6375"/>
    <cellStyle name="Normal 3 4 4 4 4" xfId="6376"/>
    <cellStyle name="Normal 3 4 4 4 4 2" xfId="6377"/>
    <cellStyle name="Normal 3 4 4 4 5" xfId="6378"/>
    <cellStyle name="Normal 3 4 4 4 5 2" xfId="6379"/>
    <cellStyle name="Normal 3 4 4 4 6" xfId="6380"/>
    <cellStyle name="Normal 3 4 4 5" xfId="6381"/>
    <cellStyle name="Normal 3 4 4 5 2" xfId="6382"/>
    <cellStyle name="Normal 3 4 4 5 2 2" xfId="6383"/>
    <cellStyle name="Normal 3 4 4 5 3" xfId="6384"/>
    <cellStyle name="Normal 3 4 4 5 3 2" xfId="6385"/>
    <cellStyle name="Normal 3 4 4 5 4" xfId="6386"/>
    <cellStyle name="Normal 3 4 4 6" xfId="6387"/>
    <cellStyle name="Normal 3 4 4 6 2" xfId="6388"/>
    <cellStyle name="Normal 3 4 4 6 2 2" xfId="6389"/>
    <cellStyle name="Normal 3 4 4 6 3" xfId="6390"/>
    <cellStyle name="Normal 3 4 4 6 3 2" xfId="6391"/>
    <cellStyle name="Normal 3 4 4 6 4" xfId="6392"/>
    <cellStyle name="Normal 3 4 4 7" xfId="6393"/>
    <cellStyle name="Normal 3 4 4 7 2" xfId="6394"/>
    <cellStyle name="Normal 3 4 4 7 3" xfId="6395"/>
    <cellStyle name="Normal 3 4 4 8" xfId="6396"/>
    <cellStyle name="Normal 3 4 4 8 2" xfId="6397"/>
    <cellStyle name="Normal 3 4 4 9" xfId="6398"/>
    <cellStyle name="Normal 3 4 4 9 2" xfId="6399"/>
    <cellStyle name="Normal 3 4 5" xfId="6400"/>
    <cellStyle name="Normal 3 4 5 2" xfId="6401"/>
    <cellStyle name="Normal 3 4 5 2 2" xfId="6402"/>
    <cellStyle name="Normal 3 4 5 2 2 2" xfId="6403"/>
    <cellStyle name="Normal 3 4 5 2 2 2 2" xfId="6404"/>
    <cellStyle name="Normal 3 4 5 2 2 2 3" xfId="6405"/>
    <cellStyle name="Normal 3 4 5 2 2 3" xfId="6406"/>
    <cellStyle name="Normal 3 4 5 2 2 3 2" xfId="6407"/>
    <cellStyle name="Normal 3 4 5 2 2 4" xfId="6408"/>
    <cellStyle name="Normal 3 4 5 2 2 4 2" xfId="6409"/>
    <cellStyle name="Normal 3 4 5 2 2 5" xfId="6410"/>
    <cellStyle name="Normal 3 4 5 2 3" xfId="6411"/>
    <cellStyle name="Normal 3 4 5 2 3 2" xfId="6412"/>
    <cellStyle name="Normal 3 4 5 2 3 2 2" xfId="6413"/>
    <cellStyle name="Normal 3 4 5 2 3 3" xfId="6414"/>
    <cellStyle name="Normal 3 4 5 2 3 3 2" xfId="6415"/>
    <cellStyle name="Normal 3 4 5 2 3 4" xfId="6416"/>
    <cellStyle name="Normal 3 4 5 2 4" xfId="6417"/>
    <cellStyle name="Normal 3 4 5 2 4 2" xfId="6418"/>
    <cellStyle name="Normal 3 4 5 2 4 3" xfId="6419"/>
    <cellStyle name="Normal 3 4 5 2 5" xfId="6420"/>
    <cellStyle name="Normal 3 4 5 2 5 2" xfId="6421"/>
    <cellStyle name="Normal 3 4 5 2 6" xfId="6422"/>
    <cellStyle name="Normal 3 4 5 2 6 2" xfId="6423"/>
    <cellStyle name="Normal 3 4 5 2 7" xfId="6424"/>
    <cellStyle name="Normal 3 4 5 3" xfId="6425"/>
    <cellStyle name="Normal 3 4 5 3 2" xfId="6426"/>
    <cellStyle name="Normal 3 4 5 3 2 2" xfId="6427"/>
    <cellStyle name="Normal 3 4 5 3 2 3" xfId="6428"/>
    <cellStyle name="Normal 3 4 5 3 3" xfId="6429"/>
    <cellStyle name="Normal 3 4 5 3 3 2" xfId="6430"/>
    <cellStyle name="Normal 3 4 5 3 4" xfId="6431"/>
    <cellStyle name="Normal 3 4 5 3 4 2" xfId="6432"/>
    <cellStyle name="Normal 3 4 5 3 5" xfId="6433"/>
    <cellStyle name="Normal 3 4 5 4" xfId="6434"/>
    <cellStyle name="Normal 3 4 5 4 2" xfId="6435"/>
    <cellStyle name="Normal 3 4 5 4 2 2" xfId="6436"/>
    <cellStyle name="Normal 3 4 5 4 3" xfId="6437"/>
    <cellStyle name="Normal 3 4 5 4 3 2" xfId="6438"/>
    <cellStyle name="Normal 3 4 5 4 4" xfId="6439"/>
    <cellStyle name="Normal 3 4 5 5" xfId="6440"/>
    <cellStyle name="Normal 3 4 5 5 2" xfId="6441"/>
    <cellStyle name="Normal 3 4 5 5 3" xfId="6442"/>
    <cellStyle name="Normal 3 4 5 6" xfId="6443"/>
    <cellStyle name="Normal 3 4 5 6 2" xfId="6444"/>
    <cellStyle name="Normal 3 4 5 7" xfId="6445"/>
    <cellStyle name="Normal 3 4 5 7 2" xfId="6446"/>
    <cellStyle name="Normal 3 4 5 8" xfId="6447"/>
    <cellStyle name="Normal 3 4 6" xfId="6448"/>
    <cellStyle name="Normal 3 4 6 2" xfId="6449"/>
    <cellStyle name="Normal 3 4 6 2 2" xfId="6450"/>
    <cellStyle name="Normal 3 4 6 2 2 2" xfId="6451"/>
    <cellStyle name="Normal 3 4 6 2 2 3" xfId="6452"/>
    <cellStyle name="Normal 3 4 6 2 3" xfId="6453"/>
    <cellStyle name="Normal 3 4 6 2 3 2" xfId="6454"/>
    <cellStyle name="Normal 3 4 6 2 4" xfId="6455"/>
    <cellStyle name="Normal 3 4 6 2 4 2" xfId="6456"/>
    <cellStyle name="Normal 3 4 6 2 5" xfId="6457"/>
    <cellStyle name="Normal 3 4 6 3" xfId="6458"/>
    <cellStyle name="Normal 3 4 6 3 2" xfId="6459"/>
    <cellStyle name="Normal 3 4 6 3 2 2" xfId="6460"/>
    <cellStyle name="Normal 3 4 6 3 3" xfId="6461"/>
    <cellStyle name="Normal 3 4 6 3 3 2" xfId="6462"/>
    <cellStyle name="Normal 3 4 6 3 4" xfId="6463"/>
    <cellStyle name="Normal 3 4 6 4" xfId="6464"/>
    <cellStyle name="Normal 3 4 6 4 2" xfId="6465"/>
    <cellStyle name="Normal 3 4 6 4 3" xfId="6466"/>
    <cellStyle name="Normal 3 4 6 5" xfId="6467"/>
    <cellStyle name="Normal 3 4 6 5 2" xfId="6468"/>
    <cellStyle name="Normal 3 4 6 6" xfId="6469"/>
    <cellStyle name="Normal 3 4 6 6 2" xfId="6470"/>
    <cellStyle name="Normal 3 4 6 7" xfId="6471"/>
    <cellStyle name="Normal 3 4 7" xfId="6472"/>
    <cellStyle name="Normal 3 4 7 2" xfId="6473"/>
    <cellStyle name="Normal 3 4 7 2 2" xfId="6474"/>
    <cellStyle name="Normal 3 4 7 2 2 2" xfId="6475"/>
    <cellStyle name="Normal 3 4 7 2 2 3" xfId="6476"/>
    <cellStyle name="Normal 3 4 7 2 3" xfId="6477"/>
    <cellStyle name="Normal 3 4 7 2 3 2" xfId="6478"/>
    <cellStyle name="Normal 3 4 7 2 4" xfId="6479"/>
    <cellStyle name="Normal 3 4 7 2 4 2" xfId="6480"/>
    <cellStyle name="Normal 3 4 7 2 5" xfId="6481"/>
    <cellStyle name="Normal 3 4 7 3" xfId="6482"/>
    <cellStyle name="Normal 3 4 7 3 2" xfId="6483"/>
    <cellStyle name="Normal 3 4 7 3 2 2" xfId="6484"/>
    <cellStyle name="Normal 3 4 7 3 3" xfId="6485"/>
    <cellStyle name="Normal 3 4 7 3 3 2" xfId="6486"/>
    <cellStyle name="Normal 3 4 7 3 4" xfId="6487"/>
    <cellStyle name="Normal 3 4 7 4" xfId="6488"/>
    <cellStyle name="Normal 3 4 7 4 2" xfId="6489"/>
    <cellStyle name="Normal 3 4 7 4 3" xfId="6490"/>
    <cellStyle name="Normal 3 4 7 5" xfId="6491"/>
    <cellStyle name="Normal 3 4 7 5 2" xfId="6492"/>
    <cellStyle name="Normal 3 4 7 6" xfId="6493"/>
    <cellStyle name="Normal 3 4 7 6 2" xfId="6494"/>
    <cellStyle name="Normal 3 4 7 7" xfId="6495"/>
    <cellStyle name="Normal 3 4 8" xfId="6496"/>
    <cellStyle name="Normal 3 4 8 2" xfId="6497"/>
    <cellStyle name="Normal 3 4 8 2 2" xfId="6498"/>
    <cellStyle name="Normal 3 4 8 2 2 2" xfId="6499"/>
    <cellStyle name="Normal 3 4 8 2 3" xfId="6500"/>
    <cellStyle name="Normal 3 4 8 2 3 2" xfId="6501"/>
    <cellStyle name="Normal 3 4 8 2 4" xfId="6502"/>
    <cellStyle name="Normal 3 4 8 3" xfId="6503"/>
    <cellStyle name="Normal 3 4 8 3 2" xfId="6504"/>
    <cellStyle name="Normal 3 4 8 3 3" xfId="6505"/>
    <cellStyle name="Normal 3 4 8 4" xfId="6506"/>
    <cellStyle name="Normal 3 4 8 4 2" xfId="6507"/>
    <cellStyle name="Normal 3 4 8 5" xfId="6508"/>
    <cellStyle name="Normal 3 4 8 5 2" xfId="6509"/>
    <cellStyle name="Normal 3 4 8 6" xfId="6510"/>
    <cellStyle name="Normal 3 4 9" xfId="6511"/>
    <cellStyle name="Normal 3 4 9 2" xfId="6512"/>
    <cellStyle name="Normal 3 4 9 2 2" xfId="6513"/>
    <cellStyle name="Normal 3 4 9 3" xfId="6514"/>
    <cellStyle name="Normal 3 4 9 3 2" xfId="6515"/>
    <cellStyle name="Normal 3 4 9 4" xfId="6516"/>
    <cellStyle name="Normal 3 5" xfId="6517"/>
    <cellStyle name="Normal 3 5 10" xfId="6518"/>
    <cellStyle name="Normal 3 5 10 2" xfId="6519"/>
    <cellStyle name="Normal 3 5 10 3" xfId="6520"/>
    <cellStyle name="Normal 3 5 11" xfId="6521"/>
    <cellStyle name="Normal 3 5 11 2" xfId="6522"/>
    <cellStyle name="Normal 3 5 12" xfId="6523"/>
    <cellStyle name="Normal 3 5 12 2" xfId="6524"/>
    <cellStyle name="Normal 3 5 13" xfId="6525"/>
    <cellStyle name="Normal 3 5 14" xfId="34998"/>
    <cellStyle name="Normal 3 5 2" xfId="6526"/>
    <cellStyle name="Normal 3 5 2 10" xfId="6527"/>
    <cellStyle name="Normal 3 5 2 10 2" xfId="6528"/>
    <cellStyle name="Normal 3 5 2 11" xfId="6529"/>
    <cellStyle name="Normal 3 5 2 2" xfId="6530"/>
    <cellStyle name="Normal 3 5 2 2 2" xfId="6531"/>
    <cellStyle name="Normal 3 5 2 2 2 2" xfId="6532"/>
    <cellStyle name="Normal 3 5 2 2 2 2 2" xfId="6533"/>
    <cellStyle name="Normal 3 5 2 2 2 2 2 2" xfId="6534"/>
    <cellStyle name="Normal 3 5 2 2 2 2 2 3" xfId="6535"/>
    <cellStyle name="Normal 3 5 2 2 2 2 3" xfId="6536"/>
    <cellStyle name="Normal 3 5 2 2 2 2 3 2" xfId="6537"/>
    <cellStyle name="Normal 3 5 2 2 2 2 4" xfId="6538"/>
    <cellStyle name="Normal 3 5 2 2 2 2 4 2" xfId="6539"/>
    <cellStyle name="Normal 3 5 2 2 2 2 5" xfId="6540"/>
    <cellStyle name="Normal 3 5 2 2 2 3" xfId="6541"/>
    <cellStyle name="Normal 3 5 2 2 2 3 2" xfId="6542"/>
    <cellStyle name="Normal 3 5 2 2 2 3 2 2" xfId="6543"/>
    <cellStyle name="Normal 3 5 2 2 2 3 3" xfId="6544"/>
    <cellStyle name="Normal 3 5 2 2 2 3 3 2" xfId="6545"/>
    <cellStyle name="Normal 3 5 2 2 2 3 4" xfId="6546"/>
    <cellStyle name="Normal 3 5 2 2 2 4" xfId="6547"/>
    <cellStyle name="Normal 3 5 2 2 2 4 2" xfId="6548"/>
    <cellStyle name="Normal 3 5 2 2 2 4 3" xfId="6549"/>
    <cellStyle name="Normal 3 5 2 2 2 5" xfId="6550"/>
    <cellStyle name="Normal 3 5 2 2 2 5 2" xfId="6551"/>
    <cellStyle name="Normal 3 5 2 2 2 6" xfId="6552"/>
    <cellStyle name="Normal 3 5 2 2 2 6 2" xfId="6553"/>
    <cellStyle name="Normal 3 5 2 2 2 7" xfId="6554"/>
    <cellStyle name="Normal 3 5 2 2 3" xfId="6555"/>
    <cellStyle name="Normal 3 5 2 2 3 2" xfId="6556"/>
    <cellStyle name="Normal 3 5 2 2 3 2 2" xfId="6557"/>
    <cellStyle name="Normal 3 5 2 2 3 2 3" xfId="6558"/>
    <cellStyle name="Normal 3 5 2 2 3 3" xfId="6559"/>
    <cellStyle name="Normal 3 5 2 2 3 3 2" xfId="6560"/>
    <cellStyle name="Normal 3 5 2 2 3 4" xfId="6561"/>
    <cellStyle name="Normal 3 5 2 2 3 4 2" xfId="6562"/>
    <cellStyle name="Normal 3 5 2 2 3 5" xfId="6563"/>
    <cellStyle name="Normal 3 5 2 2 4" xfId="6564"/>
    <cellStyle name="Normal 3 5 2 2 4 2" xfId="6565"/>
    <cellStyle name="Normal 3 5 2 2 4 2 2" xfId="6566"/>
    <cellStyle name="Normal 3 5 2 2 4 3" xfId="6567"/>
    <cellStyle name="Normal 3 5 2 2 4 3 2" xfId="6568"/>
    <cellStyle name="Normal 3 5 2 2 4 4" xfId="6569"/>
    <cellStyle name="Normal 3 5 2 2 5" xfId="6570"/>
    <cellStyle name="Normal 3 5 2 2 5 2" xfId="6571"/>
    <cellStyle name="Normal 3 5 2 2 5 3" xfId="6572"/>
    <cellStyle name="Normal 3 5 2 2 6" xfId="6573"/>
    <cellStyle name="Normal 3 5 2 2 6 2" xfId="6574"/>
    <cellStyle name="Normal 3 5 2 2 7" xfId="6575"/>
    <cellStyle name="Normal 3 5 2 2 7 2" xfId="6576"/>
    <cellStyle name="Normal 3 5 2 2 8" xfId="6577"/>
    <cellStyle name="Normal 3 5 2 3" xfId="6578"/>
    <cellStyle name="Normal 3 5 2 3 2" xfId="6579"/>
    <cellStyle name="Normal 3 5 2 3 2 2" xfId="6580"/>
    <cellStyle name="Normal 3 5 2 3 2 2 2" xfId="6581"/>
    <cellStyle name="Normal 3 5 2 3 2 2 3" xfId="6582"/>
    <cellStyle name="Normal 3 5 2 3 2 3" xfId="6583"/>
    <cellStyle name="Normal 3 5 2 3 2 3 2" xfId="6584"/>
    <cellStyle name="Normal 3 5 2 3 2 4" xfId="6585"/>
    <cellStyle name="Normal 3 5 2 3 2 4 2" xfId="6586"/>
    <cellStyle name="Normal 3 5 2 3 2 5" xfId="6587"/>
    <cellStyle name="Normal 3 5 2 3 3" xfId="6588"/>
    <cellStyle name="Normal 3 5 2 3 3 2" xfId="6589"/>
    <cellStyle name="Normal 3 5 2 3 3 2 2" xfId="6590"/>
    <cellStyle name="Normal 3 5 2 3 3 3" xfId="6591"/>
    <cellStyle name="Normal 3 5 2 3 3 3 2" xfId="6592"/>
    <cellStyle name="Normal 3 5 2 3 3 4" xfId="6593"/>
    <cellStyle name="Normal 3 5 2 3 4" xfId="6594"/>
    <cellStyle name="Normal 3 5 2 3 4 2" xfId="6595"/>
    <cellStyle name="Normal 3 5 2 3 4 3" xfId="6596"/>
    <cellStyle name="Normal 3 5 2 3 5" xfId="6597"/>
    <cellStyle name="Normal 3 5 2 3 5 2" xfId="6598"/>
    <cellStyle name="Normal 3 5 2 3 6" xfId="6599"/>
    <cellStyle name="Normal 3 5 2 3 6 2" xfId="6600"/>
    <cellStyle name="Normal 3 5 2 3 7" xfId="6601"/>
    <cellStyle name="Normal 3 5 2 4" xfId="6602"/>
    <cellStyle name="Normal 3 5 2 4 2" xfId="6603"/>
    <cellStyle name="Normal 3 5 2 4 2 2" xfId="6604"/>
    <cellStyle name="Normal 3 5 2 4 2 2 2" xfId="6605"/>
    <cellStyle name="Normal 3 5 2 4 2 2 3" xfId="6606"/>
    <cellStyle name="Normal 3 5 2 4 2 3" xfId="6607"/>
    <cellStyle name="Normal 3 5 2 4 2 3 2" xfId="6608"/>
    <cellStyle name="Normal 3 5 2 4 2 4" xfId="6609"/>
    <cellStyle name="Normal 3 5 2 4 2 4 2" xfId="6610"/>
    <cellStyle name="Normal 3 5 2 4 2 5" xfId="6611"/>
    <cellStyle name="Normal 3 5 2 4 3" xfId="6612"/>
    <cellStyle name="Normal 3 5 2 4 3 2" xfId="6613"/>
    <cellStyle name="Normal 3 5 2 4 3 2 2" xfId="6614"/>
    <cellStyle name="Normal 3 5 2 4 3 3" xfId="6615"/>
    <cellStyle name="Normal 3 5 2 4 3 3 2" xfId="6616"/>
    <cellStyle name="Normal 3 5 2 4 3 4" xfId="6617"/>
    <cellStyle name="Normal 3 5 2 4 4" xfId="6618"/>
    <cellStyle name="Normal 3 5 2 4 4 2" xfId="6619"/>
    <cellStyle name="Normal 3 5 2 4 4 3" xfId="6620"/>
    <cellStyle name="Normal 3 5 2 4 5" xfId="6621"/>
    <cellStyle name="Normal 3 5 2 4 5 2" xfId="6622"/>
    <cellStyle name="Normal 3 5 2 4 6" xfId="6623"/>
    <cellStyle name="Normal 3 5 2 4 6 2" xfId="6624"/>
    <cellStyle name="Normal 3 5 2 4 7" xfId="6625"/>
    <cellStyle name="Normal 3 5 2 5" xfId="6626"/>
    <cellStyle name="Normal 3 5 2 5 2" xfId="6627"/>
    <cellStyle name="Normal 3 5 2 5 2 2" xfId="6628"/>
    <cellStyle name="Normal 3 5 2 5 2 2 2" xfId="6629"/>
    <cellStyle name="Normal 3 5 2 5 2 3" xfId="6630"/>
    <cellStyle name="Normal 3 5 2 5 2 3 2" xfId="6631"/>
    <cellStyle name="Normal 3 5 2 5 2 4" xfId="6632"/>
    <cellStyle name="Normal 3 5 2 5 3" xfId="6633"/>
    <cellStyle name="Normal 3 5 2 5 3 2" xfId="6634"/>
    <cellStyle name="Normal 3 5 2 5 3 3" xfId="6635"/>
    <cellStyle name="Normal 3 5 2 5 4" xfId="6636"/>
    <cellStyle name="Normal 3 5 2 5 4 2" xfId="6637"/>
    <cellStyle name="Normal 3 5 2 5 5" xfId="6638"/>
    <cellStyle name="Normal 3 5 2 5 5 2" xfId="6639"/>
    <cellStyle name="Normal 3 5 2 5 6" xfId="6640"/>
    <cellStyle name="Normal 3 5 2 6" xfId="6641"/>
    <cellStyle name="Normal 3 5 2 6 2" xfId="6642"/>
    <cellStyle name="Normal 3 5 2 6 2 2" xfId="6643"/>
    <cellStyle name="Normal 3 5 2 6 3" xfId="6644"/>
    <cellStyle name="Normal 3 5 2 6 3 2" xfId="6645"/>
    <cellStyle name="Normal 3 5 2 6 4" xfId="6646"/>
    <cellStyle name="Normal 3 5 2 7" xfId="6647"/>
    <cellStyle name="Normal 3 5 2 7 2" xfId="6648"/>
    <cellStyle name="Normal 3 5 2 7 2 2" xfId="6649"/>
    <cellStyle name="Normal 3 5 2 7 3" xfId="6650"/>
    <cellStyle name="Normal 3 5 2 7 3 2" xfId="6651"/>
    <cellStyle name="Normal 3 5 2 7 4" xfId="6652"/>
    <cellStyle name="Normal 3 5 2 8" xfId="6653"/>
    <cellStyle name="Normal 3 5 2 8 2" xfId="6654"/>
    <cellStyle name="Normal 3 5 2 8 3" xfId="6655"/>
    <cellStyle name="Normal 3 5 2 9" xfId="6656"/>
    <cellStyle name="Normal 3 5 2 9 2" xfId="6657"/>
    <cellStyle name="Normal 3 5 3" xfId="6658"/>
    <cellStyle name="Normal 3 5 3 10" xfId="6659"/>
    <cellStyle name="Normal 3 5 3 2" xfId="6660"/>
    <cellStyle name="Normal 3 5 3 2 2" xfId="6661"/>
    <cellStyle name="Normal 3 5 3 2 2 2" xfId="6662"/>
    <cellStyle name="Normal 3 5 3 2 2 2 2" xfId="6663"/>
    <cellStyle name="Normal 3 5 3 2 2 2 3" xfId="6664"/>
    <cellStyle name="Normal 3 5 3 2 2 3" xfId="6665"/>
    <cellStyle name="Normal 3 5 3 2 2 3 2" xfId="6666"/>
    <cellStyle name="Normal 3 5 3 2 2 4" xfId="6667"/>
    <cellStyle name="Normal 3 5 3 2 2 4 2" xfId="6668"/>
    <cellStyle name="Normal 3 5 3 2 2 5" xfId="6669"/>
    <cellStyle name="Normal 3 5 3 2 3" xfId="6670"/>
    <cellStyle name="Normal 3 5 3 2 3 2" xfId="6671"/>
    <cellStyle name="Normal 3 5 3 2 3 2 2" xfId="6672"/>
    <cellStyle name="Normal 3 5 3 2 3 3" xfId="6673"/>
    <cellStyle name="Normal 3 5 3 2 3 3 2" xfId="6674"/>
    <cellStyle name="Normal 3 5 3 2 3 4" xfId="6675"/>
    <cellStyle name="Normal 3 5 3 2 4" xfId="6676"/>
    <cellStyle name="Normal 3 5 3 2 4 2" xfId="6677"/>
    <cellStyle name="Normal 3 5 3 2 4 3" xfId="6678"/>
    <cellStyle name="Normal 3 5 3 2 5" xfId="6679"/>
    <cellStyle name="Normal 3 5 3 2 5 2" xfId="6680"/>
    <cellStyle name="Normal 3 5 3 2 6" xfId="6681"/>
    <cellStyle name="Normal 3 5 3 2 6 2" xfId="6682"/>
    <cellStyle name="Normal 3 5 3 2 7" xfId="6683"/>
    <cellStyle name="Normal 3 5 3 3" xfId="6684"/>
    <cellStyle name="Normal 3 5 3 3 2" xfId="6685"/>
    <cellStyle name="Normal 3 5 3 3 2 2" xfId="6686"/>
    <cellStyle name="Normal 3 5 3 3 2 2 2" xfId="6687"/>
    <cellStyle name="Normal 3 5 3 3 2 2 3" xfId="6688"/>
    <cellStyle name="Normal 3 5 3 3 2 3" xfId="6689"/>
    <cellStyle name="Normal 3 5 3 3 2 3 2" xfId="6690"/>
    <cellStyle name="Normal 3 5 3 3 2 4" xfId="6691"/>
    <cellStyle name="Normal 3 5 3 3 2 4 2" xfId="6692"/>
    <cellStyle name="Normal 3 5 3 3 2 5" xfId="6693"/>
    <cellStyle name="Normal 3 5 3 3 3" xfId="6694"/>
    <cellStyle name="Normal 3 5 3 3 3 2" xfId="6695"/>
    <cellStyle name="Normal 3 5 3 3 3 2 2" xfId="6696"/>
    <cellStyle name="Normal 3 5 3 3 3 3" xfId="6697"/>
    <cellStyle name="Normal 3 5 3 3 3 3 2" xfId="6698"/>
    <cellStyle name="Normal 3 5 3 3 3 4" xfId="6699"/>
    <cellStyle name="Normal 3 5 3 3 4" xfId="6700"/>
    <cellStyle name="Normal 3 5 3 3 4 2" xfId="6701"/>
    <cellStyle name="Normal 3 5 3 3 4 3" xfId="6702"/>
    <cellStyle name="Normal 3 5 3 3 5" xfId="6703"/>
    <cellStyle name="Normal 3 5 3 3 5 2" xfId="6704"/>
    <cellStyle name="Normal 3 5 3 3 6" xfId="6705"/>
    <cellStyle name="Normal 3 5 3 3 6 2" xfId="6706"/>
    <cellStyle name="Normal 3 5 3 3 7" xfId="6707"/>
    <cellStyle name="Normal 3 5 3 4" xfId="6708"/>
    <cellStyle name="Normal 3 5 3 4 2" xfId="6709"/>
    <cellStyle name="Normal 3 5 3 4 2 2" xfId="6710"/>
    <cellStyle name="Normal 3 5 3 4 2 2 2" xfId="6711"/>
    <cellStyle name="Normal 3 5 3 4 2 3" xfId="6712"/>
    <cellStyle name="Normal 3 5 3 4 2 3 2" xfId="6713"/>
    <cellStyle name="Normal 3 5 3 4 2 4" xfId="6714"/>
    <cellStyle name="Normal 3 5 3 4 3" xfId="6715"/>
    <cellStyle name="Normal 3 5 3 4 3 2" xfId="6716"/>
    <cellStyle name="Normal 3 5 3 4 3 3" xfId="6717"/>
    <cellStyle name="Normal 3 5 3 4 4" xfId="6718"/>
    <cellStyle name="Normal 3 5 3 4 4 2" xfId="6719"/>
    <cellStyle name="Normal 3 5 3 4 5" xfId="6720"/>
    <cellStyle name="Normal 3 5 3 4 5 2" xfId="6721"/>
    <cellStyle name="Normal 3 5 3 4 6" xfId="6722"/>
    <cellStyle name="Normal 3 5 3 5" xfId="6723"/>
    <cellStyle name="Normal 3 5 3 5 2" xfId="6724"/>
    <cellStyle name="Normal 3 5 3 5 2 2" xfId="6725"/>
    <cellStyle name="Normal 3 5 3 5 3" xfId="6726"/>
    <cellStyle name="Normal 3 5 3 5 3 2" xfId="6727"/>
    <cellStyle name="Normal 3 5 3 5 4" xfId="6728"/>
    <cellStyle name="Normal 3 5 3 6" xfId="6729"/>
    <cellStyle name="Normal 3 5 3 6 2" xfId="6730"/>
    <cellStyle name="Normal 3 5 3 6 2 2" xfId="6731"/>
    <cellStyle name="Normal 3 5 3 6 3" xfId="6732"/>
    <cellStyle name="Normal 3 5 3 6 3 2" xfId="6733"/>
    <cellStyle name="Normal 3 5 3 6 4" xfId="6734"/>
    <cellStyle name="Normal 3 5 3 7" xfId="6735"/>
    <cellStyle name="Normal 3 5 3 7 2" xfId="6736"/>
    <cellStyle name="Normal 3 5 3 7 3" xfId="6737"/>
    <cellStyle name="Normal 3 5 3 8" xfId="6738"/>
    <cellStyle name="Normal 3 5 3 8 2" xfId="6739"/>
    <cellStyle name="Normal 3 5 3 9" xfId="6740"/>
    <cellStyle name="Normal 3 5 3 9 2" xfId="6741"/>
    <cellStyle name="Normal 3 5 4" xfId="6742"/>
    <cellStyle name="Normal 3 5 4 2" xfId="6743"/>
    <cellStyle name="Normal 3 5 4 2 2" xfId="6744"/>
    <cellStyle name="Normal 3 5 4 2 2 2" xfId="6745"/>
    <cellStyle name="Normal 3 5 4 2 2 2 2" xfId="6746"/>
    <cellStyle name="Normal 3 5 4 2 2 2 3" xfId="6747"/>
    <cellStyle name="Normal 3 5 4 2 2 3" xfId="6748"/>
    <cellStyle name="Normal 3 5 4 2 2 3 2" xfId="6749"/>
    <cellStyle name="Normal 3 5 4 2 2 4" xfId="6750"/>
    <cellStyle name="Normal 3 5 4 2 2 4 2" xfId="6751"/>
    <cellStyle name="Normal 3 5 4 2 2 5" xfId="6752"/>
    <cellStyle name="Normal 3 5 4 2 3" xfId="6753"/>
    <cellStyle name="Normal 3 5 4 2 3 2" xfId="6754"/>
    <cellStyle name="Normal 3 5 4 2 3 2 2" xfId="6755"/>
    <cellStyle name="Normal 3 5 4 2 3 3" xfId="6756"/>
    <cellStyle name="Normal 3 5 4 2 3 3 2" xfId="6757"/>
    <cellStyle name="Normal 3 5 4 2 3 4" xfId="6758"/>
    <cellStyle name="Normal 3 5 4 2 4" xfId="6759"/>
    <cellStyle name="Normal 3 5 4 2 4 2" xfId="6760"/>
    <cellStyle name="Normal 3 5 4 2 4 3" xfId="6761"/>
    <cellStyle name="Normal 3 5 4 2 5" xfId="6762"/>
    <cellStyle name="Normal 3 5 4 2 5 2" xfId="6763"/>
    <cellStyle name="Normal 3 5 4 2 6" xfId="6764"/>
    <cellStyle name="Normal 3 5 4 2 6 2" xfId="6765"/>
    <cellStyle name="Normal 3 5 4 2 7" xfId="6766"/>
    <cellStyle name="Normal 3 5 4 3" xfId="6767"/>
    <cellStyle name="Normal 3 5 4 3 2" xfId="6768"/>
    <cellStyle name="Normal 3 5 4 3 2 2" xfId="6769"/>
    <cellStyle name="Normal 3 5 4 3 2 3" xfId="6770"/>
    <cellStyle name="Normal 3 5 4 3 3" xfId="6771"/>
    <cellStyle name="Normal 3 5 4 3 3 2" xfId="6772"/>
    <cellStyle name="Normal 3 5 4 3 4" xfId="6773"/>
    <cellStyle name="Normal 3 5 4 3 4 2" xfId="6774"/>
    <cellStyle name="Normal 3 5 4 3 5" xfId="6775"/>
    <cellStyle name="Normal 3 5 4 4" xfId="6776"/>
    <cellStyle name="Normal 3 5 4 4 2" xfId="6777"/>
    <cellStyle name="Normal 3 5 4 4 2 2" xfId="6778"/>
    <cellStyle name="Normal 3 5 4 4 3" xfId="6779"/>
    <cellStyle name="Normal 3 5 4 4 3 2" xfId="6780"/>
    <cellStyle name="Normal 3 5 4 4 4" xfId="6781"/>
    <cellStyle name="Normal 3 5 4 5" xfId="6782"/>
    <cellStyle name="Normal 3 5 4 5 2" xfId="6783"/>
    <cellStyle name="Normal 3 5 4 5 3" xfId="6784"/>
    <cellStyle name="Normal 3 5 4 6" xfId="6785"/>
    <cellStyle name="Normal 3 5 4 6 2" xfId="6786"/>
    <cellStyle name="Normal 3 5 4 7" xfId="6787"/>
    <cellStyle name="Normal 3 5 4 7 2" xfId="6788"/>
    <cellStyle name="Normal 3 5 4 8" xfId="6789"/>
    <cellStyle name="Normal 3 5 5" xfId="6790"/>
    <cellStyle name="Normal 3 5 5 2" xfId="6791"/>
    <cellStyle name="Normal 3 5 5 2 2" xfId="6792"/>
    <cellStyle name="Normal 3 5 5 2 2 2" xfId="6793"/>
    <cellStyle name="Normal 3 5 5 2 2 3" xfId="6794"/>
    <cellStyle name="Normal 3 5 5 2 3" xfId="6795"/>
    <cellStyle name="Normal 3 5 5 2 3 2" xfId="6796"/>
    <cellStyle name="Normal 3 5 5 2 4" xfId="6797"/>
    <cellStyle name="Normal 3 5 5 2 4 2" xfId="6798"/>
    <cellStyle name="Normal 3 5 5 2 5" xfId="6799"/>
    <cellStyle name="Normal 3 5 5 3" xfId="6800"/>
    <cellStyle name="Normal 3 5 5 3 2" xfId="6801"/>
    <cellStyle name="Normal 3 5 5 3 2 2" xfId="6802"/>
    <cellStyle name="Normal 3 5 5 3 3" xfId="6803"/>
    <cellStyle name="Normal 3 5 5 3 3 2" xfId="6804"/>
    <cellStyle name="Normal 3 5 5 3 4" xfId="6805"/>
    <cellStyle name="Normal 3 5 5 4" xfId="6806"/>
    <cellStyle name="Normal 3 5 5 4 2" xfId="6807"/>
    <cellStyle name="Normal 3 5 5 4 3" xfId="6808"/>
    <cellStyle name="Normal 3 5 5 5" xfId="6809"/>
    <cellStyle name="Normal 3 5 5 5 2" xfId="6810"/>
    <cellStyle name="Normal 3 5 5 6" xfId="6811"/>
    <cellStyle name="Normal 3 5 5 6 2" xfId="6812"/>
    <cellStyle name="Normal 3 5 5 7" xfId="6813"/>
    <cellStyle name="Normal 3 5 6" xfId="6814"/>
    <cellStyle name="Normal 3 5 6 2" xfId="6815"/>
    <cellStyle name="Normal 3 5 6 2 2" xfId="6816"/>
    <cellStyle name="Normal 3 5 6 2 2 2" xfId="6817"/>
    <cellStyle name="Normal 3 5 6 2 2 3" xfId="6818"/>
    <cellStyle name="Normal 3 5 6 2 3" xfId="6819"/>
    <cellStyle name="Normal 3 5 6 2 3 2" xfId="6820"/>
    <cellStyle name="Normal 3 5 6 2 4" xfId="6821"/>
    <cellStyle name="Normal 3 5 6 2 4 2" xfId="6822"/>
    <cellStyle name="Normal 3 5 6 2 5" xfId="6823"/>
    <cellStyle name="Normal 3 5 6 3" xfId="6824"/>
    <cellStyle name="Normal 3 5 6 3 2" xfId="6825"/>
    <cellStyle name="Normal 3 5 6 3 2 2" xfId="6826"/>
    <cellStyle name="Normal 3 5 6 3 3" xfId="6827"/>
    <cellStyle name="Normal 3 5 6 3 3 2" xfId="6828"/>
    <cellStyle name="Normal 3 5 6 3 4" xfId="6829"/>
    <cellStyle name="Normal 3 5 6 4" xfId="6830"/>
    <cellStyle name="Normal 3 5 6 4 2" xfId="6831"/>
    <cellStyle name="Normal 3 5 6 4 3" xfId="6832"/>
    <cellStyle name="Normal 3 5 6 5" xfId="6833"/>
    <cellStyle name="Normal 3 5 6 5 2" xfId="6834"/>
    <cellStyle name="Normal 3 5 6 6" xfId="6835"/>
    <cellStyle name="Normal 3 5 6 6 2" xfId="6836"/>
    <cellStyle name="Normal 3 5 6 7" xfId="6837"/>
    <cellStyle name="Normal 3 5 7" xfId="6838"/>
    <cellStyle name="Normal 3 5 7 2" xfId="6839"/>
    <cellStyle name="Normal 3 5 7 2 2" xfId="6840"/>
    <cellStyle name="Normal 3 5 7 2 2 2" xfId="6841"/>
    <cellStyle name="Normal 3 5 7 2 3" xfId="6842"/>
    <cellStyle name="Normal 3 5 7 2 3 2" xfId="6843"/>
    <cellStyle name="Normal 3 5 7 2 4" xfId="6844"/>
    <cellStyle name="Normal 3 5 7 3" xfId="6845"/>
    <cellStyle name="Normal 3 5 7 3 2" xfId="6846"/>
    <cellStyle name="Normal 3 5 7 3 3" xfId="6847"/>
    <cellStyle name="Normal 3 5 7 4" xfId="6848"/>
    <cellStyle name="Normal 3 5 7 4 2" xfId="6849"/>
    <cellStyle name="Normal 3 5 7 5" xfId="6850"/>
    <cellStyle name="Normal 3 5 7 5 2" xfId="6851"/>
    <cellStyle name="Normal 3 5 7 6" xfId="6852"/>
    <cellStyle name="Normal 3 5 8" xfId="6853"/>
    <cellStyle name="Normal 3 5 8 2" xfId="6854"/>
    <cellStyle name="Normal 3 5 8 2 2" xfId="6855"/>
    <cellStyle name="Normal 3 5 8 3" xfId="6856"/>
    <cellStyle name="Normal 3 5 8 3 2" xfId="6857"/>
    <cellStyle name="Normal 3 5 8 4" xfId="6858"/>
    <cellStyle name="Normal 3 5 9" xfId="6859"/>
    <cellStyle name="Normal 3 5 9 2" xfId="6860"/>
    <cellStyle name="Normal 3 5 9 2 2" xfId="6861"/>
    <cellStyle name="Normal 3 5 9 3" xfId="6862"/>
    <cellStyle name="Normal 3 5 9 3 2" xfId="6863"/>
    <cellStyle name="Normal 3 5 9 4" xfId="6864"/>
    <cellStyle name="Normal 3 6" xfId="6865"/>
    <cellStyle name="Normal 3 6 10" xfId="6866"/>
    <cellStyle name="Normal 3 6 10 2" xfId="6867"/>
    <cellStyle name="Normal 3 6 11" xfId="6868"/>
    <cellStyle name="Normal 3 6 2" xfId="6869"/>
    <cellStyle name="Normal 3 6 2 2" xfId="6870"/>
    <cellStyle name="Normal 3 6 2 2 2" xfId="6871"/>
    <cellStyle name="Normal 3 6 2 2 2 2" xfId="6872"/>
    <cellStyle name="Normal 3 6 2 2 2 2 2" xfId="6873"/>
    <cellStyle name="Normal 3 6 2 2 2 2 3" xfId="6874"/>
    <cellStyle name="Normal 3 6 2 2 2 3" xfId="6875"/>
    <cellStyle name="Normal 3 6 2 2 2 3 2" xfId="6876"/>
    <cellStyle name="Normal 3 6 2 2 2 4" xfId="6877"/>
    <cellStyle name="Normal 3 6 2 2 2 4 2" xfId="6878"/>
    <cellStyle name="Normal 3 6 2 2 2 5" xfId="6879"/>
    <cellStyle name="Normal 3 6 2 2 3" xfId="6880"/>
    <cellStyle name="Normal 3 6 2 2 3 2" xfId="6881"/>
    <cellStyle name="Normal 3 6 2 2 3 2 2" xfId="6882"/>
    <cellStyle name="Normal 3 6 2 2 3 3" xfId="6883"/>
    <cellStyle name="Normal 3 6 2 2 3 3 2" xfId="6884"/>
    <cellStyle name="Normal 3 6 2 2 3 4" xfId="6885"/>
    <cellStyle name="Normal 3 6 2 2 4" xfId="6886"/>
    <cellStyle name="Normal 3 6 2 2 4 2" xfId="6887"/>
    <cellStyle name="Normal 3 6 2 2 4 3" xfId="6888"/>
    <cellStyle name="Normal 3 6 2 2 5" xfId="6889"/>
    <cellStyle name="Normal 3 6 2 2 5 2" xfId="6890"/>
    <cellStyle name="Normal 3 6 2 2 6" xfId="6891"/>
    <cellStyle name="Normal 3 6 2 2 6 2" xfId="6892"/>
    <cellStyle name="Normal 3 6 2 2 7" xfId="6893"/>
    <cellStyle name="Normal 3 6 2 3" xfId="6894"/>
    <cellStyle name="Normal 3 6 2 3 2" xfId="6895"/>
    <cellStyle name="Normal 3 6 2 3 2 2" xfId="6896"/>
    <cellStyle name="Normal 3 6 2 3 2 3" xfId="6897"/>
    <cellStyle name="Normal 3 6 2 3 3" xfId="6898"/>
    <cellStyle name="Normal 3 6 2 3 3 2" xfId="6899"/>
    <cellStyle name="Normal 3 6 2 3 4" xfId="6900"/>
    <cellStyle name="Normal 3 6 2 3 4 2" xfId="6901"/>
    <cellStyle name="Normal 3 6 2 3 5" xfId="6902"/>
    <cellStyle name="Normal 3 6 2 4" xfId="6903"/>
    <cellStyle name="Normal 3 6 2 4 2" xfId="6904"/>
    <cellStyle name="Normal 3 6 2 4 2 2" xfId="6905"/>
    <cellStyle name="Normal 3 6 2 4 3" xfId="6906"/>
    <cellStyle name="Normal 3 6 2 4 3 2" xfId="6907"/>
    <cellStyle name="Normal 3 6 2 4 4" xfId="6908"/>
    <cellStyle name="Normal 3 6 2 5" xfId="6909"/>
    <cellStyle name="Normal 3 6 2 5 2" xfId="6910"/>
    <cellStyle name="Normal 3 6 2 5 3" xfId="6911"/>
    <cellStyle name="Normal 3 6 2 6" xfId="6912"/>
    <cellStyle name="Normal 3 6 2 6 2" xfId="6913"/>
    <cellStyle name="Normal 3 6 2 7" xfId="6914"/>
    <cellStyle name="Normal 3 6 2 7 2" xfId="6915"/>
    <cellStyle name="Normal 3 6 2 8" xfId="6916"/>
    <cellStyle name="Normal 3 6 3" xfId="6917"/>
    <cellStyle name="Normal 3 6 3 2" xfId="6918"/>
    <cellStyle name="Normal 3 6 3 2 2" xfId="6919"/>
    <cellStyle name="Normal 3 6 3 2 2 2" xfId="6920"/>
    <cellStyle name="Normal 3 6 3 2 2 3" xfId="6921"/>
    <cellStyle name="Normal 3 6 3 2 3" xfId="6922"/>
    <cellStyle name="Normal 3 6 3 2 3 2" xfId="6923"/>
    <cellStyle name="Normal 3 6 3 2 4" xfId="6924"/>
    <cellStyle name="Normal 3 6 3 2 4 2" xfId="6925"/>
    <cellStyle name="Normal 3 6 3 2 5" xfId="6926"/>
    <cellStyle name="Normal 3 6 3 3" xfId="6927"/>
    <cellStyle name="Normal 3 6 3 3 2" xfId="6928"/>
    <cellStyle name="Normal 3 6 3 3 2 2" xfId="6929"/>
    <cellStyle name="Normal 3 6 3 3 3" xfId="6930"/>
    <cellStyle name="Normal 3 6 3 3 3 2" xfId="6931"/>
    <cellStyle name="Normal 3 6 3 3 4" xfId="6932"/>
    <cellStyle name="Normal 3 6 3 4" xfId="6933"/>
    <cellStyle name="Normal 3 6 3 4 2" xfId="6934"/>
    <cellStyle name="Normal 3 6 3 4 3" xfId="6935"/>
    <cellStyle name="Normal 3 6 3 5" xfId="6936"/>
    <cellStyle name="Normal 3 6 3 5 2" xfId="6937"/>
    <cellStyle name="Normal 3 6 3 6" xfId="6938"/>
    <cellStyle name="Normal 3 6 3 6 2" xfId="6939"/>
    <cellStyle name="Normal 3 6 3 7" xfId="6940"/>
    <cellStyle name="Normal 3 6 4" xfId="6941"/>
    <cellStyle name="Normal 3 6 4 2" xfId="6942"/>
    <cellStyle name="Normal 3 6 4 2 2" xfId="6943"/>
    <cellStyle name="Normal 3 6 4 2 2 2" xfId="6944"/>
    <cellStyle name="Normal 3 6 4 2 2 3" xfId="6945"/>
    <cellStyle name="Normal 3 6 4 2 3" xfId="6946"/>
    <cellStyle name="Normal 3 6 4 2 3 2" xfId="6947"/>
    <cellStyle name="Normal 3 6 4 2 4" xfId="6948"/>
    <cellStyle name="Normal 3 6 4 2 4 2" xfId="6949"/>
    <cellStyle name="Normal 3 6 4 2 5" xfId="6950"/>
    <cellStyle name="Normal 3 6 4 3" xfId="6951"/>
    <cellStyle name="Normal 3 6 4 3 2" xfId="6952"/>
    <cellStyle name="Normal 3 6 4 3 2 2" xfId="6953"/>
    <cellStyle name="Normal 3 6 4 3 3" xfId="6954"/>
    <cellStyle name="Normal 3 6 4 3 3 2" xfId="6955"/>
    <cellStyle name="Normal 3 6 4 3 4" xfId="6956"/>
    <cellStyle name="Normal 3 6 4 4" xfId="6957"/>
    <cellStyle name="Normal 3 6 4 4 2" xfId="6958"/>
    <cellStyle name="Normal 3 6 4 4 3" xfId="6959"/>
    <cellStyle name="Normal 3 6 4 5" xfId="6960"/>
    <cellStyle name="Normal 3 6 4 5 2" xfId="6961"/>
    <cellStyle name="Normal 3 6 4 6" xfId="6962"/>
    <cellStyle name="Normal 3 6 4 6 2" xfId="6963"/>
    <cellStyle name="Normal 3 6 4 7" xfId="6964"/>
    <cellStyle name="Normal 3 6 5" xfId="6965"/>
    <cellStyle name="Normal 3 6 5 2" xfId="6966"/>
    <cellStyle name="Normal 3 6 5 2 2" xfId="6967"/>
    <cellStyle name="Normal 3 6 5 2 2 2" xfId="6968"/>
    <cellStyle name="Normal 3 6 5 2 3" xfId="6969"/>
    <cellStyle name="Normal 3 6 5 2 3 2" xfId="6970"/>
    <cellStyle name="Normal 3 6 5 2 4" xfId="6971"/>
    <cellStyle name="Normal 3 6 5 3" xfId="6972"/>
    <cellStyle name="Normal 3 6 5 3 2" xfId="6973"/>
    <cellStyle name="Normal 3 6 5 3 3" xfId="6974"/>
    <cellStyle name="Normal 3 6 5 4" xfId="6975"/>
    <cellStyle name="Normal 3 6 5 4 2" xfId="6976"/>
    <cellStyle name="Normal 3 6 5 5" xfId="6977"/>
    <cellStyle name="Normal 3 6 5 5 2" xfId="6978"/>
    <cellStyle name="Normal 3 6 5 6" xfId="6979"/>
    <cellStyle name="Normal 3 6 6" xfId="6980"/>
    <cellStyle name="Normal 3 6 6 2" xfId="6981"/>
    <cellStyle name="Normal 3 6 6 2 2" xfId="6982"/>
    <cellStyle name="Normal 3 6 6 3" xfId="6983"/>
    <cellStyle name="Normal 3 6 6 3 2" xfId="6984"/>
    <cellStyle name="Normal 3 6 6 4" xfId="6985"/>
    <cellStyle name="Normal 3 6 7" xfId="6986"/>
    <cellStyle name="Normal 3 6 7 2" xfId="6987"/>
    <cellStyle name="Normal 3 6 7 2 2" xfId="6988"/>
    <cellStyle name="Normal 3 6 7 3" xfId="6989"/>
    <cellStyle name="Normal 3 6 7 3 2" xfId="6990"/>
    <cellStyle name="Normal 3 6 7 4" xfId="6991"/>
    <cellStyle name="Normal 3 6 8" xfId="6992"/>
    <cellStyle name="Normal 3 6 8 2" xfId="6993"/>
    <cellStyle name="Normal 3 6 8 3" xfId="6994"/>
    <cellStyle name="Normal 3 6 9" xfId="6995"/>
    <cellStyle name="Normal 3 6 9 2" xfId="6996"/>
    <cellStyle name="Normal 3 7" xfId="6997"/>
    <cellStyle name="Normal 3 7 10" xfId="6998"/>
    <cellStyle name="Normal 3 7 10 2" xfId="6999"/>
    <cellStyle name="Normal 3 7 11" xfId="7000"/>
    <cellStyle name="Normal 3 7 2" xfId="7001"/>
    <cellStyle name="Normal 3 7 2 2" xfId="7002"/>
    <cellStyle name="Normal 3 7 2 2 2" xfId="7003"/>
    <cellStyle name="Normal 3 7 2 2 2 2" xfId="7004"/>
    <cellStyle name="Normal 3 7 2 2 2 2 2" xfId="7005"/>
    <cellStyle name="Normal 3 7 2 2 2 2 3" xfId="7006"/>
    <cellStyle name="Normal 3 7 2 2 2 3" xfId="7007"/>
    <cellStyle name="Normal 3 7 2 2 2 3 2" xfId="7008"/>
    <cellStyle name="Normal 3 7 2 2 2 4" xfId="7009"/>
    <cellStyle name="Normal 3 7 2 2 2 4 2" xfId="7010"/>
    <cellStyle name="Normal 3 7 2 2 2 5" xfId="7011"/>
    <cellStyle name="Normal 3 7 2 2 3" xfId="7012"/>
    <cellStyle name="Normal 3 7 2 2 3 2" xfId="7013"/>
    <cellStyle name="Normal 3 7 2 2 3 2 2" xfId="7014"/>
    <cellStyle name="Normal 3 7 2 2 3 3" xfId="7015"/>
    <cellStyle name="Normal 3 7 2 2 3 3 2" xfId="7016"/>
    <cellStyle name="Normal 3 7 2 2 3 4" xfId="7017"/>
    <cellStyle name="Normal 3 7 2 2 4" xfId="7018"/>
    <cellStyle name="Normal 3 7 2 2 4 2" xfId="7019"/>
    <cellStyle name="Normal 3 7 2 2 4 3" xfId="7020"/>
    <cellStyle name="Normal 3 7 2 2 5" xfId="7021"/>
    <cellStyle name="Normal 3 7 2 2 5 2" xfId="7022"/>
    <cellStyle name="Normal 3 7 2 2 6" xfId="7023"/>
    <cellStyle name="Normal 3 7 2 2 6 2" xfId="7024"/>
    <cellStyle name="Normal 3 7 2 2 7" xfId="7025"/>
    <cellStyle name="Normal 3 7 2 3" xfId="7026"/>
    <cellStyle name="Normal 3 7 2 3 2" xfId="7027"/>
    <cellStyle name="Normal 3 7 2 3 2 2" xfId="7028"/>
    <cellStyle name="Normal 3 7 2 3 2 3" xfId="7029"/>
    <cellStyle name="Normal 3 7 2 3 3" xfId="7030"/>
    <cellStyle name="Normal 3 7 2 3 3 2" xfId="7031"/>
    <cellStyle name="Normal 3 7 2 3 4" xfId="7032"/>
    <cellStyle name="Normal 3 7 2 3 4 2" xfId="7033"/>
    <cellStyle name="Normal 3 7 2 3 5" xfId="7034"/>
    <cellStyle name="Normal 3 7 2 4" xfId="7035"/>
    <cellStyle name="Normal 3 7 2 4 2" xfId="7036"/>
    <cellStyle name="Normal 3 7 2 4 2 2" xfId="7037"/>
    <cellStyle name="Normal 3 7 2 4 3" xfId="7038"/>
    <cellStyle name="Normal 3 7 2 4 3 2" xfId="7039"/>
    <cellStyle name="Normal 3 7 2 4 4" xfId="7040"/>
    <cellStyle name="Normal 3 7 2 5" xfId="7041"/>
    <cellStyle name="Normal 3 7 2 5 2" xfId="7042"/>
    <cellStyle name="Normal 3 7 2 5 3" xfId="7043"/>
    <cellStyle name="Normal 3 7 2 6" xfId="7044"/>
    <cellStyle name="Normal 3 7 2 6 2" xfId="7045"/>
    <cellStyle name="Normal 3 7 2 7" xfId="7046"/>
    <cellStyle name="Normal 3 7 2 7 2" xfId="7047"/>
    <cellStyle name="Normal 3 7 2 8" xfId="7048"/>
    <cellStyle name="Normal 3 7 3" xfId="7049"/>
    <cellStyle name="Normal 3 7 3 2" xfId="7050"/>
    <cellStyle name="Normal 3 7 3 2 2" xfId="7051"/>
    <cellStyle name="Normal 3 7 3 2 2 2" xfId="7052"/>
    <cellStyle name="Normal 3 7 3 2 2 3" xfId="7053"/>
    <cellStyle name="Normal 3 7 3 2 3" xfId="7054"/>
    <cellStyle name="Normal 3 7 3 2 3 2" xfId="7055"/>
    <cellStyle name="Normal 3 7 3 2 4" xfId="7056"/>
    <cellStyle name="Normal 3 7 3 2 4 2" xfId="7057"/>
    <cellStyle name="Normal 3 7 3 2 5" xfId="7058"/>
    <cellStyle name="Normal 3 7 3 3" xfId="7059"/>
    <cellStyle name="Normal 3 7 3 3 2" xfId="7060"/>
    <cellStyle name="Normal 3 7 3 3 2 2" xfId="7061"/>
    <cellStyle name="Normal 3 7 3 3 3" xfId="7062"/>
    <cellStyle name="Normal 3 7 3 3 3 2" xfId="7063"/>
    <cellStyle name="Normal 3 7 3 3 4" xfId="7064"/>
    <cellStyle name="Normal 3 7 3 4" xfId="7065"/>
    <cellStyle name="Normal 3 7 3 4 2" xfId="7066"/>
    <cellStyle name="Normal 3 7 3 4 3" xfId="7067"/>
    <cellStyle name="Normal 3 7 3 5" xfId="7068"/>
    <cellStyle name="Normal 3 7 3 5 2" xfId="7069"/>
    <cellStyle name="Normal 3 7 3 6" xfId="7070"/>
    <cellStyle name="Normal 3 7 3 6 2" xfId="7071"/>
    <cellStyle name="Normal 3 7 3 7" xfId="7072"/>
    <cellStyle name="Normal 3 7 4" xfId="7073"/>
    <cellStyle name="Normal 3 7 4 2" xfId="7074"/>
    <cellStyle name="Normal 3 7 4 2 2" xfId="7075"/>
    <cellStyle name="Normal 3 7 4 2 2 2" xfId="7076"/>
    <cellStyle name="Normal 3 7 4 2 2 3" xfId="7077"/>
    <cellStyle name="Normal 3 7 4 2 3" xfId="7078"/>
    <cellStyle name="Normal 3 7 4 2 3 2" xfId="7079"/>
    <cellStyle name="Normal 3 7 4 2 4" xfId="7080"/>
    <cellStyle name="Normal 3 7 4 2 4 2" xfId="7081"/>
    <cellStyle name="Normal 3 7 4 2 5" xfId="7082"/>
    <cellStyle name="Normal 3 7 4 3" xfId="7083"/>
    <cellStyle name="Normal 3 7 4 3 2" xfId="7084"/>
    <cellStyle name="Normal 3 7 4 3 2 2" xfId="7085"/>
    <cellStyle name="Normal 3 7 4 3 3" xfId="7086"/>
    <cellStyle name="Normal 3 7 4 3 3 2" xfId="7087"/>
    <cellStyle name="Normal 3 7 4 3 4" xfId="7088"/>
    <cellStyle name="Normal 3 7 4 4" xfId="7089"/>
    <cellStyle name="Normal 3 7 4 4 2" xfId="7090"/>
    <cellStyle name="Normal 3 7 4 4 3" xfId="7091"/>
    <cellStyle name="Normal 3 7 4 5" xfId="7092"/>
    <cellStyle name="Normal 3 7 4 5 2" xfId="7093"/>
    <cellStyle name="Normal 3 7 4 6" xfId="7094"/>
    <cellStyle name="Normal 3 7 4 6 2" xfId="7095"/>
    <cellStyle name="Normal 3 7 4 7" xfId="7096"/>
    <cellStyle name="Normal 3 7 5" xfId="7097"/>
    <cellStyle name="Normal 3 7 5 2" xfId="7098"/>
    <cellStyle name="Normal 3 7 5 2 2" xfId="7099"/>
    <cellStyle name="Normal 3 7 5 2 2 2" xfId="7100"/>
    <cellStyle name="Normal 3 7 5 2 3" xfId="7101"/>
    <cellStyle name="Normal 3 7 5 2 3 2" xfId="7102"/>
    <cellStyle name="Normal 3 7 5 2 4" xfId="7103"/>
    <cellStyle name="Normal 3 7 5 3" xfId="7104"/>
    <cellStyle name="Normal 3 7 5 3 2" xfId="7105"/>
    <cellStyle name="Normal 3 7 5 3 3" xfId="7106"/>
    <cellStyle name="Normal 3 7 5 4" xfId="7107"/>
    <cellStyle name="Normal 3 7 5 4 2" xfId="7108"/>
    <cellStyle name="Normal 3 7 5 5" xfId="7109"/>
    <cellStyle name="Normal 3 7 5 5 2" xfId="7110"/>
    <cellStyle name="Normal 3 7 5 6" xfId="7111"/>
    <cellStyle name="Normal 3 7 6" xfId="7112"/>
    <cellStyle name="Normal 3 7 6 2" xfId="7113"/>
    <cellStyle name="Normal 3 7 6 2 2" xfId="7114"/>
    <cellStyle name="Normal 3 7 6 3" xfId="7115"/>
    <cellStyle name="Normal 3 7 6 3 2" xfId="7116"/>
    <cellStyle name="Normal 3 7 6 4" xfId="7117"/>
    <cellStyle name="Normal 3 7 7" xfId="7118"/>
    <cellStyle name="Normal 3 7 7 2" xfId="7119"/>
    <cellStyle name="Normal 3 7 7 2 2" xfId="7120"/>
    <cellStyle name="Normal 3 7 7 3" xfId="7121"/>
    <cellStyle name="Normal 3 7 7 3 2" xfId="7122"/>
    <cellStyle name="Normal 3 7 7 4" xfId="7123"/>
    <cellStyle name="Normal 3 7 8" xfId="7124"/>
    <cellStyle name="Normal 3 7 8 2" xfId="7125"/>
    <cellStyle name="Normal 3 7 8 3" xfId="7126"/>
    <cellStyle name="Normal 3 7 9" xfId="7127"/>
    <cellStyle name="Normal 3 7 9 2" xfId="7128"/>
    <cellStyle name="Normal 3 8" xfId="7129"/>
    <cellStyle name="Normal 3 8 10" xfId="7130"/>
    <cellStyle name="Normal 3 8 2" xfId="7131"/>
    <cellStyle name="Normal 3 8 2 2" xfId="7132"/>
    <cellStyle name="Normal 3 8 2 2 2" xfId="7133"/>
    <cellStyle name="Normal 3 8 2 2 2 2" xfId="7134"/>
    <cellStyle name="Normal 3 8 2 2 2 3" xfId="7135"/>
    <cellStyle name="Normal 3 8 2 2 3" xfId="7136"/>
    <cellStyle name="Normal 3 8 2 2 3 2" xfId="7137"/>
    <cellStyle name="Normal 3 8 2 2 4" xfId="7138"/>
    <cellStyle name="Normal 3 8 2 2 4 2" xfId="7139"/>
    <cellStyle name="Normal 3 8 2 2 5" xfId="7140"/>
    <cellStyle name="Normal 3 8 2 3" xfId="7141"/>
    <cellStyle name="Normal 3 8 2 3 2" xfId="7142"/>
    <cellStyle name="Normal 3 8 2 3 2 2" xfId="7143"/>
    <cellStyle name="Normal 3 8 2 3 3" xfId="7144"/>
    <cellStyle name="Normal 3 8 2 3 3 2" xfId="7145"/>
    <cellStyle name="Normal 3 8 2 3 4" xfId="7146"/>
    <cellStyle name="Normal 3 8 2 4" xfId="7147"/>
    <cellStyle name="Normal 3 8 2 4 2" xfId="7148"/>
    <cellStyle name="Normal 3 8 2 4 3" xfId="7149"/>
    <cellStyle name="Normal 3 8 2 5" xfId="7150"/>
    <cellStyle name="Normal 3 8 2 5 2" xfId="7151"/>
    <cellStyle name="Normal 3 8 2 6" xfId="7152"/>
    <cellStyle name="Normal 3 8 2 6 2" xfId="7153"/>
    <cellStyle name="Normal 3 8 2 7" xfId="7154"/>
    <cellStyle name="Normal 3 8 3" xfId="7155"/>
    <cellStyle name="Normal 3 8 3 2" xfId="7156"/>
    <cellStyle name="Normal 3 8 3 2 2" xfId="7157"/>
    <cellStyle name="Normal 3 8 3 2 2 2" xfId="7158"/>
    <cellStyle name="Normal 3 8 3 2 2 3" xfId="7159"/>
    <cellStyle name="Normal 3 8 3 2 3" xfId="7160"/>
    <cellStyle name="Normal 3 8 3 2 3 2" xfId="7161"/>
    <cellStyle name="Normal 3 8 3 2 4" xfId="7162"/>
    <cellStyle name="Normal 3 8 3 2 4 2" xfId="7163"/>
    <cellStyle name="Normal 3 8 3 2 5" xfId="7164"/>
    <cellStyle name="Normal 3 8 3 3" xfId="7165"/>
    <cellStyle name="Normal 3 8 3 3 2" xfId="7166"/>
    <cellStyle name="Normal 3 8 3 3 2 2" xfId="7167"/>
    <cellStyle name="Normal 3 8 3 3 3" xfId="7168"/>
    <cellStyle name="Normal 3 8 3 3 3 2" xfId="7169"/>
    <cellStyle name="Normal 3 8 3 3 4" xfId="7170"/>
    <cellStyle name="Normal 3 8 3 4" xfId="7171"/>
    <cellStyle name="Normal 3 8 3 4 2" xfId="7172"/>
    <cellStyle name="Normal 3 8 3 4 3" xfId="7173"/>
    <cellStyle name="Normal 3 8 3 5" xfId="7174"/>
    <cellStyle name="Normal 3 8 3 5 2" xfId="7175"/>
    <cellStyle name="Normal 3 8 3 6" xfId="7176"/>
    <cellStyle name="Normal 3 8 3 6 2" xfId="7177"/>
    <cellStyle name="Normal 3 8 3 7" xfId="7178"/>
    <cellStyle name="Normal 3 8 4" xfId="7179"/>
    <cellStyle name="Normal 3 8 4 2" xfId="7180"/>
    <cellStyle name="Normal 3 8 4 2 2" xfId="7181"/>
    <cellStyle name="Normal 3 8 4 2 2 2" xfId="7182"/>
    <cellStyle name="Normal 3 8 4 2 3" xfId="7183"/>
    <cellStyle name="Normal 3 8 4 2 3 2" xfId="7184"/>
    <cellStyle name="Normal 3 8 4 2 4" xfId="7185"/>
    <cellStyle name="Normal 3 8 4 3" xfId="7186"/>
    <cellStyle name="Normal 3 8 4 3 2" xfId="7187"/>
    <cellStyle name="Normal 3 8 4 3 3" xfId="7188"/>
    <cellStyle name="Normal 3 8 4 4" xfId="7189"/>
    <cellStyle name="Normal 3 8 4 4 2" xfId="7190"/>
    <cellStyle name="Normal 3 8 4 5" xfId="7191"/>
    <cellStyle name="Normal 3 8 4 5 2" xfId="7192"/>
    <cellStyle name="Normal 3 8 4 6" xfId="7193"/>
    <cellStyle name="Normal 3 8 5" xfId="7194"/>
    <cellStyle name="Normal 3 8 5 2" xfId="7195"/>
    <cellStyle name="Normal 3 8 5 2 2" xfId="7196"/>
    <cellStyle name="Normal 3 8 5 3" xfId="7197"/>
    <cellStyle name="Normal 3 8 5 3 2" xfId="7198"/>
    <cellStyle name="Normal 3 8 5 4" xfId="7199"/>
    <cellStyle name="Normal 3 8 6" xfId="7200"/>
    <cellStyle name="Normal 3 8 6 2" xfId="7201"/>
    <cellStyle name="Normal 3 8 6 2 2" xfId="7202"/>
    <cellStyle name="Normal 3 8 6 3" xfId="7203"/>
    <cellStyle name="Normal 3 8 6 3 2" xfId="7204"/>
    <cellStyle name="Normal 3 8 6 4" xfId="7205"/>
    <cellStyle name="Normal 3 8 7" xfId="7206"/>
    <cellStyle name="Normal 3 8 7 2" xfId="7207"/>
    <cellStyle name="Normal 3 8 7 3" xfId="7208"/>
    <cellStyle name="Normal 3 8 8" xfId="7209"/>
    <cellStyle name="Normal 3 8 8 2" xfId="7210"/>
    <cellStyle name="Normal 3 8 9" xfId="7211"/>
    <cellStyle name="Normal 3 8 9 2" xfId="7212"/>
    <cellStyle name="Normal 3 9" xfId="7213"/>
    <cellStyle name="Normal 3 9 2" xfId="7214"/>
    <cellStyle name="Normal 3 9 2 2" xfId="7215"/>
    <cellStyle name="Normal 3 9 2 2 2" xfId="7216"/>
    <cellStyle name="Normal 3 9 2 2 2 2" xfId="7217"/>
    <cellStyle name="Normal 3 9 2 2 2 3" xfId="7218"/>
    <cellStyle name="Normal 3 9 2 2 3" xfId="7219"/>
    <cellStyle name="Normal 3 9 2 2 3 2" xfId="7220"/>
    <cellStyle name="Normal 3 9 2 2 4" xfId="7221"/>
    <cellStyle name="Normal 3 9 2 2 4 2" xfId="7222"/>
    <cellStyle name="Normal 3 9 2 2 5" xfId="7223"/>
    <cellStyle name="Normal 3 9 2 3" xfId="7224"/>
    <cellStyle name="Normal 3 9 2 3 2" xfId="7225"/>
    <cellStyle name="Normal 3 9 2 3 2 2" xfId="7226"/>
    <cellStyle name="Normal 3 9 2 3 3" xfId="7227"/>
    <cellStyle name="Normal 3 9 2 3 3 2" xfId="7228"/>
    <cellStyle name="Normal 3 9 2 3 4" xfId="7229"/>
    <cellStyle name="Normal 3 9 2 4" xfId="7230"/>
    <cellStyle name="Normal 3 9 2 4 2" xfId="7231"/>
    <cellStyle name="Normal 3 9 2 4 3" xfId="7232"/>
    <cellStyle name="Normal 3 9 2 5" xfId="7233"/>
    <cellStyle name="Normal 3 9 2 5 2" xfId="7234"/>
    <cellStyle name="Normal 3 9 2 6" xfId="7235"/>
    <cellStyle name="Normal 3 9 2 6 2" xfId="7236"/>
    <cellStyle name="Normal 3 9 2 7" xfId="7237"/>
    <cellStyle name="Normal 3 9 3" xfId="7238"/>
    <cellStyle name="Normal 3 9 3 2" xfId="7239"/>
    <cellStyle name="Normal 3 9 3 2 2" xfId="7240"/>
    <cellStyle name="Normal 3 9 3 2 3" xfId="7241"/>
    <cellStyle name="Normal 3 9 3 3" xfId="7242"/>
    <cellStyle name="Normal 3 9 3 3 2" xfId="7243"/>
    <cellStyle name="Normal 3 9 3 4" xfId="7244"/>
    <cellStyle name="Normal 3 9 3 4 2" xfId="7245"/>
    <cellStyle name="Normal 3 9 3 5" xfId="7246"/>
    <cellStyle name="Normal 3 9 4" xfId="7247"/>
    <cellStyle name="Normal 3 9 4 2" xfId="7248"/>
    <cellStyle name="Normal 3 9 4 2 2" xfId="7249"/>
    <cellStyle name="Normal 3 9 4 3" xfId="7250"/>
    <cellStyle name="Normal 3 9 4 3 2" xfId="7251"/>
    <cellStyle name="Normal 3 9 4 4" xfId="7252"/>
    <cellStyle name="Normal 3 9 5" xfId="7253"/>
    <cellStyle name="Normal 3 9 5 2" xfId="7254"/>
    <cellStyle name="Normal 3 9 5 3" xfId="7255"/>
    <cellStyle name="Normal 3 9 6" xfId="7256"/>
    <cellStyle name="Normal 3 9 6 2" xfId="7257"/>
    <cellStyle name="Normal 3 9 7" xfId="7258"/>
    <cellStyle name="Normal 3 9 7 2" xfId="7259"/>
    <cellStyle name="Normal 3 9 8" xfId="7260"/>
    <cellStyle name="Normal 30" xfId="11950"/>
    <cellStyle name="Normal 30 2" xfId="11951"/>
    <cellStyle name="Normal 30 3" xfId="34999"/>
    <cellStyle name="Normal 31" xfId="11952"/>
    <cellStyle name="Normal 31 2" xfId="11953"/>
    <cellStyle name="Normal 31 3" xfId="35000"/>
    <cellStyle name="Normal 32" xfId="11954"/>
    <cellStyle name="Normal 32 2" xfId="11955"/>
    <cellStyle name="Normal 32 3" xfId="35001"/>
    <cellStyle name="Normal 33" xfId="11956"/>
    <cellStyle name="Normal 33 2" xfId="11957"/>
    <cellStyle name="Normal 33 3" xfId="35002"/>
    <cellStyle name="Normal 34" xfId="11958"/>
    <cellStyle name="Normal 34 2" xfId="11959"/>
    <cellStyle name="Normal 34 3" xfId="35003"/>
    <cellStyle name="Normal 35" xfId="11960"/>
    <cellStyle name="Normal 35 2" xfId="11961"/>
    <cellStyle name="Normal 35 3" xfId="11962"/>
    <cellStyle name="Normal 35 4" xfId="35004"/>
    <cellStyle name="Normal 36" xfId="11963"/>
    <cellStyle name="Normal 36 2" xfId="11964"/>
    <cellStyle name="Normal 36 3" xfId="35005"/>
    <cellStyle name="Normal 37" xfId="11965"/>
    <cellStyle name="Normal 37 2" xfId="11966"/>
    <cellStyle name="Normal 37 3" xfId="35006"/>
    <cellStyle name="Normal 38" xfId="11967"/>
    <cellStyle name="Normal 38 2" xfId="35008"/>
    <cellStyle name="Normal 38 3" xfId="35007"/>
    <cellStyle name="Normal 39" xfId="11968"/>
    <cellStyle name="Normal 39 2" xfId="35009"/>
    <cellStyle name="Normal 4" xfId="7261"/>
    <cellStyle name="Normal 4 2" xfId="11969"/>
    <cellStyle name="Normal 4 2 2" xfId="11970"/>
    <cellStyle name="Normal 4 2 2 2" xfId="11971"/>
    <cellStyle name="Normal 4 2 2 2 2" xfId="35010"/>
    <cellStyle name="Normal 4 2 2 3" xfId="11972"/>
    <cellStyle name="Normal 4 2 3" xfId="17633"/>
    <cellStyle name="Normal 4 2 4" xfId="17618"/>
    <cellStyle name="Normal 4 3" xfId="11973"/>
    <cellStyle name="Normal 4 3 2" xfId="11974"/>
    <cellStyle name="Normal 4 3 2 2" xfId="11975"/>
    <cellStyle name="Normal 4 3 2 3" xfId="11976"/>
    <cellStyle name="Normal 4 3 2 4" xfId="35012"/>
    <cellStyle name="Normal 4 3 3" xfId="11977"/>
    <cellStyle name="Normal 4 3 3 2" xfId="35013"/>
    <cellStyle name="Normal 4 3 4" xfId="35011"/>
    <cellStyle name="Normal 4 4" xfId="11978"/>
    <cellStyle name="Normal 4 4 2" xfId="11979"/>
    <cellStyle name="Normal 4 4 2 2" xfId="11980"/>
    <cellStyle name="Normal 4 4 2 3" xfId="35015"/>
    <cellStyle name="Normal 4 4 3" xfId="11981"/>
    <cellStyle name="Normal 4 4 4" xfId="11982"/>
    <cellStyle name="Normal 4 4 5" xfId="35014"/>
    <cellStyle name="Normal 4 5" xfId="11983"/>
    <cellStyle name="Normal 4 5 2" xfId="11984"/>
    <cellStyle name="Normal 4 5 2 2" xfId="11985"/>
    <cellStyle name="Normal 4 5 3" xfId="11986"/>
    <cellStyle name="Normal 4 5 4" xfId="11987"/>
    <cellStyle name="Normal 4 5 5" xfId="35016"/>
    <cellStyle name="Normal 4 6" xfId="17616"/>
    <cellStyle name="Normal 40" xfId="11988"/>
    <cellStyle name="Normal 40 2" xfId="35017"/>
    <cellStyle name="Normal 41" xfId="11989"/>
    <cellStyle name="Normal 41 2" xfId="35018"/>
    <cellStyle name="Normal 42" xfId="11990"/>
    <cellStyle name="Normal 42 2" xfId="35019"/>
    <cellStyle name="Normal 43" xfId="11991"/>
    <cellStyle name="Normal 43 2" xfId="35020"/>
    <cellStyle name="Normal 44" xfId="11992"/>
    <cellStyle name="Normal 44 2" xfId="35021"/>
    <cellStyle name="Normal 45" xfId="11993"/>
    <cellStyle name="Normal 45 2" xfId="35022"/>
    <cellStyle name="Normal 46" xfId="11994"/>
    <cellStyle name="Normal 46 2" xfId="35023"/>
    <cellStyle name="Normal 47" xfId="11995"/>
    <cellStyle name="Normal 47 2" xfId="35024"/>
    <cellStyle name="Normal 48" xfId="11996"/>
    <cellStyle name="Normal 48 2" xfId="11997"/>
    <cellStyle name="Normal 48 3" xfId="35025"/>
    <cellStyle name="Normal 49" xfId="11998"/>
    <cellStyle name="Normal 49 2" xfId="35026"/>
    <cellStyle name="Normal 5" xfId="7262"/>
    <cellStyle name="Normal 5 10" xfId="35027"/>
    <cellStyle name="Normal 5 10 2" xfId="35028"/>
    <cellStyle name="Normal 5 10 2 2" xfId="35029"/>
    <cellStyle name="Normal 5 10 3" xfId="35030"/>
    <cellStyle name="Normal 5 10 3 2" xfId="35031"/>
    <cellStyle name="Normal 5 10 4" xfId="35032"/>
    <cellStyle name="Normal 5 10 4 2" xfId="35033"/>
    <cellStyle name="Normal 5 10 5" xfId="35034"/>
    <cellStyle name="Normal 5 10 6" xfId="35035"/>
    <cellStyle name="Normal 5 11" xfId="35036"/>
    <cellStyle name="Normal 5 11 2" xfId="35037"/>
    <cellStyle name="Normal 5 11 2 2" xfId="35038"/>
    <cellStyle name="Normal 5 11 3" xfId="35039"/>
    <cellStyle name="Normal 5 11 3 2" xfId="35040"/>
    <cellStyle name="Normal 5 11 4" xfId="35041"/>
    <cellStyle name="Normal 5 11 5" xfId="35042"/>
    <cellStyle name="Normal 5 12" xfId="35043"/>
    <cellStyle name="Normal 5 12 2" xfId="35044"/>
    <cellStyle name="Normal 5 13" xfId="35045"/>
    <cellStyle name="Normal 5 13 2" xfId="35046"/>
    <cellStyle name="Normal 5 14" xfId="35047"/>
    <cellStyle name="Normal 5 14 2" xfId="35048"/>
    <cellStyle name="Normal 5 15" xfId="35049"/>
    <cellStyle name="Normal 5 16" xfId="35050"/>
    <cellStyle name="Normal 5 17" xfId="35051"/>
    <cellStyle name="Normal 5 18" xfId="17619"/>
    <cellStyle name="Normal 5 2" xfId="11999"/>
    <cellStyle name="Normal 5 2 10" xfId="35052"/>
    <cellStyle name="Normal 5 2 10 2" xfId="35053"/>
    <cellStyle name="Normal 5 2 11" xfId="35054"/>
    <cellStyle name="Normal 5 2 11 2" xfId="35055"/>
    <cellStyle name="Normal 5 2 12" xfId="35056"/>
    <cellStyle name="Normal 5 2 13" xfId="35057"/>
    <cellStyle name="Normal 5 2 14" xfId="17635"/>
    <cellStyle name="Normal 5 2 2" xfId="12000"/>
    <cellStyle name="Normal 5 2 2 10" xfId="35059"/>
    <cellStyle name="Normal 5 2 2 11" xfId="35060"/>
    <cellStyle name="Normal 5 2 2 12" xfId="35058"/>
    <cellStyle name="Normal 5 2 2 2" xfId="12001"/>
    <cellStyle name="Normal 5 2 2 2 2" xfId="12002"/>
    <cellStyle name="Normal 5 2 2 2 2 2" xfId="35063"/>
    <cellStyle name="Normal 5 2 2 2 2 3" xfId="35062"/>
    <cellStyle name="Normal 5 2 2 2 3" xfId="35064"/>
    <cellStyle name="Normal 5 2 2 2 3 2" xfId="35065"/>
    <cellStyle name="Normal 5 2 2 2 4" xfId="35066"/>
    <cellStyle name="Normal 5 2 2 2 4 2" xfId="35067"/>
    <cellStyle name="Normal 5 2 2 2 5" xfId="35068"/>
    <cellStyle name="Normal 5 2 2 2 6" xfId="35069"/>
    <cellStyle name="Normal 5 2 2 2 7" xfId="35061"/>
    <cellStyle name="Normal 5 2 2 3" xfId="12003"/>
    <cellStyle name="Normal 5 2 2 3 2" xfId="35071"/>
    <cellStyle name="Normal 5 2 2 3 2 2" xfId="35072"/>
    <cellStyle name="Normal 5 2 2 3 3" xfId="35073"/>
    <cellStyle name="Normal 5 2 2 3 3 2" xfId="35074"/>
    <cellStyle name="Normal 5 2 2 3 4" xfId="35075"/>
    <cellStyle name="Normal 5 2 2 3 4 2" xfId="35076"/>
    <cellStyle name="Normal 5 2 2 3 5" xfId="35077"/>
    <cellStyle name="Normal 5 2 2 3 6" xfId="35078"/>
    <cellStyle name="Normal 5 2 2 3 7" xfId="35070"/>
    <cellStyle name="Normal 5 2 2 4" xfId="12004"/>
    <cellStyle name="Normal 5 2 2 4 2" xfId="35080"/>
    <cellStyle name="Normal 5 2 2 4 2 2" xfId="35081"/>
    <cellStyle name="Normal 5 2 2 4 3" xfId="35082"/>
    <cellStyle name="Normal 5 2 2 4 3 2" xfId="35083"/>
    <cellStyle name="Normal 5 2 2 4 4" xfId="35084"/>
    <cellStyle name="Normal 5 2 2 4 4 2" xfId="35085"/>
    <cellStyle name="Normal 5 2 2 4 5" xfId="35086"/>
    <cellStyle name="Normal 5 2 2 4 6" xfId="35087"/>
    <cellStyle name="Normal 5 2 2 4 7" xfId="35079"/>
    <cellStyle name="Normal 5 2 2 5" xfId="35088"/>
    <cellStyle name="Normal 5 2 2 5 2" xfId="35089"/>
    <cellStyle name="Normal 5 2 2 5 2 2" xfId="35090"/>
    <cellStyle name="Normal 5 2 2 5 3" xfId="35091"/>
    <cellStyle name="Normal 5 2 2 5 3 2" xfId="35092"/>
    <cellStyle name="Normal 5 2 2 5 4" xfId="35093"/>
    <cellStyle name="Normal 5 2 2 5 4 2" xfId="35094"/>
    <cellStyle name="Normal 5 2 2 5 5" xfId="35095"/>
    <cellStyle name="Normal 5 2 2 5 6" xfId="35096"/>
    <cellStyle name="Normal 5 2 2 6" xfId="35097"/>
    <cellStyle name="Normal 5 2 2 6 2" xfId="35098"/>
    <cellStyle name="Normal 5 2 2 6 2 2" xfId="35099"/>
    <cellStyle name="Normal 5 2 2 6 3" xfId="35100"/>
    <cellStyle name="Normal 5 2 2 6 3 2" xfId="35101"/>
    <cellStyle name="Normal 5 2 2 6 4" xfId="35102"/>
    <cellStyle name="Normal 5 2 2 6 5" xfId="35103"/>
    <cellStyle name="Normal 5 2 2 7" xfId="35104"/>
    <cellStyle name="Normal 5 2 2 7 2" xfId="35105"/>
    <cellStyle name="Normal 5 2 2 8" xfId="35106"/>
    <cellStyle name="Normal 5 2 2 8 2" xfId="35107"/>
    <cellStyle name="Normal 5 2 2 9" xfId="35108"/>
    <cellStyle name="Normal 5 2 2 9 2" xfId="35109"/>
    <cellStyle name="Normal 5 2 3" xfId="12005"/>
    <cellStyle name="Normal 5 2 3 10" xfId="35111"/>
    <cellStyle name="Normal 5 2 3 11" xfId="35110"/>
    <cellStyle name="Normal 5 2 3 2" xfId="12006"/>
    <cellStyle name="Normal 5 2 3 2 2" xfId="35113"/>
    <cellStyle name="Normal 5 2 3 2 2 2" xfId="35114"/>
    <cellStyle name="Normal 5 2 3 2 3" xfId="35115"/>
    <cellStyle name="Normal 5 2 3 2 3 2" xfId="35116"/>
    <cellStyle name="Normal 5 2 3 2 4" xfId="35117"/>
    <cellStyle name="Normal 5 2 3 2 4 2" xfId="35118"/>
    <cellStyle name="Normal 5 2 3 2 5" xfId="35119"/>
    <cellStyle name="Normal 5 2 3 2 6" xfId="35120"/>
    <cellStyle name="Normal 5 2 3 2 7" xfId="35112"/>
    <cellStyle name="Normal 5 2 3 3" xfId="35121"/>
    <cellStyle name="Normal 5 2 3 3 2" xfId="35122"/>
    <cellStyle name="Normal 5 2 3 3 2 2" xfId="35123"/>
    <cellStyle name="Normal 5 2 3 3 3" xfId="35124"/>
    <cellStyle name="Normal 5 2 3 3 3 2" xfId="35125"/>
    <cellStyle name="Normal 5 2 3 3 4" xfId="35126"/>
    <cellStyle name="Normal 5 2 3 3 4 2" xfId="35127"/>
    <cellStyle name="Normal 5 2 3 3 5" xfId="35128"/>
    <cellStyle name="Normal 5 2 3 3 6" xfId="35129"/>
    <cellStyle name="Normal 5 2 3 4" xfId="35130"/>
    <cellStyle name="Normal 5 2 3 4 2" xfId="35131"/>
    <cellStyle name="Normal 5 2 3 4 2 2" xfId="35132"/>
    <cellStyle name="Normal 5 2 3 4 3" xfId="35133"/>
    <cellStyle name="Normal 5 2 3 4 3 2" xfId="35134"/>
    <cellStyle name="Normal 5 2 3 4 4" xfId="35135"/>
    <cellStyle name="Normal 5 2 3 4 4 2" xfId="35136"/>
    <cellStyle name="Normal 5 2 3 4 5" xfId="35137"/>
    <cellStyle name="Normal 5 2 3 4 6" xfId="35138"/>
    <cellStyle name="Normal 5 2 3 5" xfId="35139"/>
    <cellStyle name="Normal 5 2 3 5 2" xfId="35140"/>
    <cellStyle name="Normal 5 2 3 5 2 2" xfId="35141"/>
    <cellStyle name="Normal 5 2 3 5 3" xfId="35142"/>
    <cellStyle name="Normal 5 2 3 5 3 2" xfId="35143"/>
    <cellStyle name="Normal 5 2 3 5 4" xfId="35144"/>
    <cellStyle name="Normal 5 2 3 5 5" xfId="35145"/>
    <cellStyle name="Normal 5 2 3 6" xfId="35146"/>
    <cellStyle name="Normal 5 2 3 6 2" xfId="35147"/>
    <cellStyle name="Normal 5 2 3 7" xfId="35148"/>
    <cellStyle name="Normal 5 2 3 7 2" xfId="35149"/>
    <cellStyle name="Normal 5 2 3 8" xfId="35150"/>
    <cellStyle name="Normal 5 2 3 8 2" xfId="35151"/>
    <cellStyle name="Normal 5 2 3 9" xfId="35152"/>
    <cellStyle name="Normal 5 2 4" xfId="12007"/>
    <cellStyle name="Normal 5 2 4 10" xfId="35154"/>
    <cellStyle name="Normal 5 2 4 11" xfId="35153"/>
    <cellStyle name="Normal 5 2 4 2" xfId="35155"/>
    <cellStyle name="Normal 5 2 4 2 2" xfId="35156"/>
    <cellStyle name="Normal 5 2 4 2 2 2" xfId="35157"/>
    <cellStyle name="Normal 5 2 4 2 3" xfId="35158"/>
    <cellStyle name="Normal 5 2 4 2 3 2" xfId="35159"/>
    <cellStyle name="Normal 5 2 4 2 4" xfId="35160"/>
    <cellStyle name="Normal 5 2 4 2 4 2" xfId="35161"/>
    <cellStyle name="Normal 5 2 4 2 5" xfId="35162"/>
    <cellStyle name="Normal 5 2 4 2 6" xfId="35163"/>
    <cellStyle name="Normal 5 2 4 3" xfId="35164"/>
    <cellStyle name="Normal 5 2 4 3 2" xfId="35165"/>
    <cellStyle name="Normal 5 2 4 3 2 2" xfId="35166"/>
    <cellStyle name="Normal 5 2 4 3 3" xfId="35167"/>
    <cellStyle name="Normal 5 2 4 3 3 2" xfId="35168"/>
    <cellStyle name="Normal 5 2 4 3 4" xfId="35169"/>
    <cellStyle name="Normal 5 2 4 3 4 2" xfId="35170"/>
    <cellStyle name="Normal 5 2 4 3 5" xfId="35171"/>
    <cellStyle name="Normal 5 2 4 3 6" xfId="35172"/>
    <cellStyle name="Normal 5 2 4 4" xfId="35173"/>
    <cellStyle name="Normal 5 2 4 4 2" xfId="35174"/>
    <cellStyle name="Normal 5 2 4 4 2 2" xfId="35175"/>
    <cellStyle name="Normal 5 2 4 4 3" xfId="35176"/>
    <cellStyle name="Normal 5 2 4 4 3 2" xfId="35177"/>
    <cellStyle name="Normal 5 2 4 4 4" xfId="35178"/>
    <cellStyle name="Normal 5 2 4 4 4 2" xfId="35179"/>
    <cellStyle name="Normal 5 2 4 4 5" xfId="35180"/>
    <cellStyle name="Normal 5 2 4 4 6" xfId="35181"/>
    <cellStyle name="Normal 5 2 4 5" xfId="35182"/>
    <cellStyle name="Normal 5 2 4 5 2" xfId="35183"/>
    <cellStyle name="Normal 5 2 4 5 2 2" xfId="35184"/>
    <cellStyle name="Normal 5 2 4 5 3" xfId="35185"/>
    <cellStyle name="Normal 5 2 4 5 3 2" xfId="35186"/>
    <cellStyle name="Normal 5 2 4 5 4" xfId="35187"/>
    <cellStyle name="Normal 5 2 4 5 5" xfId="35188"/>
    <cellStyle name="Normal 5 2 4 6" xfId="35189"/>
    <cellStyle name="Normal 5 2 4 6 2" xfId="35190"/>
    <cellStyle name="Normal 5 2 4 7" xfId="35191"/>
    <cellStyle name="Normal 5 2 4 7 2" xfId="35192"/>
    <cellStyle name="Normal 5 2 4 8" xfId="35193"/>
    <cellStyle name="Normal 5 2 4 8 2" xfId="35194"/>
    <cellStyle name="Normal 5 2 4 9" xfId="35195"/>
    <cellStyle name="Normal 5 2 5" xfId="35196"/>
    <cellStyle name="Normal 5 2 5 2" xfId="35197"/>
    <cellStyle name="Normal 5 2 5 2 2" xfId="35198"/>
    <cellStyle name="Normal 5 2 5 3" xfId="35199"/>
    <cellStyle name="Normal 5 2 5 3 2" xfId="35200"/>
    <cellStyle name="Normal 5 2 5 4" xfId="35201"/>
    <cellStyle name="Normal 5 2 5 4 2" xfId="35202"/>
    <cellStyle name="Normal 5 2 5 5" xfId="35203"/>
    <cellStyle name="Normal 5 2 5 6" xfId="35204"/>
    <cellStyle name="Normal 5 2 6" xfId="35205"/>
    <cellStyle name="Normal 5 2 6 2" xfId="35206"/>
    <cellStyle name="Normal 5 2 6 2 2" xfId="35207"/>
    <cellStyle name="Normal 5 2 6 3" xfId="35208"/>
    <cellStyle name="Normal 5 2 6 3 2" xfId="35209"/>
    <cellStyle name="Normal 5 2 6 4" xfId="35210"/>
    <cellStyle name="Normal 5 2 6 4 2" xfId="35211"/>
    <cellStyle name="Normal 5 2 6 5" xfId="35212"/>
    <cellStyle name="Normal 5 2 6 6" xfId="35213"/>
    <cellStyle name="Normal 5 2 7" xfId="35214"/>
    <cellStyle name="Normal 5 2 7 2" xfId="35215"/>
    <cellStyle name="Normal 5 2 7 2 2" xfId="35216"/>
    <cellStyle name="Normal 5 2 7 3" xfId="35217"/>
    <cellStyle name="Normal 5 2 7 3 2" xfId="35218"/>
    <cellStyle name="Normal 5 2 7 4" xfId="35219"/>
    <cellStyle name="Normal 5 2 7 4 2" xfId="35220"/>
    <cellStyle name="Normal 5 2 7 5" xfId="35221"/>
    <cellStyle name="Normal 5 2 7 6" xfId="35222"/>
    <cellStyle name="Normal 5 2 8" xfId="35223"/>
    <cellStyle name="Normal 5 2 8 2" xfId="35224"/>
    <cellStyle name="Normal 5 2 8 2 2" xfId="35225"/>
    <cellStyle name="Normal 5 2 8 3" xfId="35226"/>
    <cellStyle name="Normal 5 2 8 3 2" xfId="35227"/>
    <cellStyle name="Normal 5 2 8 4" xfId="35228"/>
    <cellStyle name="Normal 5 2 8 5" xfId="35229"/>
    <cellStyle name="Normal 5 2 9" xfId="35230"/>
    <cellStyle name="Normal 5 2 9 2" xfId="35231"/>
    <cellStyle name="Normal 5 3" xfId="12008"/>
    <cellStyle name="Normal 5 3 10" xfId="35232"/>
    <cellStyle name="Normal 5 3 10 2" xfId="35233"/>
    <cellStyle name="Normal 5 3 11" xfId="35234"/>
    <cellStyle name="Normal 5 3 11 2" xfId="35235"/>
    <cellStyle name="Normal 5 3 12" xfId="35236"/>
    <cellStyle name="Normal 5 3 13" xfId="35237"/>
    <cellStyle name="Normal 5 3 14" xfId="17634"/>
    <cellStyle name="Normal 5 3 2" xfId="12009"/>
    <cellStyle name="Normal 5 3 2 10" xfId="35239"/>
    <cellStyle name="Normal 5 3 2 11" xfId="35240"/>
    <cellStyle name="Normal 5 3 2 12" xfId="35238"/>
    <cellStyle name="Normal 5 3 2 2" xfId="12010"/>
    <cellStyle name="Normal 5 3 2 2 2" xfId="35242"/>
    <cellStyle name="Normal 5 3 2 2 2 2" xfId="35243"/>
    <cellStyle name="Normal 5 3 2 2 3" xfId="35244"/>
    <cellStyle name="Normal 5 3 2 2 3 2" xfId="35245"/>
    <cellStyle name="Normal 5 3 2 2 4" xfId="35246"/>
    <cellStyle name="Normal 5 3 2 2 4 2" xfId="35247"/>
    <cellStyle name="Normal 5 3 2 2 5" xfId="35248"/>
    <cellStyle name="Normal 5 3 2 2 6" xfId="35249"/>
    <cellStyle name="Normal 5 3 2 2 7" xfId="35241"/>
    <cellStyle name="Normal 5 3 2 3" xfId="35250"/>
    <cellStyle name="Normal 5 3 2 3 2" xfId="35251"/>
    <cellStyle name="Normal 5 3 2 3 2 2" xfId="35252"/>
    <cellStyle name="Normal 5 3 2 3 3" xfId="35253"/>
    <cellStyle name="Normal 5 3 2 3 3 2" xfId="35254"/>
    <cellStyle name="Normal 5 3 2 3 4" xfId="35255"/>
    <cellStyle name="Normal 5 3 2 3 4 2" xfId="35256"/>
    <cellStyle name="Normal 5 3 2 3 5" xfId="35257"/>
    <cellStyle name="Normal 5 3 2 3 6" xfId="35258"/>
    <cellStyle name="Normal 5 3 2 4" xfId="35259"/>
    <cellStyle name="Normal 5 3 2 4 2" xfId="35260"/>
    <cellStyle name="Normal 5 3 2 4 2 2" xfId="35261"/>
    <cellStyle name="Normal 5 3 2 4 3" xfId="35262"/>
    <cellStyle name="Normal 5 3 2 4 3 2" xfId="35263"/>
    <cellStyle name="Normal 5 3 2 4 4" xfId="35264"/>
    <cellStyle name="Normal 5 3 2 4 4 2" xfId="35265"/>
    <cellStyle name="Normal 5 3 2 4 5" xfId="35266"/>
    <cellStyle name="Normal 5 3 2 4 6" xfId="35267"/>
    <cellStyle name="Normal 5 3 2 5" xfId="35268"/>
    <cellStyle name="Normal 5 3 2 5 2" xfId="35269"/>
    <cellStyle name="Normal 5 3 2 5 2 2" xfId="35270"/>
    <cellStyle name="Normal 5 3 2 5 3" xfId="35271"/>
    <cellStyle name="Normal 5 3 2 5 3 2" xfId="35272"/>
    <cellStyle name="Normal 5 3 2 5 4" xfId="35273"/>
    <cellStyle name="Normal 5 3 2 5 4 2" xfId="35274"/>
    <cellStyle name="Normal 5 3 2 5 5" xfId="35275"/>
    <cellStyle name="Normal 5 3 2 5 6" xfId="35276"/>
    <cellStyle name="Normal 5 3 2 6" xfId="35277"/>
    <cellStyle name="Normal 5 3 2 6 2" xfId="35278"/>
    <cellStyle name="Normal 5 3 2 6 2 2" xfId="35279"/>
    <cellStyle name="Normal 5 3 2 6 3" xfId="35280"/>
    <cellStyle name="Normal 5 3 2 6 3 2" xfId="35281"/>
    <cellStyle name="Normal 5 3 2 6 4" xfId="35282"/>
    <cellStyle name="Normal 5 3 2 6 5" xfId="35283"/>
    <cellStyle name="Normal 5 3 2 7" xfId="35284"/>
    <cellStyle name="Normal 5 3 2 7 2" xfId="35285"/>
    <cellStyle name="Normal 5 3 2 8" xfId="35286"/>
    <cellStyle name="Normal 5 3 2 8 2" xfId="35287"/>
    <cellStyle name="Normal 5 3 2 9" xfId="35288"/>
    <cellStyle name="Normal 5 3 2 9 2" xfId="35289"/>
    <cellStyle name="Normal 5 3 3" xfId="12011"/>
    <cellStyle name="Normal 5 3 3 10" xfId="35291"/>
    <cellStyle name="Normal 5 3 3 11" xfId="35290"/>
    <cellStyle name="Normal 5 3 3 2" xfId="35292"/>
    <cellStyle name="Normal 5 3 3 2 2" xfId="35293"/>
    <cellStyle name="Normal 5 3 3 2 2 2" xfId="35294"/>
    <cellStyle name="Normal 5 3 3 2 3" xfId="35295"/>
    <cellStyle name="Normal 5 3 3 2 3 2" xfId="35296"/>
    <cellStyle name="Normal 5 3 3 2 4" xfId="35297"/>
    <cellStyle name="Normal 5 3 3 2 4 2" xfId="35298"/>
    <cellStyle name="Normal 5 3 3 2 5" xfId="35299"/>
    <cellStyle name="Normal 5 3 3 2 6" xfId="35300"/>
    <cellStyle name="Normal 5 3 3 3" xfId="35301"/>
    <cellStyle name="Normal 5 3 3 3 2" xfId="35302"/>
    <cellStyle name="Normal 5 3 3 3 2 2" xfId="35303"/>
    <cellStyle name="Normal 5 3 3 3 3" xfId="35304"/>
    <cellStyle name="Normal 5 3 3 3 3 2" xfId="35305"/>
    <cellStyle name="Normal 5 3 3 3 4" xfId="35306"/>
    <cellStyle name="Normal 5 3 3 3 4 2" xfId="35307"/>
    <cellStyle name="Normal 5 3 3 3 5" xfId="35308"/>
    <cellStyle name="Normal 5 3 3 3 6" xfId="35309"/>
    <cellStyle name="Normal 5 3 3 4" xfId="35310"/>
    <cellStyle name="Normal 5 3 3 4 2" xfId="35311"/>
    <cellStyle name="Normal 5 3 3 4 2 2" xfId="35312"/>
    <cellStyle name="Normal 5 3 3 4 3" xfId="35313"/>
    <cellStyle name="Normal 5 3 3 4 3 2" xfId="35314"/>
    <cellStyle name="Normal 5 3 3 4 4" xfId="35315"/>
    <cellStyle name="Normal 5 3 3 4 4 2" xfId="35316"/>
    <cellStyle name="Normal 5 3 3 4 5" xfId="35317"/>
    <cellStyle name="Normal 5 3 3 4 6" xfId="35318"/>
    <cellStyle name="Normal 5 3 3 5" xfId="35319"/>
    <cellStyle name="Normal 5 3 3 5 2" xfId="35320"/>
    <cellStyle name="Normal 5 3 3 5 2 2" xfId="35321"/>
    <cellStyle name="Normal 5 3 3 5 3" xfId="35322"/>
    <cellStyle name="Normal 5 3 3 5 3 2" xfId="35323"/>
    <cellStyle name="Normal 5 3 3 5 4" xfId="35324"/>
    <cellStyle name="Normal 5 3 3 5 5" xfId="35325"/>
    <cellStyle name="Normal 5 3 3 6" xfId="35326"/>
    <cellStyle name="Normal 5 3 3 6 2" xfId="35327"/>
    <cellStyle name="Normal 5 3 3 7" xfId="35328"/>
    <cellStyle name="Normal 5 3 3 7 2" xfId="35329"/>
    <cellStyle name="Normal 5 3 3 8" xfId="35330"/>
    <cellStyle name="Normal 5 3 3 8 2" xfId="35331"/>
    <cellStyle name="Normal 5 3 3 9" xfId="35332"/>
    <cellStyle name="Normal 5 3 4" xfId="12012"/>
    <cellStyle name="Normal 5 3 4 10" xfId="35334"/>
    <cellStyle name="Normal 5 3 4 11" xfId="35333"/>
    <cellStyle name="Normal 5 3 4 2" xfId="35335"/>
    <cellStyle name="Normal 5 3 4 2 2" xfId="35336"/>
    <cellStyle name="Normal 5 3 4 2 2 2" xfId="35337"/>
    <cellStyle name="Normal 5 3 4 2 3" xfId="35338"/>
    <cellStyle name="Normal 5 3 4 2 3 2" xfId="35339"/>
    <cellStyle name="Normal 5 3 4 2 4" xfId="35340"/>
    <cellStyle name="Normal 5 3 4 2 4 2" xfId="35341"/>
    <cellStyle name="Normal 5 3 4 2 5" xfId="35342"/>
    <cellStyle name="Normal 5 3 4 2 6" xfId="35343"/>
    <cellStyle name="Normal 5 3 4 3" xfId="35344"/>
    <cellStyle name="Normal 5 3 4 3 2" xfId="35345"/>
    <cellStyle name="Normal 5 3 4 3 2 2" xfId="35346"/>
    <cellStyle name="Normal 5 3 4 3 3" xfId="35347"/>
    <cellStyle name="Normal 5 3 4 3 3 2" xfId="35348"/>
    <cellStyle name="Normal 5 3 4 3 4" xfId="35349"/>
    <cellStyle name="Normal 5 3 4 3 4 2" xfId="35350"/>
    <cellStyle name="Normal 5 3 4 3 5" xfId="35351"/>
    <cellStyle name="Normal 5 3 4 3 6" xfId="35352"/>
    <cellStyle name="Normal 5 3 4 4" xfId="35353"/>
    <cellStyle name="Normal 5 3 4 4 2" xfId="35354"/>
    <cellStyle name="Normal 5 3 4 4 2 2" xfId="35355"/>
    <cellStyle name="Normal 5 3 4 4 3" xfId="35356"/>
    <cellStyle name="Normal 5 3 4 4 3 2" xfId="35357"/>
    <cellStyle name="Normal 5 3 4 4 4" xfId="35358"/>
    <cellStyle name="Normal 5 3 4 4 4 2" xfId="35359"/>
    <cellStyle name="Normal 5 3 4 4 5" xfId="35360"/>
    <cellStyle name="Normal 5 3 4 4 6" xfId="35361"/>
    <cellStyle name="Normal 5 3 4 5" xfId="35362"/>
    <cellStyle name="Normal 5 3 4 5 2" xfId="35363"/>
    <cellStyle name="Normal 5 3 4 5 2 2" xfId="35364"/>
    <cellStyle name="Normal 5 3 4 5 3" xfId="35365"/>
    <cellStyle name="Normal 5 3 4 5 3 2" xfId="35366"/>
    <cellStyle name="Normal 5 3 4 5 4" xfId="35367"/>
    <cellStyle name="Normal 5 3 4 5 5" xfId="35368"/>
    <cellStyle name="Normal 5 3 4 6" xfId="35369"/>
    <cellStyle name="Normal 5 3 4 6 2" xfId="35370"/>
    <cellStyle name="Normal 5 3 4 7" xfId="35371"/>
    <cellStyle name="Normal 5 3 4 7 2" xfId="35372"/>
    <cellStyle name="Normal 5 3 4 8" xfId="35373"/>
    <cellStyle name="Normal 5 3 4 8 2" xfId="35374"/>
    <cellStyle name="Normal 5 3 4 9" xfId="35375"/>
    <cellStyle name="Normal 5 3 5" xfId="35376"/>
    <cellStyle name="Normal 5 3 5 2" xfId="35377"/>
    <cellStyle name="Normal 5 3 5 2 2" xfId="35378"/>
    <cellStyle name="Normal 5 3 5 3" xfId="35379"/>
    <cellStyle name="Normal 5 3 5 3 2" xfId="35380"/>
    <cellStyle name="Normal 5 3 5 4" xfId="35381"/>
    <cellStyle name="Normal 5 3 5 4 2" xfId="35382"/>
    <cellStyle name="Normal 5 3 5 5" xfId="35383"/>
    <cellStyle name="Normal 5 3 5 6" xfId="35384"/>
    <cellStyle name="Normal 5 3 6" xfId="35385"/>
    <cellStyle name="Normal 5 3 6 2" xfId="35386"/>
    <cellStyle name="Normal 5 3 6 2 2" xfId="35387"/>
    <cellStyle name="Normal 5 3 6 3" xfId="35388"/>
    <cellStyle name="Normal 5 3 6 3 2" xfId="35389"/>
    <cellStyle name="Normal 5 3 6 4" xfId="35390"/>
    <cellStyle name="Normal 5 3 6 4 2" xfId="35391"/>
    <cellStyle name="Normal 5 3 6 5" xfId="35392"/>
    <cellStyle name="Normal 5 3 6 6" xfId="35393"/>
    <cellStyle name="Normal 5 3 7" xfId="35394"/>
    <cellStyle name="Normal 5 3 7 2" xfId="35395"/>
    <cellStyle name="Normal 5 3 7 2 2" xfId="35396"/>
    <cellStyle name="Normal 5 3 7 3" xfId="35397"/>
    <cellStyle name="Normal 5 3 7 3 2" xfId="35398"/>
    <cellStyle name="Normal 5 3 7 4" xfId="35399"/>
    <cellStyle name="Normal 5 3 7 4 2" xfId="35400"/>
    <cellStyle name="Normal 5 3 7 5" xfId="35401"/>
    <cellStyle name="Normal 5 3 7 6" xfId="35402"/>
    <cellStyle name="Normal 5 3 8" xfId="35403"/>
    <cellStyle name="Normal 5 3 8 2" xfId="35404"/>
    <cellStyle name="Normal 5 3 8 2 2" xfId="35405"/>
    <cellStyle name="Normal 5 3 8 3" xfId="35406"/>
    <cellStyle name="Normal 5 3 8 3 2" xfId="35407"/>
    <cellStyle name="Normal 5 3 8 4" xfId="35408"/>
    <cellStyle name="Normal 5 3 8 5" xfId="35409"/>
    <cellStyle name="Normal 5 3 9" xfId="35410"/>
    <cellStyle name="Normal 5 3 9 2" xfId="35411"/>
    <cellStyle name="Normal 5 4" xfId="12013"/>
    <cellStyle name="Normal 5 4 10" xfId="35413"/>
    <cellStyle name="Normal 5 4 10 2" xfId="35414"/>
    <cellStyle name="Normal 5 4 11" xfId="35415"/>
    <cellStyle name="Normal 5 4 12" xfId="35416"/>
    <cellStyle name="Normal 5 4 13" xfId="35412"/>
    <cellStyle name="Normal 5 4 2" xfId="12014"/>
    <cellStyle name="Normal 5 4 2 10" xfId="35418"/>
    <cellStyle name="Normal 5 4 2 11" xfId="35417"/>
    <cellStyle name="Normal 5 4 2 2" xfId="12015"/>
    <cellStyle name="Normal 5 4 2 2 2" xfId="35420"/>
    <cellStyle name="Normal 5 4 2 2 2 2" xfId="35421"/>
    <cellStyle name="Normal 5 4 2 2 3" xfId="35422"/>
    <cellStyle name="Normal 5 4 2 2 3 2" xfId="35423"/>
    <cellStyle name="Normal 5 4 2 2 4" xfId="35424"/>
    <cellStyle name="Normal 5 4 2 2 4 2" xfId="35425"/>
    <cellStyle name="Normal 5 4 2 2 5" xfId="35426"/>
    <cellStyle name="Normal 5 4 2 2 6" xfId="35427"/>
    <cellStyle name="Normal 5 4 2 2 7" xfId="35419"/>
    <cellStyle name="Normal 5 4 2 3" xfId="35428"/>
    <cellStyle name="Normal 5 4 2 3 2" xfId="35429"/>
    <cellStyle name="Normal 5 4 2 3 2 2" xfId="35430"/>
    <cellStyle name="Normal 5 4 2 3 3" xfId="35431"/>
    <cellStyle name="Normal 5 4 2 3 3 2" xfId="35432"/>
    <cellStyle name="Normal 5 4 2 3 4" xfId="35433"/>
    <cellStyle name="Normal 5 4 2 3 4 2" xfId="35434"/>
    <cellStyle name="Normal 5 4 2 3 5" xfId="35435"/>
    <cellStyle name="Normal 5 4 2 3 6" xfId="35436"/>
    <cellStyle name="Normal 5 4 2 4" xfId="35437"/>
    <cellStyle name="Normal 5 4 2 4 2" xfId="35438"/>
    <cellStyle name="Normal 5 4 2 4 2 2" xfId="35439"/>
    <cellStyle name="Normal 5 4 2 4 3" xfId="35440"/>
    <cellStyle name="Normal 5 4 2 4 3 2" xfId="35441"/>
    <cellStyle name="Normal 5 4 2 4 4" xfId="35442"/>
    <cellStyle name="Normal 5 4 2 4 4 2" xfId="35443"/>
    <cellStyle name="Normal 5 4 2 4 5" xfId="35444"/>
    <cellStyle name="Normal 5 4 2 4 6" xfId="35445"/>
    <cellStyle name="Normal 5 4 2 5" xfId="35446"/>
    <cellStyle name="Normal 5 4 2 5 2" xfId="35447"/>
    <cellStyle name="Normal 5 4 2 5 2 2" xfId="35448"/>
    <cellStyle name="Normal 5 4 2 5 3" xfId="35449"/>
    <cellStyle name="Normal 5 4 2 5 3 2" xfId="35450"/>
    <cellStyle name="Normal 5 4 2 5 4" xfId="35451"/>
    <cellStyle name="Normal 5 4 2 5 5" xfId="35452"/>
    <cellStyle name="Normal 5 4 2 6" xfId="35453"/>
    <cellStyle name="Normal 5 4 2 6 2" xfId="35454"/>
    <cellStyle name="Normal 5 4 2 7" xfId="35455"/>
    <cellStyle name="Normal 5 4 2 7 2" xfId="35456"/>
    <cellStyle name="Normal 5 4 2 8" xfId="35457"/>
    <cellStyle name="Normal 5 4 2 8 2" xfId="35458"/>
    <cellStyle name="Normal 5 4 2 9" xfId="35459"/>
    <cellStyle name="Normal 5 4 3" xfId="12016"/>
    <cellStyle name="Normal 5 4 3 10" xfId="35461"/>
    <cellStyle name="Normal 5 4 3 11" xfId="35460"/>
    <cellStyle name="Normal 5 4 3 2" xfId="35462"/>
    <cellStyle name="Normal 5 4 3 2 2" xfId="35463"/>
    <cellStyle name="Normal 5 4 3 2 2 2" xfId="35464"/>
    <cellStyle name="Normal 5 4 3 2 3" xfId="35465"/>
    <cellStyle name="Normal 5 4 3 2 3 2" xfId="35466"/>
    <cellStyle name="Normal 5 4 3 2 4" xfId="35467"/>
    <cellStyle name="Normal 5 4 3 2 4 2" xfId="35468"/>
    <cellStyle name="Normal 5 4 3 2 5" xfId="35469"/>
    <cellStyle name="Normal 5 4 3 2 6" xfId="35470"/>
    <cellStyle name="Normal 5 4 3 3" xfId="35471"/>
    <cellStyle name="Normal 5 4 3 3 2" xfId="35472"/>
    <cellStyle name="Normal 5 4 3 3 2 2" xfId="35473"/>
    <cellStyle name="Normal 5 4 3 3 3" xfId="35474"/>
    <cellStyle name="Normal 5 4 3 3 3 2" xfId="35475"/>
    <cellStyle name="Normal 5 4 3 3 4" xfId="35476"/>
    <cellStyle name="Normal 5 4 3 3 4 2" xfId="35477"/>
    <cellStyle name="Normal 5 4 3 3 5" xfId="35478"/>
    <cellStyle name="Normal 5 4 3 3 6" xfId="35479"/>
    <cellStyle name="Normal 5 4 3 4" xfId="35480"/>
    <cellStyle name="Normal 5 4 3 4 2" xfId="35481"/>
    <cellStyle name="Normal 5 4 3 4 2 2" xfId="35482"/>
    <cellStyle name="Normal 5 4 3 4 3" xfId="35483"/>
    <cellStyle name="Normal 5 4 3 4 3 2" xfId="35484"/>
    <cellStyle name="Normal 5 4 3 4 4" xfId="35485"/>
    <cellStyle name="Normal 5 4 3 4 4 2" xfId="35486"/>
    <cellStyle name="Normal 5 4 3 4 5" xfId="35487"/>
    <cellStyle name="Normal 5 4 3 4 6" xfId="35488"/>
    <cellStyle name="Normal 5 4 3 5" xfId="35489"/>
    <cellStyle name="Normal 5 4 3 5 2" xfId="35490"/>
    <cellStyle name="Normal 5 4 3 5 2 2" xfId="35491"/>
    <cellStyle name="Normal 5 4 3 5 3" xfId="35492"/>
    <cellStyle name="Normal 5 4 3 5 3 2" xfId="35493"/>
    <cellStyle name="Normal 5 4 3 5 4" xfId="35494"/>
    <cellStyle name="Normal 5 4 3 5 5" xfId="35495"/>
    <cellStyle name="Normal 5 4 3 6" xfId="35496"/>
    <cellStyle name="Normal 5 4 3 6 2" xfId="35497"/>
    <cellStyle name="Normal 5 4 3 7" xfId="35498"/>
    <cellStyle name="Normal 5 4 3 7 2" xfId="35499"/>
    <cellStyle name="Normal 5 4 3 8" xfId="35500"/>
    <cellStyle name="Normal 5 4 3 8 2" xfId="35501"/>
    <cellStyle name="Normal 5 4 3 9" xfId="35502"/>
    <cellStyle name="Normal 5 4 4" xfId="12017"/>
    <cellStyle name="Normal 5 4 4 2" xfId="35504"/>
    <cellStyle name="Normal 5 4 4 2 2" xfId="35505"/>
    <cellStyle name="Normal 5 4 4 3" xfId="35506"/>
    <cellStyle name="Normal 5 4 4 3 2" xfId="35507"/>
    <cellStyle name="Normal 5 4 4 4" xfId="35508"/>
    <cellStyle name="Normal 5 4 4 4 2" xfId="35509"/>
    <cellStyle name="Normal 5 4 4 5" xfId="35510"/>
    <cellStyle name="Normal 5 4 4 6" xfId="35511"/>
    <cellStyle name="Normal 5 4 4 7" xfId="35503"/>
    <cellStyle name="Normal 5 4 5" xfId="35512"/>
    <cellStyle name="Normal 5 4 5 2" xfId="35513"/>
    <cellStyle name="Normal 5 4 5 2 2" xfId="35514"/>
    <cellStyle name="Normal 5 4 5 3" xfId="35515"/>
    <cellStyle name="Normal 5 4 5 3 2" xfId="35516"/>
    <cellStyle name="Normal 5 4 5 4" xfId="35517"/>
    <cellStyle name="Normal 5 4 5 4 2" xfId="35518"/>
    <cellStyle name="Normal 5 4 5 5" xfId="35519"/>
    <cellStyle name="Normal 5 4 5 6" xfId="35520"/>
    <cellStyle name="Normal 5 4 6" xfId="35521"/>
    <cellStyle name="Normal 5 4 6 2" xfId="35522"/>
    <cellStyle name="Normal 5 4 6 2 2" xfId="35523"/>
    <cellStyle name="Normal 5 4 6 3" xfId="35524"/>
    <cellStyle name="Normal 5 4 6 3 2" xfId="35525"/>
    <cellStyle name="Normal 5 4 6 4" xfId="35526"/>
    <cellStyle name="Normal 5 4 6 4 2" xfId="35527"/>
    <cellStyle name="Normal 5 4 6 5" xfId="35528"/>
    <cellStyle name="Normal 5 4 6 6" xfId="35529"/>
    <cellStyle name="Normal 5 4 7" xfId="35530"/>
    <cellStyle name="Normal 5 4 7 2" xfId="35531"/>
    <cellStyle name="Normal 5 4 7 2 2" xfId="35532"/>
    <cellStyle name="Normal 5 4 7 3" xfId="35533"/>
    <cellStyle name="Normal 5 4 7 3 2" xfId="35534"/>
    <cellStyle name="Normal 5 4 7 4" xfId="35535"/>
    <cellStyle name="Normal 5 4 7 5" xfId="35536"/>
    <cellStyle name="Normal 5 4 8" xfId="35537"/>
    <cellStyle name="Normal 5 4 8 2" xfId="35538"/>
    <cellStyle name="Normal 5 4 9" xfId="35539"/>
    <cellStyle name="Normal 5 4 9 2" xfId="35540"/>
    <cellStyle name="Normal 5 5" xfId="12018"/>
    <cellStyle name="Normal 5 5 10" xfId="35542"/>
    <cellStyle name="Normal 5 5 11" xfId="35543"/>
    <cellStyle name="Normal 5 5 12" xfId="35541"/>
    <cellStyle name="Normal 5 5 2" xfId="12019"/>
    <cellStyle name="Normal 5 5 2 2" xfId="12020"/>
    <cellStyle name="Normal 5 5 2 2 2" xfId="35546"/>
    <cellStyle name="Normal 5 5 2 2 3" xfId="35545"/>
    <cellStyle name="Normal 5 5 2 3" xfId="35547"/>
    <cellStyle name="Normal 5 5 2 3 2" xfId="35548"/>
    <cellStyle name="Normal 5 5 2 4" xfId="35549"/>
    <cellStyle name="Normal 5 5 2 4 2" xfId="35550"/>
    <cellStyle name="Normal 5 5 2 5" xfId="35551"/>
    <cellStyle name="Normal 5 5 2 6" xfId="35552"/>
    <cellStyle name="Normal 5 5 2 7" xfId="35544"/>
    <cellStyle name="Normal 5 5 3" xfId="12021"/>
    <cellStyle name="Normal 5 5 3 2" xfId="35554"/>
    <cellStyle name="Normal 5 5 3 2 2" xfId="35555"/>
    <cellStyle name="Normal 5 5 3 3" xfId="35556"/>
    <cellStyle name="Normal 5 5 3 3 2" xfId="35557"/>
    <cellStyle name="Normal 5 5 3 4" xfId="35558"/>
    <cellStyle name="Normal 5 5 3 4 2" xfId="35559"/>
    <cellStyle name="Normal 5 5 3 5" xfId="35560"/>
    <cellStyle name="Normal 5 5 3 6" xfId="35561"/>
    <cellStyle name="Normal 5 5 3 7" xfId="35553"/>
    <cellStyle name="Normal 5 5 4" xfId="12022"/>
    <cellStyle name="Normal 5 5 4 2" xfId="35563"/>
    <cellStyle name="Normal 5 5 4 2 2" xfId="35564"/>
    <cellStyle name="Normal 5 5 4 3" xfId="35565"/>
    <cellStyle name="Normal 5 5 4 3 2" xfId="35566"/>
    <cellStyle name="Normal 5 5 4 4" xfId="35567"/>
    <cellStyle name="Normal 5 5 4 4 2" xfId="35568"/>
    <cellStyle name="Normal 5 5 4 5" xfId="35569"/>
    <cellStyle name="Normal 5 5 4 6" xfId="35570"/>
    <cellStyle name="Normal 5 5 4 7" xfId="35562"/>
    <cellStyle name="Normal 5 5 5" xfId="35571"/>
    <cellStyle name="Normal 5 5 5 2" xfId="35572"/>
    <cellStyle name="Normal 5 5 5 2 2" xfId="35573"/>
    <cellStyle name="Normal 5 5 5 3" xfId="35574"/>
    <cellStyle name="Normal 5 5 5 3 2" xfId="35575"/>
    <cellStyle name="Normal 5 5 5 4" xfId="35576"/>
    <cellStyle name="Normal 5 5 5 4 2" xfId="35577"/>
    <cellStyle name="Normal 5 5 5 5" xfId="35578"/>
    <cellStyle name="Normal 5 5 5 6" xfId="35579"/>
    <cellStyle name="Normal 5 5 6" xfId="35580"/>
    <cellStyle name="Normal 5 5 6 2" xfId="35581"/>
    <cellStyle name="Normal 5 5 6 2 2" xfId="35582"/>
    <cellStyle name="Normal 5 5 6 3" xfId="35583"/>
    <cellStyle name="Normal 5 5 6 3 2" xfId="35584"/>
    <cellStyle name="Normal 5 5 6 4" xfId="35585"/>
    <cellStyle name="Normal 5 5 6 5" xfId="35586"/>
    <cellStyle name="Normal 5 5 7" xfId="35587"/>
    <cellStyle name="Normal 5 5 7 2" xfId="35588"/>
    <cellStyle name="Normal 5 5 8" xfId="35589"/>
    <cellStyle name="Normal 5 5 8 2" xfId="35590"/>
    <cellStyle name="Normal 5 5 9" xfId="35591"/>
    <cellStyle name="Normal 5 5 9 2" xfId="35592"/>
    <cellStyle name="Normal 5 6" xfId="12023"/>
    <cellStyle name="Normal 5 6 10" xfId="35594"/>
    <cellStyle name="Normal 5 6 11" xfId="35593"/>
    <cellStyle name="Normal 5 6 2" xfId="12024"/>
    <cellStyle name="Normal 5 6 2 2" xfId="35596"/>
    <cellStyle name="Normal 5 6 2 2 2" xfId="35597"/>
    <cellStyle name="Normal 5 6 2 3" xfId="35598"/>
    <cellStyle name="Normal 5 6 2 3 2" xfId="35599"/>
    <cellStyle name="Normal 5 6 2 4" xfId="35600"/>
    <cellStyle name="Normal 5 6 2 4 2" xfId="35601"/>
    <cellStyle name="Normal 5 6 2 5" xfId="35602"/>
    <cellStyle name="Normal 5 6 2 6" xfId="35603"/>
    <cellStyle name="Normal 5 6 2 7" xfId="35595"/>
    <cellStyle name="Normal 5 6 3" xfId="35604"/>
    <cellStyle name="Normal 5 6 3 2" xfId="35605"/>
    <cellStyle name="Normal 5 6 3 2 2" xfId="35606"/>
    <cellStyle name="Normal 5 6 3 3" xfId="35607"/>
    <cellStyle name="Normal 5 6 3 3 2" xfId="35608"/>
    <cellStyle name="Normal 5 6 3 4" xfId="35609"/>
    <cellStyle name="Normal 5 6 3 4 2" xfId="35610"/>
    <cellStyle name="Normal 5 6 3 5" xfId="35611"/>
    <cellStyle name="Normal 5 6 3 6" xfId="35612"/>
    <cellStyle name="Normal 5 6 4" xfId="35613"/>
    <cellStyle name="Normal 5 6 4 2" xfId="35614"/>
    <cellStyle name="Normal 5 6 4 2 2" xfId="35615"/>
    <cellStyle name="Normal 5 6 4 3" xfId="35616"/>
    <cellStyle name="Normal 5 6 4 3 2" xfId="35617"/>
    <cellStyle name="Normal 5 6 4 4" xfId="35618"/>
    <cellStyle name="Normal 5 6 4 4 2" xfId="35619"/>
    <cellStyle name="Normal 5 6 4 5" xfId="35620"/>
    <cellStyle name="Normal 5 6 4 6" xfId="35621"/>
    <cellStyle name="Normal 5 6 5" xfId="35622"/>
    <cellStyle name="Normal 5 6 5 2" xfId="35623"/>
    <cellStyle name="Normal 5 6 5 2 2" xfId="35624"/>
    <cellStyle name="Normal 5 6 5 3" xfId="35625"/>
    <cellStyle name="Normal 5 6 5 3 2" xfId="35626"/>
    <cellStyle name="Normal 5 6 5 4" xfId="35627"/>
    <cellStyle name="Normal 5 6 5 5" xfId="35628"/>
    <cellStyle name="Normal 5 6 6" xfId="35629"/>
    <cellStyle name="Normal 5 6 6 2" xfId="35630"/>
    <cellStyle name="Normal 5 6 7" xfId="35631"/>
    <cellStyle name="Normal 5 6 7 2" xfId="35632"/>
    <cellStyle name="Normal 5 6 8" xfId="35633"/>
    <cellStyle name="Normal 5 6 8 2" xfId="35634"/>
    <cellStyle name="Normal 5 6 9" xfId="35635"/>
    <cellStyle name="Normal 5 7" xfId="12025"/>
    <cellStyle name="Normal 5 7 10" xfId="35637"/>
    <cellStyle name="Normal 5 7 11" xfId="35636"/>
    <cellStyle name="Normal 5 7 2" xfId="35638"/>
    <cellStyle name="Normal 5 7 2 2" xfId="35639"/>
    <cellStyle name="Normal 5 7 2 2 2" xfId="35640"/>
    <cellStyle name="Normal 5 7 2 3" xfId="35641"/>
    <cellStyle name="Normal 5 7 2 3 2" xfId="35642"/>
    <cellStyle name="Normal 5 7 2 4" xfId="35643"/>
    <cellStyle name="Normal 5 7 2 4 2" xfId="35644"/>
    <cellStyle name="Normal 5 7 2 5" xfId="35645"/>
    <cellStyle name="Normal 5 7 2 6" xfId="35646"/>
    <cellStyle name="Normal 5 7 3" xfId="35647"/>
    <cellStyle name="Normal 5 7 3 2" xfId="35648"/>
    <cellStyle name="Normal 5 7 3 2 2" xfId="35649"/>
    <cellStyle name="Normal 5 7 3 3" xfId="35650"/>
    <cellStyle name="Normal 5 7 3 3 2" xfId="35651"/>
    <cellStyle name="Normal 5 7 3 4" xfId="35652"/>
    <cellStyle name="Normal 5 7 3 4 2" xfId="35653"/>
    <cellStyle name="Normal 5 7 3 5" xfId="35654"/>
    <cellStyle name="Normal 5 7 3 6" xfId="35655"/>
    <cellStyle name="Normal 5 7 4" xfId="35656"/>
    <cellStyle name="Normal 5 7 4 2" xfId="35657"/>
    <cellStyle name="Normal 5 7 4 2 2" xfId="35658"/>
    <cellStyle name="Normal 5 7 4 3" xfId="35659"/>
    <cellStyle name="Normal 5 7 4 3 2" xfId="35660"/>
    <cellStyle name="Normal 5 7 4 4" xfId="35661"/>
    <cellStyle name="Normal 5 7 4 4 2" xfId="35662"/>
    <cellStyle name="Normal 5 7 4 5" xfId="35663"/>
    <cellStyle name="Normal 5 7 4 6" xfId="35664"/>
    <cellStyle name="Normal 5 7 5" xfId="35665"/>
    <cellStyle name="Normal 5 7 5 2" xfId="35666"/>
    <cellStyle name="Normal 5 7 5 2 2" xfId="35667"/>
    <cellStyle name="Normal 5 7 5 3" xfId="35668"/>
    <cellStyle name="Normal 5 7 5 3 2" xfId="35669"/>
    <cellStyle name="Normal 5 7 5 4" xfId="35670"/>
    <cellStyle name="Normal 5 7 5 5" xfId="35671"/>
    <cellStyle name="Normal 5 7 6" xfId="35672"/>
    <cellStyle name="Normal 5 7 6 2" xfId="35673"/>
    <cellStyle name="Normal 5 7 7" xfId="35674"/>
    <cellStyle name="Normal 5 7 7 2" xfId="35675"/>
    <cellStyle name="Normal 5 7 8" xfId="35676"/>
    <cellStyle name="Normal 5 7 8 2" xfId="35677"/>
    <cellStyle name="Normal 5 7 9" xfId="35678"/>
    <cellStyle name="Normal 5 8" xfId="35679"/>
    <cellStyle name="Normal 5 8 2" xfId="35680"/>
    <cellStyle name="Normal 5 8 2 2" xfId="35681"/>
    <cellStyle name="Normal 5 8 3" xfId="35682"/>
    <cellStyle name="Normal 5 8 3 2" xfId="35683"/>
    <cellStyle name="Normal 5 8 4" xfId="35684"/>
    <cellStyle name="Normal 5 8 4 2" xfId="35685"/>
    <cellStyle name="Normal 5 8 5" xfId="35686"/>
    <cellStyle name="Normal 5 8 6" xfId="35687"/>
    <cellStyle name="Normal 5 9" xfId="35688"/>
    <cellStyle name="Normal 5 9 2" xfId="35689"/>
    <cellStyle name="Normal 5 9 2 2" xfId="35690"/>
    <cellStyle name="Normal 5 9 3" xfId="35691"/>
    <cellStyle name="Normal 5 9 3 2" xfId="35692"/>
    <cellStyle name="Normal 5 9 4" xfId="35693"/>
    <cellStyle name="Normal 5 9 4 2" xfId="35694"/>
    <cellStyle name="Normal 5 9 5" xfId="35695"/>
    <cellStyle name="Normal 5 9 6" xfId="35696"/>
    <cellStyle name="Normal 50" xfId="12026"/>
    <cellStyle name="Normal 50 2" xfId="35697"/>
    <cellStyle name="Normal 51" xfId="12027"/>
    <cellStyle name="Normal 51 2" xfId="35698"/>
    <cellStyle name="Normal 52" xfId="12028"/>
    <cellStyle name="Normal 52 2" xfId="12029"/>
    <cellStyle name="Normal 52 2 2" xfId="12030"/>
    <cellStyle name="Normal 52 3" xfId="12031"/>
    <cellStyle name="Normal 52 4" xfId="12032"/>
    <cellStyle name="Normal 52 5" xfId="35699"/>
    <cellStyle name="Normal 53" xfId="12033"/>
    <cellStyle name="Normal 53 2" xfId="12034"/>
    <cellStyle name="Normal 53 2 2" xfId="12035"/>
    <cellStyle name="Normal 53 3" xfId="12036"/>
    <cellStyle name="Normal 53 4" xfId="12037"/>
    <cellStyle name="Normal 53 5" xfId="35700"/>
    <cellStyle name="Normal 54" xfId="12038"/>
    <cellStyle name="Normal 54 2" xfId="12039"/>
    <cellStyle name="Normal 54 2 2" xfId="12040"/>
    <cellStyle name="Normal 54 3" xfId="12041"/>
    <cellStyle name="Normal 54 4" xfId="12042"/>
    <cellStyle name="Normal 54 5" xfId="35701"/>
    <cellStyle name="Normal 55" xfId="12043"/>
    <cellStyle name="Normal 55 2" xfId="12044"/>
    <cellStyle name="Normal 55 3" xfId="35702"/>
    <cellStyle name="Normal 56" xfId="12045"/>
    <cellStyle name="Normal 56 2" xfId="12046"/>
    <cellStyle name="Normal 56 3" xfId="35703"/>
    <cellStyle name="Normal 57" xfId="12047"/>
    <cellStyle name="Normal 57 2" xfId="12048"/>
    <cellStyle name="Normal 57 2 2" xfId="35705"/>
    <cellStyle name="Normal 57 3" xfId="35704"/>
    <cellStyle name="Normal 58" xfId="12049"/>
    <cellStyle name="Normal 58 2" xfId="12050"/>
    <cellStyle name="Normal 58 2 2" xfId="35707"/>
    <cellStyle name="Normal 58 3" xfId="35706"/>
    <cellStyle name="Normal 59" xfId="12051"/>
    <cellStyle name="Normal 59 2" xfId="12052"/>
    <cellStyle name="Normal 59 3" xfId="12053"/>
    <cellStyle name="Normal 59 4" xfId="35708"/>
    <cellStyle name="Normal 6" xfId="7263"/>
    <cellStyle name="Normal 6 10" xfId="35709"/>
    <cellStyle name="Normal 6 10 2" xfId="35710"/>
    <cellStyle name="Normal 6 10 2 2" xfId="35711"/>
    <cellStyle name="Normal 6 10 3" xfId="35712"/>
    <cellStyle name="Normal 6 10 3 2" xfId="35713"/>
    <cellStyle name="Normal 6 10 4" xfId="35714"/>
    <cellStyle name="Normal 6 10 4 2" xfId="35715"/>
    <cellStyle name="Normal 6 10 5" xfId="35716"/>
    <cellStyle name="Normal 6 10 6" xfId="35717"/>
    <cellStyle name="Normal 6 11" xfId="35718"/>
    <cellStyle name="Normal 6 11 2" xfId="35719"/>
    <cellStyle name="Normal 6 11 2 2" xfId="35720"/>
    <cellStyle name="Normal 6 11 3" xfId="35721"/>
    <cellStyle name="Normal 6 11 3 2" xfId="35722"/>
    <cellStyle name="Normal 6 11 4" xfId="35723"/>
    <cellStyle name="Normal 6 11 5" xfId="35724"/>
    <cellStyle name="Normal 6 12" xfId="35725"/>
    <cellStyle name="Normal 6 12 2" xfId="35726"/>
    <cellStyle name="Normal 6 13" xfId="35727"/>
    <cellStyle name="Normal 6 13 2" xfId="35728"/>
    <cellStyle name="Normal 6 14" xfId="35729"/>
    <cellStyle name="Normal 6 14 2" xfId="35730"/>
    <cellStyle name="Normal 6 15" xfId="35731"/>
    <cellStyle name="Normal 6 16" xfId="35732"/>
    <cellStyle name="Normal 6 17" xfId="35733"/>
    <cellStyle name="Normal 6 18" xfId="17639"/>
    <cellStyle name="Normal 6 2" xfId="12054"/>
    <cellStyle name="Normal 6 2 10" xfId="35735"/>
    <cellStyle name="Normal 6 2 10 2" xfId="35736"/>
    <cellStyle name="Normal 6 2 11" xfId="35737"/>
    <cellStyle name="Normal 6 2 11 2" xfId="35738"/>
    <cellStyle name="Normal 6 2 12" xfId="35739"/>
    <cellStyle name="Normal 6 2 13" xfId="35740"/>
    <cellStyle name="Normal 6 2 14" xfId="35734"/>
    <cellStyle name="Normal 6 2 2" xfId="12055"/>
    <cellStyle name="Normal 6 2 2 10" xfId="35742"/>
    <cellStyle name="Normal 6 2 2 11" xfId="35743"/>
    <cellStyle name="Normal 6 2 2 12" xfId="35741"/>
    <cellStyle name="Normal 6 2 2 2" xfId="12056"/>
    <cellStyle name="Normal 6 2 2 2 2" xfId="12057"/>
    <cellStyle name="Normal 6 2 2 2 2 2" xfId="12058"/>
    <cellStyle name="Normal 6 2 2 2 2 2 2" xfId="35746"/>
    <cellStyle name="Normal 6 2 2 2 2 3" xfId="35745"/>
    <cellStyle name="Normal 6 2 2 2 3" xfId="12059"/>
    <cellStyle name="Normal 6 2 2 2 3 2" xfId="35748"/>
    <cellStyle name="Normal 6 2 2 2 3 3" xfId="35747"/>
    <cellStyle name="Normal 6 2 2 2 4" xfId="12060"/>
    <cellStyle name="Normal 6 2 2 2 4 2" xfId="35750"/>
    <cellStyle name="Normal 6 2 2 2 4 3" xfId="35749"/>
    <cellStyle name="Normal 6 2 2 2 5" xfId="35751"/>
    <cellStyle name="Normal 6 2 2 2 6" xfId="35752"/>
    <cellStyle name="Normal 6 2 2 2 7" xfId="35744"/>
    <cellStyle name="Normal 6 2 2 3" xfId="12061"/>
    <cellStyle name="Normal 6 2 2 3 2" xfId="12062"/>
    <cellStyle name="Normal 6 2 2 3 2 2" xfId="35755"/>
    <cellStyle name="Normal 6 2 2 3 2 3" xfId="35754"/>
    <cellStyle name="Normal 6 2 2 3 3" xfId="35756"/>
    <cellStyle name="Normal 6 2 2 3 3 2" xfId="35757"/>
    <cellStyle name="Normal 6 2 2 3 4" xfId="35758"/>
    <cellStyle name="Normal 6 2 2 3 4 2" xfId="35759"/>
    <cellStyle name="Normal 6 2 2 3 5" xfId="35760"/>
    <cellStyle name="Normal 6 2 2 3 6" xfId="35761"/>
    <cellStyle name="Normal 6 2 2 3 7" xfId="35753"/>
    <cellStyle name="Normal 6 2 2 4" xfId="12063"/>
    <cellStyle name="Normal 6 2 2 4 2" xfId="35763"/>
    <cellStyle name="Normal 6 2 2 4 2 2" xfId="35764"/>
    <cellStyle name="Normal 6 2 2 4 3" xfId="35765"/>
    <cellStyle name="Normal 6 2 2 4 3 2" xfId="35766"/>
    <cellStyle name="Normal 6 2 2 4 4" xfId="35767"/>
    <cellStyle name="Normal 6 2 2 4 4 2" xfId="35768"/>
    <cellStyle name="Normal 6 2 2 4 5" xfId="35769"/>
    <cellStyle name="Normal 6 2 2 4 6" xfId="35770"/>
    <cellStyle name="Normal 6 2 2 4 7" xfId="35762"/>
    <cellStyle name="Normal 6 2 2 5" xfId="12064"/>
    <cellStyle name="Normal 6 2 2 5 2" xfId="35772"/>
    <cellStyle name="Normal 6 2 2 5 2 2" xfId="35773"/>
    <cellStyle name="Normal 6 2 2 5 3" xfId="35774"/>
    <cellStyle name="Normal 6 2 2 5 3 2" xfId="35775"/>
    <cellStyle name="Normal 6 2 2 5 4" xfId="35776"/>
    <cellStyle name="Normal 6 2 2 5 4 2" xfId="35777"/>
    <cellStyle name="Normal 6 2 2 5 5" xfId="35778"/>
    <cellStyle name="Normal 6 2 2 5 6" xfId="35779"/>
    <cellStyle name="Normal 6 2 2 5 7" xfId="35771"/>
    <cellStyle name="Normal 6 2 2 6" xfId="35780"/>
    <cellStyle name="Normal 6 2 2 6 2" xfId="35781"/>
    <cellStyle name="Normal 6 2 2 6 2 2" xfId="35782"/>
    <cellStyle name="Normal 6 2 2 6 3" xfId="35783"/>
    <cellStyle name="Normal 6 2 2 6 3 2" xfId="35784"/>
    <cellStyle name="Normal 6 2 2 6 4" xfId="35785"/>
    <cellStyle name="Normal 6 2 2 6 5" xfId="35786"/>
    <cellStyle name="Normal 6 2 2 7" xfId="35787"/>
    <cellStyle name="Normal 6 2 2 7 2" xfId="35788"/>
    <cellStyle name="Normal 6 2 2 8" xfId="35789"/>
    <cellStyle name="Normal 6 2 2 8 2" xfId="35790"/>
    <cellStyle name="Normal 6 2 2 9" xfId="35791"/>
    <cellStyle name="Normal 6 2 2 9 2" xfId="35792"/>
    <cellStyle name="Normal 6 2 3" xfId="12065"/>
    <cellStyle name="Normal 6 2 3 10" xfId="35794"/>
    <cellStyle name="Normal 6 2 3 11" xfId="35793"/>
    <cellStyle name="Normal 6 2 3 2" xfId="12066"/>
    <cellStyle name="Normal 6 2 3 2 2" xfId="12067"/>
    <cellStyle name="Normal 6 2 3 2 2 2" xfId="35797"/>
    <cellStyle name="Normal 6 2 3 2 2 3" xfId="35796"/>
    <cellStyle name="Normal 6 2 3 2 3" xfId="35798"/>
    <cellStyle name="Normal 6 2 3 2 3 2" xfId="35799"/>
    <cellStyle name="Normal 6 2 3 2 4" xfId="35800"/>
    <cellStyle name="Normal 6 2 3 2 4 2" xfId="35801"/>
    <cellStyle name="Normal 6 2 3 2 5" xfId="35802"/>
    <cellStyle name="Normal 6 2 3 2 6" xfId="35803"/>
    <cellStyle name="Normal 6 2 3 2 7" xfId="35795"/>
    <cellStyle name="Normal 6 2 3 3" xfId="12068"/>
    <cellStyle name="Normal 6 2 3 3 2" xfId="35805"/>
    <cellStyle name="Normal 6 2 3 3 2 2" xfId="35806"/>
    <cellStyle name="Normal 6 2 3 3 3" xfId="35807"/>
    <cellStyle name="Normal 6 2 3 3 3 2" xfId="35808"/>
    <cellStyle name="Normal 6 2 3 3 4" xfId="35809"/>
    <cellStyle name="Normal 6 2 3 3 4 2" xfId="35810"/>
    <cellStyle name="Normal 6 2 3 3 5" xfId="35811"/>
    <cellStyle name="Normal 6 2 3 3 6" xfId="35812"/>
    <cellStyle name="Normal 6 2 3 3 7" xfId="35804"/>
    <cellStyle name="Normal 6 2 3 4" xfId="12069"/>
    <cellStyle name="Normal 6 2 3 4 2" xfId="35814"/>
    <cellStyle name="Normal 6 2 3 4 2 2" xfId="35815"/>
    <cellStyle name="Normal 6 2 3 4 3" xfId="35816"/>
    <cellStyle name="Normal 6 2 3 4 3 2" xfId="35817"/>
    <cellStyle name="Normal 6 2 3 4 4" xfId="35818"/>
    <cellStyle name="Normal 6 2 3 4 4 2" xfId="35819"/>
    <cellStyle name="Normal 6 2 3 4 5" xfId="35820"/>
    <cellStyle name="Normal 6 2 3 4 6" xfId="35821"/>
    <cellStyle name="Normal 6 2 3 4 7" xfId="35813"/>
    <cellStyle name="Normal 6 2 3 5" xfId="35822"/>
    <cellStyle name="Normal 6 2 3 5 2" xfId="35823"/>
    <cellStyle name="Normal 6 2 3 5 2 2" xfId="35824"/>
    <cellStyle name="Normal 6 2 3 5 3" xfId="35825"/>
    <cellStyle name="Normal 6 2 3 5 3 2" xfId="35826"/>
    <cellStyle name="Normal 6 2 3 5 4" xfId="35827"/>
    <cellStyle name="Normal 6 2 3 5 5" xfId="35828"/>
    <cellStyle name="Normal 6 2 3 6" xfId="35829"/>
    <cellStyle name="Normal 6 2 3 6 2" xfId="35830"/>
    <cellStyle name="Normal 6 2 3 7" xfId="35831"/>
    <cellStyle name="Normal 6 2 3 7 2" xfId="35832"/>
    <cellStyle name="Normal 6 2 3 8" xfId="35833"/>
    <cellStyle name="Normal 6 2 3 8 2" xfId="35834"/>
    <cellStyle name="Normal 6 2 3 9" xfId="35835"/>
    <cellStyle name="Normal 6 2 4" xfId="12070"/>
    <cellStyle name="Normal 6 2 4 10" xfId="35837"/>
    <cellStyle name="Normal 6 2 4 11" xfId="35836"/>
    <cellStyle name="Normal 6 2 4 2" xfId="12071"/>
    <cellStyle name="Normal 6 2 4 2 2" xfId="12072"/>
    <cellStyle name="Normal 6 2 4 2 2 2" xfId="35840"/>
    <cellStyle name="Normal 6 2 4 2 2 3" xfId="35839"/>
    <cellStyle name="Normal 6 2 4 2 3" xfId="35841"/>
    <cellStyle name="Normal 6 2 4 2 3 2" xfId="35842"/>
    <cellStyle name="Normal 6 2 4 2 4" xfId="35843"/>
    <cellStyle name="Normal 6 2 4 2 4 2" xfId="35844"/>
    <cellStyle name="Normal 6 2 4 2 5" xfId="35845"/>
    <cellStyle name="Normal 6 2 4 2 6" xfId="35846"/>
    <cellStyle name="Normal 6 2 4 2 7" xfId="35838"/>
    <cellStyle name="Normal 6 2 4 3" xfId="12073"/>
    <cellStyle name="Normal 6 2 4 3 2" xfId="35848"/>
    <cellStyle name="Normal 6 2 4 3 2 2" xfId="35849"/>
    <cellStyle name="Normal 6 2 4 3 3" xfId="35850"/>
    <cellStyle name="Normal 6 2 4 3 3 2" xfId="35851"/>
    <cellStyle name="Normal 6 2 4 3 4" xfId="35852"/>
    <cellStyle name="Normal 6 2 4 3 4 2" xfId="35853"/>
    <cellStyle name="Normal 6 2 4 3 5" xfId="35854"/>
    <cellStyle name="Normal 6 2 4 3 6" xfId="35855"/>
    <cellStyle name="Normal 6 2 4 3 7" xfId="35847"/>
    <cellStyle name="Normal 6 2 4 4" xfId="12074"/>
    <cellStyle name="Normal 6 2 4 4 2" xfId="35857"/>
    <cellStyle name="Normal 6 2 4 4 2 2" xfId="35858"/>
    <cellStyle name="Normal 6 2 4 4 3" xfId="35859"/>
    <cellStyle name="Normal 6 2 4 4 3 2" xfId="35860"/>
    <cellStyle name="Normal 6 2 4 4 4" xfId="35861"/>
    <cellStyle name="Normal 6 2 4 4 4 2" xfId="35862"/>
    <cellStyle name="Normal 6 2 4 4 5" xfId="35863"/>
    <cellStyle name="Normal 6 2 4 4 6" xfId="35864"/>
    <cellStyle name="Normal 6 2 4 4 7" xfId="35856"/>
    <cellStyle name="Normal 6 2 4 5" xfId="35865"/>
    <cellStyle name="Normal 6 2 4 5 2" xfId="35866"/>
    <cellStyle name="Normal 6 2 4 5 2 2" xfId="35867"/>
    <cellStyle name="Normal 6 2 4 5 3" xfId="35868"/>
    <cellStyle name="Normal 6 2 4 5 3 2" xfId="35869"/>
    <cellStyle name="Normal 6 2 4 5 4" xfId="35870"/>
    <cellStyle name="Normal 6 2 4 5 5" xfId="35871"/>
    <cellStyle name="Normal 6 2 4 6" xfId="35872"/>
    <cellStyle name="Normal 6 2 4 6 2" xfId="35873"/>
    <cellStyle name="Normal 6 2 4 7" xfId="35874"/>
    <cellStyle name="Normal 6 2 4 7 2" xfId="35875"/>
    <cellStyle name="Normal 6 2 4 8" xfId="35876"/>
    <cellStyle name="Normal 6 2 4 8 2" xfId="35877"/>
    <cellStyle name="Normal 6 2 4 9" xfId="35878"/>
    <cellStyle name="Normal 6 2 5" xfId="12075"/>
    <cellStyle name="Normal 6 2 5 2" xfId="12076"/>
    <cellStyle name="Normal 6 2 5 2 2" xfId="12077"/>
    <cellStyle name="Normal 6 2 5 2 2 2" xfId="35881"/>
    <cellStyle name="Normal 6 2 5 2 3" xfId="35880"/>
    <cellStyle name="Normal 6 2 5 3" xfId="12078"/>
    <cellStyle name="Normal 6 2 5 3 2" xfId="35883"/>
    <cellStyle name="Normal 6 2 5 3 3" xfId="35882"/>
    <cellStyle name="Normal 6 2 5 4" xfId="12079"/>
    <cellStyle name="Normal 6 2 5 4 2" xfId="35885"/>
    <cellStyle name="Normal 6 2 5 4 3" xfId="35884"/>
    <cellStyle name="Normal 6 2 5 5" xfId="35886"/>
    <cellStyle name="Normal 6 2 5 6" xfId="35887"/>
    <cellStyle name="Normal 6 2 5 7" xfId="35879"/>
    <cellStyle name="Normal 6 2 6" xfId="12080"/>
    <cellStyle name="Normal 6 2 6 2" xfId="12081"/>
    <cellStyle name="Normal 6 2 6 2 2" xfId="35890"/>
    <cellStyle name="Normal 6 2 6 2 3" xfId="35889"/>
    <cellStyle name="Normal 6 2 6 3" xfId="35891"/>
    <cellStyle name="Normal 6 2 6 3 2" xfId="35892"/>
    <cellStyle name="Normal 6 2 6 4" xfId="35893"/>
    <cellStyle name="Normal 6 2 6 4 2" xfId="35894"/>
    <cellStyle name="Normal 6 2 6 5" xfId="35895"/>
    <cellStyle name="Normal 6 2 6 6" xfId="35896"/>
    <cellStyle name="Normal 6 2 6 7" xfId="35888"/>
    <cellStyle name="Normal 6 2 7" xfId="12082"/>
    <cellStyle name="Normal 6 2 7 2" xfId="35898"/>
    <cellStyle name="Normal 6 2 7 2 2" xfId="35899"/>
    <cellStyle name="Normal 6 2 7 3" xfId="35900"/>
    <cellStyle name="Normal 6 2 7 3 2" xfId="35901"/>
    <cellStyle name="Normal 6 2 7 4" xfId="35902"/>
    <cellStyle name="Normal 6 2 7 4 2" xfId="35903"/>
    <cellStyle name="Normal 6 2 7 5" xfId="35904"/>
    <cellStyle name="Normal 6 2 7 6" xfId="35905"/>
    <cellStyle name="Normal 6 2 7 7" xfId="35897"/>
    <cellStyle name="Normal 6 2 8" xfId="12083"/>
    <cellStyle name="Normal 6 2 8 2" xfId="35907"/>
    <cellStyle name="Normal 6 2 8 2 2" xfId="35908"/>
    <cellStyle name="Normal 6 2 8 3" xfId="35909"/>
    <cellStyle name="Normal 6 2 8 3 2" xfId="35910"/>
    <cellStyle name="Normal 6 2 8 4" xfId="35911"/>
    <cellStyle name="Normal 6 2 8 5" xfId="35912"/>
    <cellStyle name="Normal 6 2 8 6" xfId="35906"/>
    <cellStyle name="Normal 6 2 9" xfId="35913"/>
    <cellStyle name="Normal 6 2 9 2" xfId="35914"/>
    <cellStyle name="Normal 6 3" xfId="12084"/>
    <cellStyle name="Normal 6 3 10" xfId="35916"/>
    <cellStyle name="Normal 6 3 10 2" xfId="35917"/>
    <cellStyle name="Normal 6 3 11" xfId="35918"/>
    <cellStyle name="Normal 6 3 11 2" xfId="35919"/>
    <cellStyle name="Normal 6 3 12" xfId="35920"/>
    <cellStyle name="Normal 6 3 13" xfId="35921"/>
    <cellStyle name="Normal 6 3 14" xfId="35915"/>
    <cellStyle name="Normal 6 3 2" xfId="12085"/>
    <cellStyle name="Normal 6 3 2 10" xfId="35923"/>
    <cellStyle name="Normal 6 3 2 11" xfId="35924"/>
    <cellStyle name="Normal 6 3 2 12" xfId="35922"/>
    <cellStyle name="Normal 6 3 2 2" xfId="12086"/>
    <cellStyle name="Normal 6 3 2 2 2" xfId="12087"/>
    <cellStyle name="Normal 6 3 2 2 2 2" xfId="35927"/>
    <cellStyle name="Normal 6 3 2 2 2 3" xfId="35926"/>
    <cellStyle name="Normal 6 3 2 2 3" xfId="35928"/>
    <cellStyle name="Normal 6 3 2 2 3 2" xfId="35929"/>
    <cellStyle name="Normal 6 3 2 2 4" xfId="35930"/>
    <cellStyle name="Normal 6 3 2 2 4 2" xfId="35931"/>
    <cellStyle name="Normal 6 3 2 2 5" xfId="35932"/>
    <cellStyle name="Normal 6 3 2 2 6" xfId="35933"/>
    <cellStyle name="Normal 6 3 2 2 7" xfId="35925"/>
    <cellStyle name="Normal 6 3 2 3" xfId="12088"/>
    <cellStyle name="Normal 6 3 2 3 2" xfId="35935"/>
    <cellStyle name="Normal 6 3 2 3 2 2" xfId="35936"/>
    <cellStyle name="Normal 6 3 2 3 3" xfId="35937"/>
    <cellStyle name="Normal 6 3 2 3 3 2" xfId="35938"/>
    <cellStyle name="Normal 6 3 2 3 4" xfId="35939"/>
    <cellStyle name="Normal 6 3 2 3 4 2" xfId="35940"/>
    <cellStyle name="Normal 6 3 2 3 5" xfId="35941"/>
    <cellStyle name="Normal 6 3 2 3 6" xfId="35942"/>
    <cellStyle name="Normal 6 3 2 3 7" xfId="35934"/>
    <cellStyle name="Normal 6 3 2 4" xfId="12089"/>
    <cellStyle name="Normal 6 3 2 4 2" xfId="35944"/>
    <cellStyle name="Normal 6 3 2 4 2 2" xfId="35945"/>
    <cellStyle name="Normal 6 3 2 4 3" xfId="35946"/>
    <cellStyle name="Normal 6 3 2 4 3 2" xfId="35947"/>
    <cellStyle name="Normal 6 3 2 4 4" xfId="35948"/>
    <cellStyle name="Normal 6 3 2 4 4 2" xfId="35949"/>
    <cellStyle name="Normal 6 3 2 4 5" xfId="35950"/>
    <cellStyle name="Normal 6 3 2 4 6" xfId="35951"/>
    <cellStyle name="Normal 6 3 2 4 7" xfId="35943"/>
    <cellStyle name="Normal 6 3 2 5" xfId="35952"/>
    <cellStyle name="Normal 6 3 2 5 2" xfId="35953"/>
    <cellStyle name="Normal 6 3 2 5 2 2" xfId="35954"/>
    <cellStyle name="Normal 6 3 2 5 3" xfId="35955"/>
    <cellStyle name="Normal 6 3 2 5 3 2" xfId="35956"/>
    <cellStyle name="Normal 6 3 2 5 4" xfId="35957"/>
    <cellStyle name="Normal 6 3 2 5 4 2" xfId="35958"/>
    <cellStyle name="Normal 6 3 2 5 5" xfId="35959"/>
    <cellStyle name="Normal 6 3 2 5 6" xfId="35960"/>
    <cellStyle name="Normal 6 3 2 6" xfId="35961"/>
    <cellStyle name="Normal 6 3 2 6 2" xfId="35962"/>
    <cellStyle name="Normal 6 3 2 6 2 2" xfId="35963"/>
    <cellStyle name="Normal 6 3 2 6 3" xfId="35964"/>
    <cellStyle name="Normal 6 3 2 6 3 2" xfId="35965"/>
    <cellStyle name="Normal 6 3 2 6 4" xfId="35966"/>
    <cellStyle name="Normal 6 3 2 6 5" xfId="35967"/>
    <cellStyle name="Normal 6 3 2 7" xfId="35968"/>
    <cellStyle name="Normal 6 3 2 7 2" xfId="35969"/>
    <cellStyle name="Normal 6 3 2 8" xfId="35970"/>
    <cellStyle name="Normal 6 3 2 8 2" xfId="35971"/>
    <cellStyle name="Normal 6 3 2 9" xfId="35972"/>
    <cellStyle name="Normal 6 3 2 9 2" xfId="35973"/>
    <cellStyle name="Normal 6 3 3" xfId="12090"/>
    <cellStyle name="Normal 6 3 3 10" xfId="35975"/>
    <cellStyle name="Normal 6 3 3 11" xfId="35974"/>
    <cellStyle name="Normal 6 3 3 2" xfId="12091"/>
    <cellStyle name="Normal 6 3 3 2 2" xfId="35977"/>
    <cellStyle name="Normal 6 3 3 2 2 2" xfId="35978"/>
    <cellStyle name="Normal 6 3 3 2 3" xfId="35979"/>
    <cellStyle name="Normal 6 3 3 2 3 2" xfId="35980"/>
    <cellStyle name="Normal 6 3 3 2 4" xfId="35981"/>
    <cellStyle name="Normal 6 3 3 2 4 2" xfId="35982"/>
    <cellStyle name="Normal 6 3 3 2 5" xfId="35983"/>
    <cellStyle name="Normal 6 3 3 2 6" xfId="35984"/>
    <cellStyle name="Normal 6 3 3 2 7" xfId="35976"/>
    <cellStyle name="Normal 6 3 3 3" xfId="35985"/>
    <cellStyle name="Normal 6 3 3 3 2" xfId="35986"/>
    <cellStyle name="Normal 6 3 3 3 2 2" xfId="35987"/>
    <cellStyle name="Normal 6 3 3 3 3" xfId="35988"/>
    <cellStyle name="Normal 6 3 3 3 3 2" xfId="35989"/>
    <cellStyle name="Normal 6 3 3 3 4" xfId="35990"/>
    <cellStyle name="Normal 6 3 3 3 4 2" xfId="35991"/>
    <cellStyle name="Normal 6 3 3 3 5" xfId="35992"/>
    <cellStyle name="Normal 6 3 3 3 6" xfId="35993"/>
    <cellStyle name="Normal 6 3 3 4" xfId="35994"/>
    <cellStyle name="Normal 6 3 3 4 2" xfId="35995"/>
    <cellStyle name="Normal 6 3 3 4 2 2" xfId="35996"/>
    <cellStyle name="Normal 6 3 3 4 3" xfId="35997"/>
    <cellStyle name="Normal 6 3 3 4 3 2" xfId="35998"/>
    <cellStyle name="Normal 6 3 3 4 4" xfId="35999"/>
    <cellStyle name="Normal 6 3 3 4 4 2" xfId="36000"/>
    <cellStyle name="Normal 6 3 3 4 5" xfId="36001"/>
    <cellStyle name="Normal 6 3 3 4 6" xfId="36002"/>
    <cellStyle name="Normal 6 3 3 5" xfId="36003"/>
    <cellStyle name="Normal 6 3 3 5 2" xfId="36004"/>
    <cellStyle name="Normal 6 3 3 5 2 2" xfId="36005"/>
    <cellStyle name="Normal 6 3 3 5 3" xfId="36006"/>
    <cellStyle name="Normal 6 3 3 5 3 2" xfId="36007"/>
    <cellStyle name="Normal 6 3 3 5 4" xfId="36008"/>
    <cellStyle name="Normal 6 3 3 5 5" xfId="36009"/>
    <cellStyle name="Normal 6 3 3 6" xfId="36010"/>
    <cellStyle name="Normal 6 3 3 6 2" xfId="36011"/>
    <cellStyle name="Normal 6 3 3 7" xfId="36012"/>
    <cellStyle name="Normal 6 3 3 7 2" xfId="36013"/>
    <cellStyle name="Normal 6 3 3 8" xfId="36014"/>
    <cellStyle name="Normal 6 3 3 8 2" xfId="36015"/>
    <cellStyle name="Normal 6 3 3 9" xfId="36016"/>
    <cellStyle name="Normal 6 3 4" xfId="12092"/>
    <cellStyle name="Normal 6 3 4 10" xfId="36018"/>
    <cellStyle name="Normal 6 3 4 11" xfId="36017"/>
    <cellStyle name="Normal 6 3 4 2" xfId="36019"/>
    <cellStyle name="Normal 6 3 4 2 2" xfId="36020"/>
    <cellStyle name="Normal 6 3 4 2 2 2" xfId="36021"/>
    <cellStyle name="Normal 6 3 4 2 3" xfId="36022"/>
    <cellStyle name="Normal 6 3 4 2 3 2" xfId="36023"/>
    <cellStyle name="Normal 6 3 4 2 4" xfId="36024"/>
    <cellStyle name="Normal 6 3 4 2 4 2" xfId="36025"/>
    <cellStyle name="Normal 6 3 4 2 5" xfId="36026"/>
    <cellStyle name="Normal 6 3 4 2 6" xfId="36027"/>
    <cellStyle name="Normal 6 3 4 3" xfId="36028"/>
    <cellStyle name="Normal 6 3 4 3 2" xfId="36029"/>
    <cellStyle name="Normal 6 3 4 3 2 2" xfId="36030"/>
    <cellStyle name="Normal 6 3 4 3 3" xfId="36031"/>
    <cellStyle name="Normal 6 3 4 3 3 2" xfId="36032"/>
    <cellStyle name="Normal 6 3 4 3 4" xfId="36033"/>
    <cellStyle name="Normal 6 3 4 3 4 2" xfId="36034"/>
    <cellStyle name="Normal 6 3 4 3 5" xfId="36035"/>
    <cellStyle name="Normal 6 3 4 3 6" xfId="36036"/>
    <cellStyle name="Normal 6 3 4 4" xfId="36037"/>
    <cellStyle name="Normal 6 3 4 4 2" xfId="36038"/>
    <cellStyle name="Normal 6 3 4 4 2 2" xfId="36039"/>
    <cellStyle name="Normal 6 3 4 4 3" xfId="36040"/>
    <cellStyle name="Normal 6 3 4 4 3 2" xfId="36041"/>
    <cellStyle name="Normal 6 3 4 4 4" xfId="36042"/>
    <cellStyle name="Normal 6 3 4 4 4 2" xfId="36043"/>
    <cellStyle name="Normal 6 3 4 4 5" xfId="36044"/>
    <cellStyle name="Normal 6 3 4 4 6" xfId="36045"/>
    <cellStyle name="Normal 6 3 4 5" xfId="36046"/>
    <cellStyle name="Normal 6 3 4 5 2" xfId="36047"/>
    <cellStyle name="Normal 6 3 4 5 2 2" xfId="36048"/>
    <cellStyle name="Normal 6 3 4 5 3" xfId="36049"/>
    <cellStyle name="Normal 6 3 4 5 3 2" xfId="36050"/>
    <cellStyle name="Normal 6 3 4 5 4" xfId="36051"/>
    <cellStyle name="Normal 6 3 4 5 5" xfId="36052"/>
    <cellStyle name="Normal 6 3 4 6" xfId="36053"/>
    <cellStyle name="Normal 6 3 4 6 2" xfId="36054"/>
    <cellStyle name="Normal 6 3 4 7" xfId="36055"/>
    <cellStyle name="Normal 6 3 4 7 2" xfId="36056"/>
    <cellStyle name="Normal 6 3 4 8" xfId="36057"/>
    <cellStyle name="Normal 6 3 4 8 2" xfId="36058"/>
    <cellStyle name="Normal 6 3 4 9" xfId="36059"/>
    <cellStyle name="Normal 6 3 5" xfId="12093"/>
    <cellStyle name="Normal 6 3 5 2" xfId="36061"/>
    <cellStyle name="Normal 6 3 5 2 2" xfId="36062"/>
    <cellStyle name="Normal 6 3 5 3" xfId="36063"/>
    <cellStyle name="Normal 6 3 5 3 2" xfId="36064"/>
    <cellStyle name="Normal 6 3 5 4" xfId="36065"/>
    <cellStyle name="Normal 6 3 5 4 2" xfId="36066"/>
    <cellStyle name="Normal 6 3 5 5" xfId="36067"/>
    <cellStyle name="Normal 6 3 5 6" xfId="36068"/>
    <cellStyle name="Normal 6 3 5 7" xfId="36060"/>
    <cellStyle name="Normal 6 3 6" xfId="36069"/>
    <cellStyle name="Normal 6 3 6 2" xfId="36070"/>
    <cellStyle name="Normal 6 3 6 2 2" xfId="36071"/>
    <cellStyle name="Normal 6 3 6 3" xfId="36072"/>
    <cellStyle name="Normal 6 3 6 3 2" xfId="36073"/>
    <cellStyle name="Normal 6 3 6 4" xfId="36074"/>
    <cellStyle name="Normal 6 3 6 4 2" xfId="36075"/>
    <cellStyle name="Normal 6 3 6 5" xfId="36076"/>
    <cellStyle name="Normal 6 3 6 6" xfId="36077"/>
    <cellStyle name="Normal 6 3 7" xfId="36078"/>
    <cellStyle name="Normal 6 3 7 2" xfId="36079"/>
    <cellStyle name="Normal 6 3 7 2 2" xfId="36080"/>
    <cellStyle name="Normal 6 3 7 3" xfId="36081"/>
    <cellStyle name="Normal 6 3 7 3 2" xfId="36082"/>
    <cellStyle name="Normal 6 3 7 4" xfId="36083"/>
    <cellStyle name="Normal 6 3 7 4 2" xfId="36084"/>
    <cellStyle name="Normal 6 3 7 5" xfId="36085"/>
    <cellStyle name="Normal 6 3 7 6" xfId="36086"/>
    <cellStyle name="Normal 6 3 8" xfId="36087"/>
    <cellStyle name="Normal 6 3 8 2" xfId="36088"/>
    <cellStyle name="Normal 6 3 8 2 2" xfId="36089"/>
    <cellStyle name="Normal 6 3 8 3" xfId="36090"/>
    <cellStyle name="Normal 6 3 8 3 2" xfId="36091"/>
    <cellStyle name="Normal 6 3 8 4" xfId="36092"/>
    <cellStyle name="Normal 6 3 8 5" xfId="36093"/>
    <cellStyle name="Normal 6 3 9" xfId="36094"/>
    <cellStyle name="Normal 6 3 9 2" xfId="36095"/>
    <cellStyle name="Normal 6 4" xfId="12094"/>
    <cellStyle name="Normal 6 4 10" xfId="36097"/>
    <cellStyle name="Normal 6 4 10 2" xfId="36098"/>
    <cellStyle name="Normal 6 4 11" xfId="36099"/>
    <cellStyle name="Normal 6 4 12" xfId="36100"/>
    <cellStyle name="Normal 6 4 13" xfId="36096"/>
    <cellStyle name="Normal 6 4 2" xfId="12095"/>
    <cellStyle name="Normal 6 4 2 10" xfId="36102"/>
    <cellStyle name="Normal 6 4 2 11" xfId="36101"/>
    <cellStyle name="Normal 6 4 2 2" xfId="12096"/>
    <cellStyle name="Normal 6 4 2 2 2" xfId="36104"/>
    <cellStyle name="Normal 6 4 2 2 2 2" xfId="36105"/>
    <cellStyle name="Normal 6 4 2 2 3" xfId="36106"/>
    <cellStyle name="Normal 6 4 2 2 3 2" xfId="36107"/>
    <cellStyle name="Normal 6 4 2 2 4" xfId="36108"/>
    <cellStyle name="Normal 6 4 2 2 4 2" xfId="36109"/>
    <cellStyle name="Normal 6 4 2 2 5" xfId="36110"/>
    <cellStyle name="Normal 6 4 2 2 6" xfId="36111"/>
    <cellStyle name="Normal 6 4 2 2 7" xfId="36103"/>
    <cellStyle name="Normal 6 4 2 3" xfId="12097"/>
    <cellStyle name="Normal 6 4 2 3 2" xfId="36113"/>
    <cellStyle name="Normal 6 4 2 3 2 2" xfId="36114"/>
    <cellStyle name="Normal 6 4 2 3 3" xfId="36115"/>
    <cellStyle name="Normal 6 4 2 3 3 2" xfId="36116"/>
    <cellStyle name="Normal 6 4 2 3 4" xfId="36117"/>
    <cellStyle name="Normal 6 4 2 3 4 2" xfId="36118"/>
    <cellStyle name="Normal 6 4 2 3 5" xfId="36119"/>
    <cellStyle name="Normal 6 4 2 3 6" xfId="36120"/>
    <cellStyle name="Normal 6 4 2 3 7" xfId="36112"/>
    <cellStyle name="Normal 6 4 2 4" xfId="36121"/>
    <cellStyle name="Normal 6 4 2 4 2" xfId="36122"/>
    <cellStyle name="Normal 6 4 2 4 2 2" xfId="36123"/>
    <cellStyle name="Normal 6 4 2 4 3" xfId="36124"/>
    <cellStyle name="Normal 6 4 2 4 3 2" xfId="36125"/>
    <cellStyle name="Normal 6 4 2 4 4" xfId="36126"/>
    <cellStyle name="Normal 6 4 2 4 4 2" xfId="36127"/>
    <cellStyle name="Normal 6 4 2 4 5" xfId="36128"/>
    <cellStyle name="Normal 6 4 2 4 6" xfId="36129"/>
    <cellStyle name="Normal 6 4 2 5" xfId="36130"/>
    <cellStyle name="Normal 6 4 2 5 2" xfId="36131"/>
    <cellStyle name="Normal 6 4 2 5 2 2" xfId="36132"/>
    <cellStyle name="Normal 6 4 2 5 3" xfId="36133"/>
    <cellStyle name="Normal 6 4 2 5 3 2" xfId="36134"/>
    <cellStyle name="Normal 6 4 2 5 4" xfId="36135"/>
    <cellStyle name="Normal 6 4 2 5 5" xfId="36136"/>
    <cellStyle name="Normal 6 4 2 6" xfId="36137"/>
    <cellStyle name="Normal 6 4 2 6 2" xfId="36138"/>
    <cellStyle name="Normal 6 4 2 7" xfId="36139"/>
    <cellStyle name="Normal 6 4 2 7 2" xfId="36140"/>
    <cellStyle name="Normal 6 4 2 8" xfId="36141"/>
    <cellStyle name="Normal 6 4 2 8 2" xfId="36142"/>
    <cellStyle name="Normal 6 4 2 9" xfId="36143"/>
    <cellStyle name="Normal 6 4 3" xfId="12098"/>
    <cellStyle name="Normal 6 4 3 10" xfId="36145"/>
    <cellStyle name="Normal 6 4 3 11" xfId="36144"/>
    <cellStyle name="Normal 6 4 3 2" xfId="36146"/>
    <cellStyle name="Normal 6 4 3 2 2" xfId="36147"/>
    <cellStyle name="Normal 6 4 3 2 2 2" xfId="36148"/>
    <cellStyle name="Normal 6 4 3 2 3" xfId="36149"/>
    <cellStyle name="Normal 6 4 3 2 3 2" xfId="36150"/>
    <cellStyle name="Normal 6 4 3 2 4" xfId="36151"/>
    <cellStyle name="Normal 6 4 3 2 4 2" xfId="36152"/>
    <cellStyle name="Normal 6 4 3 2 5" xfId="36153"/>
    <cellStyle name="Normal 6 4 3 2 6" xfId="36154"/>
    <cellStyle name="Normal 6 4 3 3" xfId="36155"/>
    <cellStyle name="Normal 6 4 3 3 2" xfId="36156"/>
    <cellStyle name="Normal 6 4 3 3 2 2" xfId="36157"/>
    <cellStyle name="Normal 6 4 3 3 3" xfId="36158"/>
    <cellStyle name="Normal 6 4 3 3 3 2" xfId="36159"/>
    <cellStyle name="Normal 6 4 3 3 4" xfId="36160"/>
    <cellStyle name="Normal 6 4 3 3 4 2" xfId="36161"/>
    <cellStyle name="Normal 6 4 3 3 5" xfId="36162"/>
    <cellStyle name="Normal 6 4 3 3 6" xfId="36163"/>
    <cellStyle name="Normal 6 4 3 4" xfId="36164"/>
    <cellStyle name="Normal 6 4 3 4 2" xfId="36165"/>
    <cellStyle name="Normal 6 4 3 4 2 2" xfId="36166"/>
    <cellStyle name="Normal 6 4 3 4 3" xfId="36167"/>
    <cellStyle name="Normal 6 4 3 4 3 2" xfId="36168"/>
    <cellStyle name="Normal 6 4 3 4 4" xfId="36169"/>
    <cellStyle name="Normal 6 4 3 4 4 2" xfId="36170"/>
    <cellStyle name="Normal 6 4 3 4 5" xfId="36171"/>
    <cellStyle name="Normal 6 4 3 4 6" xfId="36172"/>
    <cellStyle name="Normal 6 4 3 5" xfId="36173"/>
    <cellStyle name="Normal 6 4 3 5 2" xfId="36174"/>
    <cellStyle name="Normal 6 4 3 5 2 2" xfId="36175"/>
    <cellStyle name="Normal 6 4 3 5 3" xfId="36176"/>
    <cellStyle name="Normal 6 4 3 5 3 2" xfId="36177"/>
    <cellStyle name="Normal 6 4 3 5 4" xfId="36178"/>
    <cellStyle name="Normal 6 4 3 5 5" xfId="36179"/>
    <cellStyle name="Normal 6 4 3 6" xfId="36180"/>
    <cellStyle name="Normal 6 4 3 6 2" xfId="36181"/>
    <cellStyle name="Normal 6 4 3 7" xfId="36182"/>
    <cellStyle name="Normal 6 4 3 7 2" xfId="36183"/>
    <cellStyle name="Normal 6 4 3 8" xfId="36184"/>
    <cellStyle name="Normal 6 4 3 8 2" xfId="36185"/>
    <cellStyle name="Normal 6 4 3 9" xfId="36186"/>
    <cellStyle name="Normal 6 4 4" xfId="36187"/>
    <cellStyle name="Normal 6 4 4 2" xfId="36188"/>
    <cellStyle name="Normal 6 4 4 2 2" xfId="36189"/>
    <cellStyle name="Normal 6 4 4 3" xfId="36190"/>
    <cellStyle name="Normal 6 4 4 3 2" xfId="36191"/>
    <cellStyle name="Normal 6 4 4 4" xfId="36192"/>
    <cellStyle name="Normal 6 4 4 4 2" xfId="36193"/>
    <cellStyle name="Normal 6 4 4 5" xfId="36194"/>
    <cellStyle name="Normal 6 4 4 6" xfId="36195"/>
    <cellStyle name="Normal 6 4 5" xfId="36196"/>
    <cellStyle name="Normal 6 4 5 2" xfId="36197"/>
    <cellStyle name="Normal 6 4 5 2 2" xfId="36198"/>
    <cellStyle name="Normal 6 4 5 3" xfId="36199"/>
    <cellStyle name="Normal 6 4 5 3 2" xfId="36200"/>
    <cellStyle name="Normal 6 4 5 4" xfId="36201"/>
    <cellStyle name="Normal 6 4 5 4 2" xfId="36202"/>
    <cellStyle name="Normal 6 4 5 5" xfId="36203"/>
    <cellStyle name="Normal 6 4 5 6" xfId="36204"/>
    <cellStyle name="Normal 6 4 6" xfId="36205"/>
    <cellStyle name="Normal 6 4 6 2" xfId="36206"/>
    <cellStyle name="Normal 6 4 6 2 2" xfId="36207"/>
    <cellStyle name="Normal 6 4 6 3" xfId="36208"/>
    <cellStyle name="Normal 6 4 6 3 2" xfId="36209"/>
    <cellStyle name="Normal 6 4 6 4" xfId="36210"/>
    <cellStyle name="Normal 6 4 6 4 2" xfId="36211"/>
    <cellStyle name="Normal 6 4 6 5" xfId="36212"/>
    <cellStyle name="Normal 6 4 6 6" xfId="36213"/>
    <cellStyle name="Normal 6 4 7" xfId="36214"/>
    <cellStyle name="Normal 6 4 7 2" xfId="36215"/>
    <cellStyle name="Normal 6 4 7 2 2" xfId="36216"/>
    <cellStyle name="Normal 6 4 7 3" xfId="36217"/>
    <cellStyle name="Normal 6 4 7 3 2" xfId="36218"/>
    <cellStyle name="Normal 6 4 7 4" xfId="36219"/>
    <cellStyle name="Normal 6 4 7 5" xfId="36220"/>
    <cellStyle name="Normal 6 4 8" xfId="36221"/>
    <cellStyle name="Normal 6 4 8 2" xfId="36222"/>
    <cellStyle name="Normal 6 4 9" xfId="36223"/>
    <cellStyle name="Normal 6 4 9 2" xfId="36224"/>
    <cellStyle name="Normal 6 5" xfId="12099"/>
    <cellStyle name="Normal 6 5 10" xfId="36226"/>
    <cellStyle name="Normal 6 5 11" xfId="36227"/>
    <cellStyle name="Normal 6 5 12" xfId="36225"/>
    <cellStyle name="Normal 6 5 2" xfId="12100"/>
    <cellStyle name="Normal 6 5 2 2" xfId="12101"/>
    <cellStyle name="Normal 6 5 2 2 2" xfId="36230"/>
    <cellStyle name="Normal 6 5 2 2 3" xfId="36229"/>
    <cellStyle name="Normal 6 5 2 3" xfId="36231"/>
    <cellStyle name="Normal 6 5 2 3 2" xfId="36232"/>
    <cellStyle name="Normal 6 5 2 4" xfId="36233"/>
    <cellStyle name="Normal 6 5 2 4 2" xfId="36234"/>
    <cellStyle name="Normal 6 5 2 5" xfId="36235"/>
    <cellStyle name="Normal 6 5 2 6" xfId="36236"/>
    <cellStyle name="Normal 6 5 2 7" xfId="36228"/>
    <cellStyle name="Normal 6 5 3" xfId="12102"/>
    <cellStyle name="Normal 6 5 3 2" xfId="36238"/>
    <cellStyle name="Normal 6 5 3 2 2" xfId="36239"/>
    <cellStyle name="Normal 6 5 3 3" xfId="36240"/>
    <cellStyle name="Normal 6 5 3 3 2" xfId="36241"/>
    <cellStyle name="Normal 6 5 3 4" xfId="36242"/>
    <cellStyle name="Normal 6 5 3 4 2" xfId="36243"/>
    <cellStyle name="Normal 6 5 3 5" xfId="36244"/>
    <cellStyle name="Normal 6 5 3 6" xfId="36245"/>
    <cellStyle name="Normal 6 5 3 7" xfId="36237"/>
    <cellStyle name="Normal 6 5 4" xfId="12103"/>
    <cellStyle name="Normal 6 5 4 2" xfId="36247"/>
    <cellStyle name="Normal 6 5 4 2 2" xfId="36248"/>
    <cellStyle name="Normal 6 5 4 3" xfId="36249"/>
    <cellStyle name="Normal 6 5 4 3 2" xfId="36250"/>
    <cellStyle name="Normal 6 5 4 4" xfId="36251"/>
    <cellStyle name="Normal 6 5 4 4 2" xfId="36252"/>
    <cellStyle name="Normal 6 5 4 5" xfId="36253"/>
    <cellStyle name="Normal 6 5 4 6" xfId="36254"/>
    <cellStyle name="Normal 6 5 4 7" xfId="36246"/>
    <cellStyle name="Normal 6 5 5" xfId="36255"/>
    <cellStyle name="Normal 6 5 5 2" xfId="36256"/>
    <cellStyle name="Normal 6 5 5 2 2" xfId="36257"/>
    <cellStyle name="Normal 6 5 5 3" xfId="36258"/>
    <cellStyle name="Normal 6 5 5 3 2" xfId="36259"/>
    <cellStyle name="Normal 6 5 5 4" xfId="36260"/>
    <cellStyle name="Normal 6 5 5 4 2" xfId="36261"/>
    <cellStyle name="Normal 6 5 5 5" xfId="36262"/>
    <cellStyle name="Normal 6 5 5 6" xfId="36263"/>
    <cellStyle name="Normal 6 5 6" xfId="36264"/>
    <cellStyle name="Normal 6 5 6 2" xfId="36265"/>
    <cellStyle name="Normal 6 5 6 2 2" xfId="36266"/>
    <cellStyle name="Normal 6 5 6 3" xfId="36267"/>
    <cellStyle name="Normal 6 5 6 3 2" xfId="36268"/>
    <cellStyle name="Normal 6 5 6 4" xfId="36269"/>
    <cellStyle name="Normal 6 5 6 5" xfId="36270"/>
    <cellStyle name="Normal 6 5 7" xfId="36271"/>
    <cellStyle name="Normal 6 5 7 2" xfId="36272"/>
    <cellStyle name="Normal 6 5 8" xfId="36273"/>
    <cellStyle name="Normal 6 5 8 2" xfId="36274"/>
    <cellStyle name="Normal 6 5 9" xfId="36275"/>
    <cellStyle name="Normal 6 5 9 2" xfId="36276"/>
    <cellStyle name="Normal 6 6" xfId="12104"/>
    <cellStyle name="Normal 6 6 10" xfId="36278"/>
    <cellStyle name="Normal 6 6 11" xfId="36277"/>
    <cellStyle name="Normal 6 6 2" xfId="12105"/>
    <cellStyle name="Normal 6 6 2 2" xfId="12106"/>
    <cellStyle name="Normal 6 6 2 2 2" xfId="36281"/>
    <cellStyle name="Normal 6 6 2 2 3" xfId="36280"/>
    <cellStyle name="Normal 6 6 2 3" xfId="36282"/>
    <cellStyle name="Normal 6 6 2 3 2" xfId="36283"/>
    <cellStyle name="Normal 6 6 2 4" xfId="36284"/>
    <cellStyle name="Normal 6 6 2 4 2" xfId="36285"/>
    <cellStyle name="Normal 6 6 2 5" xfId="36286"/>
    <cellStyle name="Normal 6 6 2 6" xfId="36287"/>
    <cellStyle name="Normal 6 6 2 7" xfId="36279"/>
    <cellStyle name="Normal 6 6 3" xfId="12107"/>
    <cellStyle name="Normal 6 6 3 2" xfId="36289"/>
    <cellStyle name="Normal 6 6 3 2 2" xfId="36290"/>
    <cellStyle name="Normal 6 6 3 3" xfId="36291"/>
    <cellStyle name="Normal 6 6 3 3 2" xfId="36292"/>
    <cellStyle name="Normal 6 6 3 4" xfId="36293"/>
    <cellStyle name="Normal 6 6 3 4 2" xfId="36294"/>
    <cellStyle name="Normal 6 6 3 5" xfId="36295"/>
    <cellStyle name="Normal 6 6 3 6" xfId="36296"/>
    <cellStyle name="Normal 6 6 3 7" xfId="36288"/>
    <cellStyle name="Normal 6 6 4" xfId="12108"/>
    <cellStyle name="Normal 6 6 4 2" xfId="36298"/>
    <cellStyle name="Normal 6 6 4 2 2" xfId="36299"/>
    <cellStyle name="Normal 6 6 4 3" xfId="36300"/>
    <cellStyle name="Normal 6 6 4 3 2" xfId="36301"/>
    <cellStyle name="Normal 6 6 4 4" xfId="36302"/>
    <cellStyle name="Normal 6 6 4 4 2" xfId="36303"/>
    <cellStyle name="Normal 6 6 4 5" xfId="36304"/>
    <cellStyle name="Normal 6 6 4 6" xfId="36305"/>
    <cellStyle name="Normal 6 6 4 7" xfId="36297"/>
    <cellStyle name="Normal 6 6 5" xfId="36306"/>
    <cellStyle name="Normal 6 6 5 2" xfId="36307"/>
    <cellStyle name="Normal 6 6 5 2 2" xfId="36308"/>
    <cellStyle name="Normal 6 6 5 3" xfId="36309"/>
    <cellStyle name="Normal 6 6 5 3 2" xfId="36310"/>
    <cellStyle name="Normal 6 6 5 4" xfId="36311"/>
    <cellStyle name="Normal 6 6 5 5" xfId="36312"/>
    <cellStyle name="Normal 6 6 6" xfId="36313"/>
    <cellStyle name="Normal 6 6 6 2" xfId="36314"/>
    <cellStyle name="Normal 6 6 7" xfId="36315"/>
    <cellStyle name="Normal 6 6 7 2" xfId="36316"/>
    <cellStyle name="Normal 6 6 8" xfId="36317"/>
    <cellStyle name="Normal 6 6 8 2" xfId="36318"/>
    <cellStyle name="Normal 6 6 9" xfId="36319"/>
    <cellStyle name="Normal 6 7" xfId="12109"/>
    <cellStyle name="Normal 6 7 10" xfId="36321"/>
    <cellStyle name="Normal 6 7 11" xfId="36320"/>
    <cellStyle name="Normal 6 7 2" xfId="12110"/>
    <cellStyle name="Normal 6 7 2 2" xfId="36323"/>
    <cellStyle name="Normal 6 7 2 2 2" xfId="36324"/>
    <cellStyle name="Normal 6 7 2 3" xfId="36325"/>
    <cellStyle name="Normal 6 7 2 3 2" xfId="36326"/>
    <cellStyle name="Normal 6 7 2 4" xfId="36327"/>
    <cellStyle name="Normal 6 7 2 4 2" xfId="36328"/>
    <cellStyle name="Normal 6 7 2 5" xfId="36329"/>
    <cellStyle name="Normal 6 7 2 6" xfId="36330"/>
    <cellStyle name="Normal 6 7 2 7" xfId="36322"/>
    <cellStyle name="Normal 6 7 3" xfId="36331"/>
    <cellStyle name="Normal 6 7 3 2" xfId="36332"/>
    <cellStyle name="Normal 6 7 3 2 2" xfId="36333"/>
    <cellStyle name="Normal 6 7 3 3" xfId="36334"/>
    <cellStyle name="Normal 6 7 3 3 2" xfId="36335"/>
    <cellStyle name="Normal 6 7 3 4" xfId="36336"/>
    <cellStyle name="Normal 6 7 3 4 2" xfId="36337"/>
    <cellStyle name="Normal 6 7 3 5" xfId="36338"/>
    <cellStyle name="Normal 6 7 3 6" xfId="36339"/>
    <cellStyle name="Normal 6 7 4" xfId="36340"/>
    <cellStyle name="Normal 6 7 4 2" xfId="36341"/>
    <cellStyle name="Normal 6 7 4 2 2" xfId="36342"/>
    <cellStyle name="Normal 6 7 4 3" xfId="36343"/>
    <cellStyle name="Normal 6 7 4 3 2" xfId="36344"/>
    <cellStyle name="Normal 6 7 4 4" xfId="36345"/>
    <cellStyle name="Normal 6 7 4 4 2" xfId="36346"/>
    <cellStyle name="Normal 6 7 4 5" xfId="36347"/>
    <cellStyle name="Normal 6 7 4 6" xfId="36348"/>
    <cellStyle name="Normal 6 7 5" xfId="36349"/>
    <cellStyle name="Normal 6 7 5 2" xfId="36350"/>
    <cellStyle name="Normal 6 7 5 2 2" xfId="36351"/>
    <cellStyle name="Normal 6 7 5 3" xfId="36352"/>
    <cellStyle name="Normal 6 7 5 3 2" xfId="36353"/>
    <cellStyle name="Normal 6 7 5 4" xfId="36354"/>
    <cellStyle name="Normal 6 7 5 5" xfId="36355"/>
    <cellStyle name="Normal 6 7 6" xfId="36356"/>
    <cellStyle name="Normal 6 7 6 2" xfId="36357"/>
    <cellStyle name="Normal 6 7 7" xfId="36358"/>
    <cellStyle name="Normal 6 7 7 2" xfId="36359"/>
    <cellStyle name="Normal 6 7 8" xfId="36360"/>
    <cellStyle name="Normal 6 7 8 2" xfId="36361"/>
    <cellStyle name="Normal 6 7 9" xfId="36362"/>
    <cellStyle name="Normal 6 8" xfId="12111"/>
    <cellStyle name="Normal 6 8 2" xfId="36364"/>
    <cellStyle name="Normal 6 8 2 2" xfId="36365"/>
    <cellStyle name="Normal 6 8 3" xfId="36366"/>
    <cellStyle name="Normal 6 8 3 2" xfId="36367"/>
    <cellStyle name="Normal 6 8 4" xfId="36368"/>
    <cellStyle name="Normal 6 8 4 2" xfId="36369"/>
    <cellStyle name="Normal 6 8 5" xfId="36370"/>
    <cellStyle name="Normal 6 8 6" xfId="36371"/>
    <cellStyle name="Normal 6 8 7" xfId="36363"/>
    <cellStyle name="Normal 6 9" xfId="36372"/>
    <cellStyle name="Normal 6 9 2" xfId="36373"/>
    <cellStyle name="Normal 6 9 2 2" xfId="36374"/>
    <cellStyle name="Normal 6 9 3" xfId="36375"/>
    <cellStyle name="Normal 6 9 3 2" xfId="36376"/>
    <cellStyle name="Normal 6 9 4" xfId="36377"/>
    <cellStyle name="Normal 6 9 4 2" xfId="36378"/>
    <cellStyle name="Normal 6 9 5" xfId="36379"/>
    <cellStyle name="Normal 6 9 6" xfId="36380"/>
    <cellStyle name="Normal 60" xfId="12112"/>
    <cellStyle name="Normal 60 2" xfId="12113"/>
    <cellStyle name="Normal 60 3" xfId="12114"/>
    <cellStyle name="Normal 60 4" xfId="36381"/>
    <cellStyle name="Normal 61" xfId="12115"/>
    <cellStyle name="Normal 61 2" xfId="36382"/>
    <cellStyle name="Normal 62" xfId="12116"/>
    <cellStyle name="Normal 62 2" xfId="36383"/>
    <cellStyle name="Normal 63" xfId="12117"/>
    <cellStyle name="Normal 63 2" xfId="36384"/>
    <cellStyle name="Normal 64" xfId="12118"/>
    <cellStyle name="Normal 64 2" xfId="36385"/>
    <cellStyle name="Normal 65" xfId="12119"/>
    <cellStyle name="Normal 65 2" xfId="36386"/>
    <cellStyle name="Normal 66" xfId="12120"/>
    <cellStyle name="Normal 66 2" xfId="36387"/>
    <cellStyle name="Normal 67" xfId="12121"/>
    <cellStyle name="Normal 67 2" xfId="36388"/>
    <cellStyle name="Normal 68" xfId="12122"/>
    <cellStyle name="Normal 68 2" xfId="36389"/>
    <cellStyle name="Normal 69" xfId="12123"/>
    <cellStyle name="Normal 69 2" xfId="36390"/>
    <cellStyle name="Normal 7" xfId="7264"/>
    <cellStyle name="Normal 7 10" xfId="36392"/>
    <cellStyle name="Normal 7 10 2" xfId="36393"/>
    <cellStyle name="Normal 7 10 2 2" xfId="36394"/>
    <cellStyle name="Normal 7 10 3" xfId="36395"/>
    <cellStyle name="Normal 7 10 3 2" xfId="36396"/>
    <cellStyle name="Normal 7 10 4" xfId="36397"/>
    <cellStyle name="Normal 7 10 4 2" xfId="36398"/>
    <cellStyle name="Normal 7 10 5" xfId="36399"/>
    <cellStyle name="Normal 7 10 6" xfId="36400"/>
    <cellStyle name="Normal 7 11" xfId="36401"/>
    <cellStyle name="Normal 7 11 2" xfId="36402"/>
    <cellStyle name="Normal 7 11 2 2" xfId="36403"/>
    <cellStyle name="Normal 7 11 3" xfId="36404"/>
    <cellStyle name="Normal 7 11 3 2" xfId="36405"/>
    <cellStyle name="Normal 7 11 4" xfId="36406"/>
    <cellStyle name="Normal 7 11 4 2" xfId="36407"/>
    <cellStyle name="Normal 7 11 5" xfId="36408"/>
    <cellStyle name="Normal 7 11 6" xfId="36409"/>
    <cellStyle name="Normal 7 12" xfId="36410"/>
    <cellStyle name="Normal 7 12 2" xfId="36411"/>
    <cellStyle name="Normal 7 12 2 2" xfId="36412"/>
    <cellStyle name="Normal 7 12 3" xfId="36413"/>
    <cellStyle name="Normal 7 12 3 2" xfId="36414"/>
    <cellStyle name="Normal 7 12 4" xfId="36415"/>
    <cellStyle name="Normal 7 12 4 2" xfId="36416"/>
    <cellStyle name="Normal 7 12 5" xfId="36417"/>
    <cellStyle name="Normal 7 12 6" xfId="36418"/>
    <cellStyle name="Normal 7 13" xfId="36419"/>
    <cellStyle name="Normal 7 13 2" xfId="36420"/>
    <cellStyle name="Normal 7 13 2 2" xfId="36421"/>
    <cellStyle name="Normal 7 13 3" xfId="36422"/>
    <cellStyle name="Normal 7 13 3 2" xfId="36423"/>
    <cellStyle name="Normal 7 13 4" xfId="36424"/>
    <cellStyle name="Normal 7 13 5" xfId="36425"/>
    <cellStyle name="Normal 7 14" xfId="36426"/>
    <cellStyle name="Normal 7 14 2" xfId="36427"/>
    <cellStyle name="Normal 7 15" xfId="36428"/>
    <cellStyle name="Normal 7 15 2" xfId="36429"/>
    <cellStyle name="Normal 7 16" xfId="36430"/>
    <cellStyle name="Normal 7 16 2" xfId="36431"/>
    <cellStyle name="Normal 7 17" xfId="36432"/>
    <cellStyle name="Normal 7 18" xfId="36433"/>
    <cellStyle name="Normal 7 19" xfId="36434"/>
    <cellStyle name="Normal 7 2" xfId="7265"/>
    <cellStyle name="Normal 7 2 10" xfId="36436"/>
    <cellStyle name="Normal 7 2 10 2" xfId="36437"/>
    <cellStyle name="Normal 7 2 10 2 2" xfId="36438"/>
    <cellStyle name="Normal 7 2 10 3" xfId="36439"/>
    <cellStyle name="Normal 7 2 10 3 2" xfId="36440"/>
    <cellStyle name="Normal 7 2 10 4" xfId="36441"/>
    <cellStyle name="Normal 7 2 10 4 2" xfId="36442"/>
    <cellStyle name="Normal 7 2 10 5" xfId="36443"/>
    <cellStyle name="Normal 7 2 10 6" xfId="36444"/>
    <cellStyle name="Normal 7 2 11" xfId="36445"/>
    <cellStyle name="Normal 7 2 11 2" xfId="36446"/>
    <cellStyle name="Normal 7 2 11 2 2" xfId="36447"/>
    <cellStyle name="Normal 7 2 11 3" xfId="36448"/>
    <cellStyle name="Normal 7 2 11 3 2" xfId="36449"/>
    <cellStyle name="Normal 7 2 11 4" xfId="36450"/>
    <cellStyle name="Normal 7 2 11 5" xfId="36451"/>
    <cellStyle name="Normal 7 2 12" xfId="36452"/>
    <cellStyle name="Normal 7 2 12 2" xfId="36453"/>
    <cellStyle name="Normal 7 2 13" xfId="36454"/>
    <cellStyle name="Normal 7 2 13 2" xfId="36455"/>
    <cellStyle name="Normal 7 2 14" xfId="36456"/>
    <cellStyle name="Normal 7 2 14 2" xfId="36457"/>
    <cellStyle name="Normal 7 2 15" xfId="36458"/>
    <cellStyle name="Normal 7 2 16" xfId="36459"/>
    <cellStyle name="Normal 7 2 17" xfId="36435"/>
    <cellStyle name="Normal 7 2 2" xfId="12124"/>
    <cellStyle name="Normal 7 2 2 10" xfId="36461"/>
    <cellStyle name="Normal 7 2 2 10 2" xfId="36462"/>
    <cellStyle name="Normal 7 2 2 11" xfId="36463"/>
    <cellStyle name="Normal 7 2 2 11 2" xfId="36464"/>
    <cellStyle name="Normal 7 2 2 12" xfId="36465"/>
    <cellStyle name="Normal 7 2 2 13" xfId="36466"/>
    <cellStyle name="Normal 7 2 2 14" xfId="36460"/>
    <cellStyle name="Normal 7 2 2 2" xfId="12125"/>
    <cellStyle name="Normal 7 2 2 2 10" xfId="36468"/>
    <cellStyle name="Normal 7 2 2 2 11" xfId="36469"/>
    <cellStyle name="Normal 7 2 2 2 12" xfId="36467"/>
    <cellStyle name="Normal 7 2 2 2 2" xfId="12126"/>
    <cellStyle name="Normal 7 2 2 2 2 2" xfId="36471"/>
    <cellStyle name="Normal 7 2 2 2 2 2 2" xfId="36472"/>
    <cellStyle name="Normal 7 2 2 2 2 3" xfId="36473"/>
    <cellStyle name="Normal 7 2 2 2 2 3 2" xfId="36474"/>
    <cellStyle name="Normal 7 2 2 2 2 4" xfId="36475"/>
    <cellStyle name="Normal 7 2 2 2 2 4 2" xfId="36476"/>
    <cellStyle name="Normal 7 2 2 2 2 5" xfId="36477"/>
    <cellStyle name="Normal 7 2 2 2 2 6" xfId="36478"/>
    <cellStyle name="Normal 7 2 2 2 2 7" xfId="36470"/>
    <cellStyle name="Normal 7 2 2 2 3" xfId="36479"/>
    <cellStyle name="Normal 7 2 2 2 3 2" xfId="36480"/>
    <cellStyle name="Normal 7 2 2 2 3 2 2" xfId="36481"/>
    <cellStyle name="Normal 7 2 2 2 3 3" xfId="36482"/>
    <cellStyle name="Normal 7 2 2 2 3 3 2" xfId="36483"/>
    <cellStyle name="Normal 7 2 2 2 3 4" xfId="36484"/>
    <cellStyle name="Normal 7 2 2 2 3 4 2" xfId="36485"/>
    <cellStyle name="Normal 7 2 2 2 3 5" xfId="36486"/>
    <cellStyle name="Normal 7 2 2 2 3 6" xfId="36487"/>
    <cellStyle name="Normal 7 2 2 2 4" xfId="36488"/>
    <cellStyle name="Normal 7 2 2 2 4 2" xfId="36489"/>
    <cellStyle name="Normal 7 2 2 2 4 2 2" xfId="36490"/>
    <cellStyle name="Normal 7 2 2 2 4 3" xfId="36491"/>
    <cellStyle name="Normal 7 2 2 2 4 3 2" xfId="36492"/>
    <cellStyle name="Normal 7 2 2 2 4 4" xfId="36493"/>
    <cellStyle name="Normal 7 2 2 2 4 4 2" xfId="36494"/>
    <cellStyle name="Normal 7 2 2 2 4 5" xfId="36495"/>
    <cellStyle name="Normal 7 2 2 2 4 6" xfId="36496"/>
    <cellStyle name="Normal 7 2 2 2 5" xfId="36497"/>
    <cellStyle name="Normal 7 2 2 2 5 2" xfId="36498"/>
    <cellStyle name="Normal 7 2 2 2 5 2 2" xfId="36499"/>
    <cellStyle name="Normal 7 2 2 2 5 3" xfId="36500"/>
    <cellStyle name="Normal 7 2 2 2 5 3 2" xfId="36501"/>
    <cellStyle name="Normal 7 2 2 2 5 4" xfId="36502"/>
    <cellStyle name="Normal 7 2 2 2 5 4 2" xfId="36503"/>
    <cellStyle name="Normal 7 2 2 2 5 5" xfId="36504"/>
    <cellStyle name="Normal 7 2 2 2 5 6" xfId="36505"/>
    <cellStyle name="Normal 7 2 2 2 6" xfId="36506"/>
    <cellStyle name="Normal 7 2 2 2 6 2" xfId="36507"/>
    <cellStyle name="Normal 7 2 2 2 6 2 2" xfId="36508"/>
    <cellStyle name="Normal 7 2 2 2 6 3" xfId="36509"/>
    <cellStyle name="Normal 7 2 2 2 6 3 2" xfId="36510"/>
    <cellStyle name="Normal 7 2 2 2 6 4" xfId="36511"/>
    <cellStyle name="Normal 7 2 2 2 6 5" xfId="36512"/>
    <cellStyle name="Normal 7 2 2 2 7" xfId="36513"/>
    <cellStyle name="Normal 7 2 2 2 7 2" xfId="36514"/>
    <cellStyle name="Normal 7 2 2 2 8" xfId="36515"/>
    <cellStyle name="Normal 7 2 2 2 8 2" xfId="36516"/>
    <cellStyle name="Normal 7 2 2 2 9" xfId="36517"/>
    <cellStyle name="Normal 7 2 2 2 9 2" xfId="36518"/>
    <cellStyle name="Normal 7 2 2 3" xfId="12127"/>
    <cellStyle name="Normal 7 2 2 3 10" xfId="36520"/>
    <cellStyle name="Normal 7 2 2 3 11" xfId="36519"/>
    <cellStyle name="Normal 7 2 2 3 2" xfId="36521"/>
    <cellStyle name="Normal 7 2 2 3 2 2" xfId="36522"/>
    <cellStyle name="Normal 7 2 2 3 2 2 2" xfId="36523"/>
    <cellStyle name="Normal 7 2 2 3 2 3" xfId="36524"/>
    <cellStyle name="Normal 7 2 2 3 2 3 2" xfId="36525"/>
    <cellStyle name="Normal 7 2 2 3 2 4" xfId="36526"/>
    <cellStyle name="Normal 7 2 2 3 2 4 2" xfId="36527"/>
    <cellStyle name="Normal 7 2 2 3 2 5" xfId="36528"/>
    <cellStyle name="Normal 7 2 2 3 2 6" xfId="36529"/>
    <cellStyle name="Normal 7 2 2 3 3" xfId="36530"/>
    <cellStyle name="Normal 7 2 2 3 3 2" xfId="36531"/>
    <cellStyle name="Normal 7 2 2 3 3 2 2" xfId="36532"/>
    <cellStyle name="Normal 7 2 2 3 3 3" xfId="36533"/>
    <cellStyle name="Normal 7 2 2 3 3 3 2" xfId="36534"/>
    <cellStyle name="Normal 7 2 2 3 3 4" xfId="36535"/>
    <cellStyle name="Normal 7 2 2 3 3 4 2" xfId="36536"/>
    <cellStyle name="Normal 7 2 2 3 3 5" xfId="36537"/>
    <cellStyle name="Normal 7 2 2 3 3 6" xfId="36538"/>
    <cellStyle name="Normal 7 2 2 3 4" xfId="36539"/>
    <cellStyle name="Normal 7 2 2 3 4 2" xfId="36540"/>
    <cellStyle name="Normal 7 2 2 3 4 2 2" xfId="36541"/>
    <cellStyle name="Normal 7 2 2 3 4 3" xfId="36542"/>
    <cellStyle name="Normal 7 2 2 3 4 3 2" xfId="36543"/>
    <cellStyle name="Normal 7 2 2 3 4 4" xfId="36544"/>
    <cellStyle name="Normal 7 2 2 3 4 4 2" xfId="36545"/>
    <cellStyle name="Normal 7 2 2 3 4 5" xfId="36546"/>
    <cellStyle name="Normal 7 2 2 3 4 6" xfId="36547"/>
    <cellStyle name="Normal 7 2 2 3 5" xfId="36548"/>
    <cellStyle name="Normal 7 2 2 3 5 2" xfId="36549"/>
    <cellStyle name="Normal 7 2 2 3 5 2 2" xfId="36550"/>
    <cellStyle name="Normal 7 2 2 3 5 3" xfId="36551"/>
    <cellStyle name="Normal 7 2 2 3 5 3 2" xfId="36552"/>
    <cellStyle name="Normal 7 2 2 3 5 4" xfId="36553"/>
    <cellStyle name="Normal 7 2 2 3 5 5" xfId="36554"/>
    <cellStyle name="Normal 7 2 2 3 6" xfId="36555"/>
    <cellStyle name="Normal 7 2 2 3 6 2" xfId="36556"/>
    <cellStyle name="Normal 7 2 2 3 7" xfId="36557"/>
    <cellStyle name="Normal 7 2 2 3 7 2" xfId="36558"/>
    <cellStyle name="Normal 7 2 2 3 8" xfId="36559"/>
    <cellStyle name="Normal 7 2 2 3 8 2" xfId="36560"/>
    <cellStyle name="Normal 7 2 2 3 9" xfId="36561"/>
    <cellStyle name="Normal 7 2 2 4" xfId="12128"/>
    <cellStyle name="Normal 7 2 2 4 10" xfId="36563"/>
    <cellStyle name="Normal 7 2 2 4 11" xfId="36562"/>
    <cellStyle name="Normal 7 2 2 4 2" xfId="36564"/>
    <cellStyle name="Normal 7 2 2 4 2 2" xfId="36565"/>
    <cellStyle name="Normal 7 2 2 4 2 2 2" xfId="36566"/>
    <cellStyle name="Normal 7 2 2 4 2 3" xfId="36567"/>
    <cellStyle name="Normal 7 2 2 4 2 3 2" xfId="36568"/>
    <cellStyle name="Normal 7 2 2 4 2 4" xfId="36569"/>
    <cellStyle name="Normal 7 2 2 4 2 4 2" xfId="36570"/>
    <cellStyle name="Normal 7 2 2 4 2 5" xfId="36571"/>
    <cellStyle name="Normal 7 2 2 4 2 6" xfId="36572"/>
    <cellStyle name="Normal 7 2 2 4 3" xfId="36573"/>
    <cellStyle name="Normal 7 2 2 4 3 2" xfId="36574"/>
    <cellStyle name="Normal 7 2 2 4 3 2 2" xfId="36575"/>
    <cellStyle name="Normal 7 2 2 4 3 3" xfId="36576"/>
    <cellStyle name="Normal 7 2 2 4 3 3 2" xfId="36577"/>
    <cellStyle name="Normal 7 2 2 4 3 4" xfId="36578"/>
    <cellStyle name="Normal 7 2 2 4 3 4 2" xfId="36579"/>
    <cellStyle name="Normal 7 2 2 4 3 5" xfId="36580"/>
    <cellStyle name="Normal 7 2 2 4 3 6" xfId="36581"/>
    <cellStyle name="Normal 7 2 2 4 4" xfId="36582"/>
    <cellStyle name="Normal 7 2 2 4 4 2" xfId="36583"/>
    <cellStyle name="Normal 7 2 2 4 4 2 2" xfId="36584"/>
    <cellStyle name="Normal 7 2 2 4 4 3" xfId="36585"/>
    <cellStyle name="Normal 7 2 2 4 4 3 2" xfId="36586"/>
    <cellStyle name="Normal 7 2 2 4 4 4" xfId="36587"/>
    <cellStyle name="Normal 7 2 2 4 4 4 2" xfId="36588"/>
    <cellStyle name="Normal 7 2 2 4 4 5" xfId="36589"/>
    <cellStyle name="Normal 7 2 2 4 4 6" xfId="36590"/>
    <cellStyle name="Normal 7 2 2 4 5" xfId="36591"/>
    <cellStyle name="Normal 7 2 2 4 5 2" xfId="36592"/>
    <cellStyle name="Normal 7 2 2 4 5 2 2" xfId="36593"/>
    <cellStyle name="Normal 7 2 2 4 5 3" xfId="36594"/>
    <cellStyle name="Normal 7 2 2 4 5 3 2" xfId="36595"/>
    <cellStyle name="Normal 7 2 2 4 5 4" xfId="36596"/>
    <cellStyle name="Normal 7 2 2 4 5 5" xfId="36597"/>
    <cellStyle name="Normal 7 2 2 4 6" xfId="36598"/>
    <cellStyle name="Normal 7 2 2 4 6 2" xfId="36599"/>
    <cellStyle name="Normal 7 2 2 4 7" xfId="36600"/>
    <cellStyle name="Normal 7 2 2 4 7 2" xfId="36601"/>
    <cellStyle name="Normal 7 2 2 4 8" xfId="36602"/>
    <cellStyle name="Normal 7 2 2 4 8 2" xfId="36603"/>
    <cellStyle name="Normal 7 2 2 4 9" xfId="36604"/>
    <cellStyle name="Normal 7 2 2 5" xfId="36605"/>
    <cellStyle name="Normal 7 2 2 5 2" xfId="36606"/>
    <cellStyle name="Normal 7 2 2 5 2 2" xfId="36607"/>
    <cellStyle name="Normal 7 2 2 5 3" xfId="36608"/>
    <cellStyle name="Normal 7 2 2 5 3 2" xfId="36609"/>
    <cellStyle name="Normal 7 2 2 5 4" xfId="36610"/>
    <cellStyle name="Normal 7 2 2 5 4 2" xfId="36611"/>
    <cellStyle name="Normal 7 2 2 5 5" xfId="36612"/>
    <cellStyle name="Normal 7 2 2 5 6" xfId="36613"/>
    <cellStyle name="Normal 7 2 2 6" xfId="36614"/>
    <cellStyle name="Normal 7 2 2 6 2" xfId="36615"/>
    <cellStyle name="Normal 7 2 2 6 2 2" xfId="36616"/>
    <cellStyle name="Normal 7 2 2 6 3" xfId="36617"/>
    <cellStyle name="Normal 7 2 2 6 3 2" xfId="36618"/>
    <cellStyle name="Normal 7 2 2 6 4" xfId="36619"/>
    <cellStyle name="Normal 7 2 2 6 4 2" xfId="36620"/>
    <cellStyle name="Normal 7 2 2 6 5" xfId="36621"/>
    <cellStyle name="Normal 7 2 2 6 6" xfId="36622"/>
    <cellStyle name="Normal 7 2 2 7" xfId="36623"/>
    <cellStyle name="Normal 7 2 2 7 2" xfId="36624"/>
    <cellStyle name="Normal 7 2 2 7 2 2" xfId="36625"/>
    <cellStyle name="Normal 7 2 2 7 3" xfId="36626"/>
    <cellStyle name="Normal 7 2 2 7 3 2" xfId="36627"/>
    <cellStyle name="Normal 7 2 2 7 4" xfId="36628"/>
    <cellStyle name="Normal 7 2 2 7 4 2" xfId="36629"/>
    <cellStyle name="Normal 7 2 2 7 5" xfId="36630"/>
    <cellStyle name="Normal 7 2 2 7 6" xfId="36631"/>
    <cellStyle name="Normal 7 2 2 8" xfId="36632"/>
    <cellStyle name="Normal 7 2 2 8 2" xfId="36633"/>
    <cellStyle name="Normal 7 2 2 8 2 2" xfId="36634"/>
    <cellStyle name="Normal 7 2 2 8 3" xfId="36635"/>
    <cellStyle name="Normal 7 2 2 8 3 2" xfId="36636"/>
    <cellStyle name="Normal 7 2 2 8 4" xfId="36637"/>
    <cellStyle name="Normal 7 2 2 8 5" xfId="36638"/>
    <cellStyle name="Normal 7 2 2 9" xfId="36639"/>
    <cellStyle name="Normal 7 2 2 9 2" xfId="36640"/>
    <cellStyle name="Normal 7 2 3" xfId="12129"/>
    <cellStyle name="Normal 7 2 3 10" xfId="36642"/>
    <cellStyle name="Normal 7 2 3 10 2" xfId="36643"/>
    <cellStyle name="Normal 7 2 3 11" xfId="36644"/>
    <cellStyle name="Normal 7 2 3 11 2" xfId="36645"/>
    <cellStyle name="Normal 7 2 3 12" xfId="36646"/>
    <cellStyle name="Normal 7 2 3 13" xfId="36647"/>
    <cellStyle name="Normal 7 2 3 14" xfId="36641"/>
    <cellStyle name="Normal 7 2 3 2" xfId="12130"/>
    <cellStyle name="Normal 7 2 3 2 10" xfId="36649"/>
    <cellStyle name="Normal 7 2 3 2 11" xfId="36650"/>
    <cellStyle name="Normal 7 2 3 2 12" xfId="36648"/>
    <cellStyle name="Normal 7 2 3 2 2" xfId="36651"/>
    <cellStyle name="Normal 7 2 3 2 2 2" xfId="36652"/>
    <cellStyle name="Normal 7 2 3 2 2 2 2" xfId="36653"/>
    <cellStyle name="Normal 7 2 3 2 2 3" xfId="36654"/>
    <cellStyle name="Normal 7 2 3 2 2 3 2" xfId="36655"/>
    <cellStyle name="Normal 7 2 3 2 2 4" xfId="36656"/>
    <cellStyle name="Normal 7 2 3 2 2 4 2" xfId="36657"/>
    <cellStyle name="Normal 7 2 3 2 2 5" xfId="36658"/>
    <cellStyle name="Normal 7 2 3 2 2 6" xfId="36659"/>
    <cellStyle name="Normal 7 2 3 2 3" xfId="36660"/>
    <cellStyle name="Normal 7 2 3 2 3 2" xfId="36661"/>
    <cellStyle name="Normal 7 2 3 2 3 2 2" xfId="36662"/>
    <cellStyle name="Normal 7 2 3 2 3 3" xfId="36663"/>
    <cellStyle name="Normal 7 2 3 2 3 3 2" xfId="36664"/>
    <cellStyle name="Normal 7 2 3 2 3 4" xfId="36665"/>
    <cellStyle name="Normal 7 2 3 2 3 4 2" xfId="36666"/>
    <cellStyle name="Normal 7 2 3 2 3 5" xfId="36667"/>
    <cellStyle name="Normal 7 2 3 2 3 6" xfId="36668"/>
    <cellStyle name="Normal 7 2 3 2 4" xfId="36669"/>
    <cellStyle name="Normal 7 2 3 2 4 2" xfId="36670"/>
    <cellStyle name="Normal 7 2 3 2 4 2 2" xfId="36671"/>
    <cellStyle name="Normal 7 2 3 2 4 3" xfId="36672"/>
    <cellStyle name="Normal 7 2 3 2 4 3 2" xfId="36673"/>
    <cellStyle name="Normal 7 2 3 2 4 4" xfId="36674"/>
    <cellStyle name="Normal 7 2 3 2 4 4 2" xfId="36675"/>
    <cellStyle name="Normal 7 2 3 2 4 5" xfId="36676"/>
    <cellStyle name="Normal 7 2 3 2 4 6" xfId="36677"/>
    <cellStyle name="Normal 7 2 3 2 5" xfId="36678"/>
    <cellStyle name="Normal 7 2 3 2 5 2" xfId="36679"/>
    <cellStyle name="Normal 7 2 3 2 5 2 2" xfId="36680"/>
    <cellStyle name="Normal 7 2 3 2 5 3" xfId="36681"/>
    <cellStyle name="Normal 7 2 3 2 5 3 2" xfId="36682"/>
    <cellStyle name="Normal 7 2 3 2 5 4" xfId="36683"/>
    <cellStyle name="Normal 7 2 3 2 5 4 2" xfId="36684"/>
    <cellStyle name="Normal 7 2 3 2 5 5" xfId="36685"/>
    <cellStyle name="Normal 7 2 3 2 5 6" xfId="36686"/>
    <cellStyle name="Normal 7 2 3 2 6" xfId="36687"/>
    <cellStyle name="Normal 7 2 3 2 6 2" xfId="36688"/>
    <cellStyle name="Normal 7 2 3 2 6 2 2" xfId="36689"/>
    <cellStyle name="Normal 7 2 3 2 6 3" xfId="36690"/>
    <cellStyle name="Normal 7 2 3 2 6 3 2" xfId="36691"/>
    <cellStyle name="Normal 7 2 3 2 6 4" xfId="36692"/>
    <cellStyle name="Normal 7 2 3 2 6 5" xfId="36693"/>
    <cellStyle name="Normal 7 2 3 2 7" xfId="36694"/>
    <cellStyle name="Normal 7 2 3 2 7 2" xfId="36695"/>
    <cellStyle name="Normal 7 2 3 2 8" xfId="36696"/>
    <cellStyle name="Normal 7 2 3 2 8 2" xfId="36697"/>
    <cellStyle name="Normal 7 2 3 2 9" xfId="36698"/>
    <cellStyle name="Normal 7 2 3 2 9 2" xfId="36699"/>
    <cellStyle name="Normal 7 2 3 3" xfId="36700"/>
    <cellStyle name="Normal 7 2 3 3 10" xfId="36701"/>
    <cellStyle name="Normal 7 2 3 3 2" xfId="36702"/>
    <cellStyle name="Normal 7 2 3 3 2 2" xfId="36703"/>
    <cellStyle name="Normal 7 2 3 3 2 2 2" xfId="36704"/>
    <cellStyle name="Normal 7 2 3 3 2 3" xfId="36705"/>
    <cellStyle name="Normal 7 2 3 3 2 3 2" xfId="36706"/>
    <cellStyle name="Normal 7 2 3 3 2 4" xfId="36707"/>
    <cellStyle name="Normal 7 2 3 3 2 4 2" xfId="36708"/>
    <cellStyle name="Normal 7 2 3 3 2 5" xfId="36709"/>
    <cellStyle name="Normal 7 2 3 3 2 6" xfId="36710"/>
    <cellStyle name="Normal 7 2 3 3 3" xfId="36711"/>
    <cellStyle name="Normal 7 2 3 3 3 2" xfId="36712"/>
    <cellStyle name="Normal 7 2 3 3 3 2 2" xfId="36713"/>
    <cellStyle name="Normal 7 2 3 3 3 3" xfId="36714"/>
    <cellStyle name="Normal 7 2 3 3 3 3 2" xfId="36715"/>
    <cellStyle name="Normal 7 2 3 3 3 4" xfId="36716"/>
    <cellStyle name="Normal 7 2 3 3 3 4 2" xfId="36717"/>
    <cellStyle name="Normal 7 2 3 3 3 5" xfId="36718"/>
    <cellStyle name="Normal 7 2 3 3 3 6" xfId="36719"/>
    <cellStyle name="Normal 7 2 3 3 4" xfId="36720"/>
    <cellStyle name="Normal 7 2 3 3 4 2" xfId="36721"/>
    <cellStyle name="Normal 7 2 3 3 4 2 2" xfId="36722"/>
    <cellStyle name="Normal 7 2 3 3 4 3" xfId="36723"/>
    <cellStyle name="Normal 7 2 3 3 4 3 2" xfId="36724"/>
    <cellStyle name="Normal 7 2 3 3 4 4" xfId="36725"/>
    <cellStyle name="Normal 7 2 3 3 4 4 2" xfId="36726"/>
    <cellStyle name="Normal 7 2 3 3 4 5" xfId="36727"/>
    <cellStyle name="Normal 7 2 3 3 4 6" xfId="36728"/>
    <cellStyle name="Normal 7 2 3 3 5" xfId="36729"/>
    <cellStyle name="Normal 7 2 3 3 5 2" xfId="36730"/>
    <cellStyle name="Normal 7 2 3 3 5 2 2" xfId="36731"/>
    <cellStyle name="Normal 7 2 3 3 5 3" xfId="36732"/>
    <cellStyle name="Normal 7 2 3 3 5 3 2" xfId="36733"/>
    <cellStyle name="Normal 7 2 3 3 5 4" xfId="36734"/>
    <cellStyle name="Normal 7 2 3 3 5 5" xfId="36735"/>
    <cellStyle name="Normal 7 2 3 3 6" xfId="36736"/>
    <cellStyle name="Normal 7 2 3 3 6 2" xfId="36737"/>
    <cellStyle name="Normal 7 2 3 3 7" xfId="36738"/>
    <cellStyle name="Normal 7 2 3 3 7 2" xfId="36739"/>
    <cellStyle name="Normal 7 2 3 3 8" xfId="36740"/>
    <cellStyle name="Normal 7 2 3 3 8 2" xfId="36741"/>
    <cellStyle name="Normal 7 2 3 3 9" xfId="36742"/>
    <cellStyle name="Normal 7 2 3 4" xfId="36743"/>
    <cellStyle name="Normal 7 2 3 4 10" xfId="36744"/>
    <cellStyle name="Normal 7 2 3 4 2" xfId="36745"/>
    <cellStyle name="Normal 7 2 3 4 2 2" xfId="36746"/>
    <cellStyle name="Normal 7 2 3 4 2 2 2" xfId="36747"/>
    <cellStyle name="Normal 7 2 3 4 2 3" xfId="36748"/>
    <cellStyle name="Normal 7 2 3 4 2 3 2" xfId="36749"/>
    <cellStyle name="Normal 7 2 3 4 2 4" xfId="36750"/>
    <cellStyle name="Normal 7 2 3 4 2 4 2" xfId="36751"/>
    <cellStyle name="Normal 7 2 3 4 2 5" xfId="36752"/>
    <cellStyle name="Normal 7 2 3 4 2 6" xfId="36753"/>
    <cellStyle name="Normal 7 2 3 4 3" xfId="36754"/>
    <cellStyle name="Normal 7 2 3 4 3 2" xfId="36755"/>
    <cellStyle name="Normal 7 2 3 4 3 2 2" xfId="36756"/>
    <cellStyle name="Normal 7 2 3 4 3 3" xfId="36757"/>
    <cellStyle name="Normal 7 2 3 4 3 3 2" xfId="36758"/>
    <cellStyle name="Normal 7 2 3 4 3 4" xfId="36759"/>
    <cellStyle name="Normal 7 2 3 4 3 4 2" xfId="36760"/>
    <cellStyle name="Normal 7 2 3 4 3 5" xfId="36761"/>
    <cellStyle name="Normal 7 2 3 4 3 6" xfId="36762"/>
    <cellStyle name="Normal 7 2 3 4 4" xfId="36763"/>
    <cellStyle name="Normal 7 2 3 4 4 2" xfId="36764"/>
    <cellStyle name="Normal 7 2 3 4 4 2 2" xfId="36765"/>
    <cellStyle name="Normal 7 2 3 4 4 3" xfId="36766"/>
    <cellStyle name="Normal 7 2 3 4 4 3 2" xfId="36767"/>
    <cellStyle name="Normal 7 2 3 4 4 4" xfId="36768"/>
    <cellStyle name="Normal 7 2 3 4 4 4 2" xfId="36769"/>
    <cellStyle name="Normal 7 2 3 4 4 5" xfId="36770"/>
    <cellStyle name="Normal 7 2 3 4 4 6" xfId="36771"/>
    <cellStyle name="Normal 7 2 3 4 5" xfId="36772"/>
    <cellStyle name="Normal 7 2 3 4 5 2" xfId="36773"/>
    <cellStyle name="Normal 7 2 3 4 5 2 2" xfId="36774"/>
    <cellStyle name="Normal 7 2 3 4 5 3" xfId="36775"/>
    <cellStyle name="Normal 7 2 3 4 5 3 2" xfId="36776"/>
    <cellStyle name="Normal 7 2 3 4 5 4" xfId="36777"/>
    <cellStyle name="Normal 7 2 3 4 5 5" xfId="36778"/>
    <cellStyle name="Normal 7 2 3 4 6" xfId="36779"/>
    <cellStyle name="Normal 7 2 3 4 6 2" xfId="36780"/>
    <cellStyle name="Normal 7 2 3 4 7" xfId="36781"/>
    <cellStyle name="Normal 7 2 3 4 7 2" xfId="36782"/>
    <cellStyle name="Normal 7 2 3 4 8" xfId="36783"/>
    <cellStyle name="Normal 7 2 3 4 8 2" xfId="36784"/>
    <cellStyle name="Normal 7 2 3 4 9" xfId="36785"/>
    <cellStyle name="Normal 7 2 3 5" xfId="36786"/>
    <cellStyle name="Normal 7 2 3 5 2" xfId="36787"/>
    <cellStyle name="Normal 7 2 3 5 2 2" xfId="36788"/>
    <cellStyle name="Normal 7 2 3 5 3" xfId="36789"/>
    <cellStyle name="Normal 7 2 3 5 3 2" xfId="36790"/>
    <cellStyle name="Normal 7 2 3 5 4" xfId="36791"/>
    <cellStyle name="Normal 7 2 3 5 4 2" xfId="36792"/>
    <cellStyle name="Normal 7 2 3 5 5" xfId="36793"/>
    <cellStyle name="Normal 7 2 3 5 6" xfId="36794"/>
    <cellStyle name="Normal 7 2 3 6" xfId="36795"/>
    <cellStyle name="Normal 7 2 3 6 2" xfId="36796"/>
    <cellStyle name="Normal 7 2 3 6 2 2" xfId="36797"/>
    <cellStyle name="Normal 7 2 3 6 3" xfId="36798"/>
    <cellStyle name="Normal 7 2 3 6 3 2" xfId="36799"/>
    <cellStyle name="Normal 7 2 3 6 4" xfId="36800"/>
    <cellStyle name="Normal 7 2 3 6 4 2" xfId="36801"/>
    <cellStyle name="Normal 7 2 3 6 5" xfId="36802"/>
    <cellStyle name="Normal 7 2 3 6 6" xfId="36803"/>
    <cellStyle name="Normal 7 2 3 7" xfId="36804"/>
    <cellStyle name="Normal 7 2 3 7 2" xfId="36805"/>
    <cellStyle name="Normal 7 2 3 7 2 2" xfId="36806"/>
    <cellStyle name="Normal 7 2 3 7 3" xfId="36807"/>
    <cellStyle name="Normal 7 2 3 7 3 2" xfId="36808"/>
    <cellStyle name="Normal 7 2 3 7 4" xfId="36809"/>
    <cellStyle name="Normal 7 2 3 7 4 2" xfId="36810"/>
    <cellStyle name="Normal 7 2 3 7 5" xfId="36811"/>
    <cellStyle name="Normal 7 2 3 7 6" xfId="36812"/>
    <cellStyle name="Normal 7 2 3 8" xfId="36813"/>
    <cellStyle name="Normal 7 2 3 8 2" xfId="36814"/>
    <cellStyle name="Normal 7 2 3 8 2 2" xfId="36815"/>
    <cellStyle name="Normal 7 2 3 8 3" xfId="36816"/>
    <cellStyle name="Normal 7 2 3 8 3 2" xfId="36817"/>
    <cellStyle name="Normal 7 2 3 8 4" xfId="36818"/>
    <cellStyle name="Normal 7 2 3 8 5" xfId="36819"/>
    <cellStyle name="Normal 7 2 3 9" xfId="36820"/>
    <cellStyle name="Normal 7 2 3 9 2" xfId="36821"/>
    <cellStyle name="Normal 7 2 4" xfId="12131"/>
    <cellStyle name="Normal 7 2 4 10" xfId="36823"/>
    <cellStyle name="Normal 7 2 4 10 2" xfId="36824"/>
    <cellStyle name="Normal 7 2 4 11" xfId="36825"/>
    <cellStyle name="Normal 7 2 4 12" xfId="36826"/>
    <cellStyle name="Normal 7 2 4 13" xfId="36822"/>
    <cellStyle name="Normal 7 2 4 2" xfId="36827"/>
    <cellStyle name="Normal 7 2 4 2 10" xfId="36828"/>
    <cellStyle name="Normal 7 2 4 2 2" xfId="36829"/>
    <cellStyle name="Normal 7 2 4 2 2 2" xfId="36830"/>
    <cellStyle name="Normal 7 2 4 2 2 2 2" xfId="36831"/>
    <cellStyle name="Normal 7 2 4 2 2 3" xfId="36832"/>
    <cellStyle name="Normal 7 2 4 2 2 3 2" xfId="36833"/>
    <cellStyle name="Normal 7 2 4 2 2 4" xfId="36834"/>
    <cellStyle name="Normal 7 2 4 2 2 4 2" xfId="36835"/>
    <cellStyle name="Normal 7 2 4 2 2 5" xfId="36836"/>
    <cellStyle name="Normal 7 2 4 2 2 6" xfId="36837"/>
    <cellStyle name="Normal 7 2 4 2 3" xfId="36838"/>
    <cellStyle name="Normal 7 2 4 2 3 2" xfId="36839"/>
    <cellStyle name="Normal 7 2 4 2 3 2 2" xfId="36840"/>
    <cellStyle name="Normal 7 2 4 2 3 3" xfId="36841"/>
    <cellStyle name="Normal 7 2 4 2 3 3 2" xfId="36842"/>
    <cellStyle name="Normal 7 2 4 2 3 4" xfId="36843"/>
    <cellStyle name="Normal 7 2 4 2 3 4 2" xfId="36844"/>
    <cellStyle name="Normal 7 2 4 2 3 5" xfId="36845"/>
    <cellStyle name="Normal 7 2 4 2 3 6" xfId="36846"/>
    <cellStyle name="Normal 7 2 4 2 4" xfId="36847"/>
    <cellStyle name="Normal 7 2 4 2 4 2" xfId="36848"/>
    <cellStyle name="Normal 7 2 4 2 4 2 2" xfId="36849"/>
    <cellStyle name="Normal 7 2 4 2 4 3" xfId="36850"/>
    <cellStyle name="Normal 7 2 4 2 4 3 2" xfId="36851"/>
    <cellStyle name="Normal 7 2 4 2 4 4" xfId="36852"/>
    <cellStyle name="Normal 7 2 4 2 4 4 2" xfId="36853"/>
    <cellStyle name="Normal 7 2 4 2 4 5" xfId="36854"/>
    <cellStyle name="Normal 7 2 4 2 4 6" xfId="36855"/>
    <cellStyle name="Normal 7 2 4 2 5" xfId="36856"/>
    <cellStyle name="Normal 7 2 4 2 5 2" xfId="36857"/>
    <cellStyle name="Normal 7 2 4 2 5 2 2" xfId="36858"/>
    <cellStyle name="Normal 7 2 4 2 5 3" xfId="36859"/>
    <cellStyle name="Normal 7 2 4 2 5 3 2" xfId="36860"/>
    <cellStyle name="Normal 7 2 4 2 5 4" xfId="36861"/>
    <cellStyle name="Normal 7 2 4 2 5 5" xfId="36862"/>
    <cellStyle name="Normal 7 2 4 2 6" xfId="36863"/>
    <cellStyle name="Normal 7 2 4 2 6 2" xfId="36864"/>
    <cellStyle name="Normal 7 2 4 2 7" xfId="36865"/>
    <cellStyle name="Normal 7 2 4 2 7 2" xfId="36866"/>
    <cellStyle name="Normal 7 2 4 2 8" xfId="36867"/>
    <cellStyle name="Normal 7 2 4 2 8 2" xfId="36868"/>
    <cellStyle name="Normal 7 2 4 2 9" xfId="36869"/>
    <cellStyle name="Normal 7 2 4 3" xfId="36870"/>
    <cellStyle name="Normal 7 2 4 3 10" xfId="36871"/>
    <cellStyle name="Normal 7 2 4 3 2" xfId="36872"/>
    <cellStyle name="Normal 7 2 4 3 2 2" xfId="36873"/>
    <cellStyle name="Normal 7 2 4 3 2 2 2" xfId="36874"/>
    <cellStyle name="Normal 7 2 4 3 2 3" xfId="36875"/>
    <cellStyle name="Normal 7 2 4 3 2 3 2" xfId="36876"/>
    <cellStyle name="Normal 7 2 4 3 2 4" xfId="36877"/>
    <cellStyle name="Normal 7 2 4 3 2 4 2" xfId="36878"/>
    <cellStyle name="Normal 7 2 4 3 2 5" xfId="36879"/>
    <cellStyle name="Normal 7 2 4 3 2 6" xfId="36880"/>
    <cellStyle name="Normal 7 2 4 3 3" xfId="36881"/>
    <cellStyle name="Normal 7 2 4 3 3 2" xfId="36882"/>
    <cellStyle name="Normal 7 2 4 3 3 2 2" xfId="36883"/>
    <cellStyle name="Normal 7 2 4 3 3 3" xfId="36884"/>
    <cellStyle name="Normal 7 2 4 3 3 3 2" xfId="36885"/>
    <cellStyle name="Normal 7 2 4 3 3 4" xfId="36886"/>
    <cellStyle name="Normal 7 2 4 3 3 4 2" xfId="36887"/>
    <cellStyle name="Normal 7 2 4 3 3 5" xfId="36888"/>
    <cellStyle name="Normal 7 2 4 3 3 6" xfId="36889"/>
    <cellStyle name="Normal 7 2 4 3 4" xfId="36890"/>
    <cellStyle name="Normal 7 2 4 3 4 2" xfId="36891"/>
    <cellStyle name="Normal 7 2 4 3 4 2 2" xfId="36892"/>
    <cellStyle name="Normal 7 2 4 3 4 3" xfId="36893"/>
    <cellStyle name="Normal 7 2 4 3 4 3 2" xfId="36894"/>
    <cellStyle name="Normal 7 2 4 3 4 4" xfId="36895"/>
    <cellStyle name="Normal 7 2 4 3 4 4 2" xfId="36896"/>
    <cellStyle name="Normal 7 2 4 3 4 5" xfId="36897"/>
    <cellStyle name="Normal 7 2 4 3 4 6" xfId="36898"/>
    <cellStyle name="Normal 7 2 4 3 5" xfId="36899"/>
    <cellStyle name="Normal 7 2 4 3 5 2" xfId="36900"/>
    <cellStyle name="Normal 7 2 4 3 5 2 2" xfId="36901"/>
    <cellStyle name="Normal 7 2 4 3 5 3" xfId="36902"/>
    <cellStyle name="Normal 7 2 4 3 5 3 2" xfId="36903"/>
    <cellStyle name="Normal 7 2 4 3 5 4" xfId="36904"/>
    <cellStyle name="Normal 7 2 4 3 5 5" xfId="36905"/>
    <cellStyle name="Normal 7 2 4 3 6" xfId="36906"/>
    <cellStyle name="Normal 7 2 4 3 6 2" xfId="36907"/>
    <cellStyle name="Normal 7 2 4 3 7" xfId="36908"/>
    <cellStyle name="Normal 7 2 4 3 7 2" xfId="36909"/>
    <cellStyle name="Normal 7 2 4 3 8" xfId="36910"/>
    <cellStyle name="Normal 7 2 4 3 8 2" xfId="36911"/>
    <cellStyle name="Normal 7 2 4 3 9" xfId="36912"/>
    <cellStyle name="Normal 7 2 4 4" xfId="36913"/>
    <cellStyle name="Normal 7 2 4 4 2" xfId="36914"/>
    <cellStyle name="Normal 7 2 4 4 2 2" xfId="36915"/>
    <cellStyle name="Normal 7 2 4 4 3" xfId="36916"/>
    <cellStyle name="Normal 7 2 4 4 3 2" xfId="36917"/>
    <cellStyle name="Normal 7 2 4 4 4" xfId="36918"/>
    <cellStyle name="Normal 7 2 4 4 4 2" xfId="36919"/>
    <cellStyle name="Normal 7 2 4 4 5" xfId="36920"/>
    <cellStyle name="Normal 7 2 4 4 6" xfId="36921"/>
    <cellStyle name="Normal 7 2 4 5" xfId="36922"/>
    <cellStyle name="Normal 7 2 4 5 2" xfId="36923"/>
    <cellStyle name="Normal 7 2 4 5 2 2" xfId="36924"/>
    <cellStyle name="Normal 7 2 4 5 3" xfId="36925"/>
    <cellStyle name="Normal 7 2 4 5 3 2" xfId="36926"/>
    <cellStyle name="Normal 7 2 4 5 4" xfId="36927"/>
    <cellStyle name="Normal 7 2 4 5 4 2" xfId="36928"/>
    <cellStyle name="Normal 7 2 4 5 5" xfId="36929"/>
    <cellStyle name="Normal 7 2 4 5 6" xfId="36930"/>
    <cellStyle name="Normal 7 2 4 6" xfId="36931"/>
    <cellStyle name="Normal 7 2 4 6 2" xfId="36932"/>
    <cellStyle name="Normal 7 2 4 6 2 2" xfId="36933"/>
    <cellStyle name="Normal 7 2 4 6 3" xfId="36934"/>
    <cellStyle name="Normal 7 2 4 6 3 2" xfId="36935"/>
    <cellStyle name="Normal 7 2 4 6 4" xfId="36936"/>
    <cellStyle name="Normal 7 2 4 6 4 2" xfId="36937"/>
    <cellStyle name="Normal 7 2 4 6 5" xfId="36938"/>
    <cellStyle name="Normal 7 2 4 6 6" xfId="36939"/>
    <cellStyle name="Normal 7 2 4 7" xfId="36940"/>
    <cellStyle name="Normal 7 2 4 7 2" xfId="36941"/>
    <cellStyle name="Normal 7 2 4 7 2 2" xfId="36942"/>
    <cellStyle name="Normal 7 2 4 7 3" xfId="36943"/>
    <cellStyle name="Normal 7 2 4 7 3 2" xfId="36944"/>
    <cellStyle name="Normal 7 2 4 7 4" xfId="36945"/>
    <cellStyle name="Normal 7 2 4 7 5" xfId="36946"/>
    <cellStyle name="Normal 7 2 4 8" xfId="36947"/>
    <cellStyle name="Normal 7 2 4 8 2" xfId="36948"/>
    <cellStyle name="Normal 7 2 4 9" xfId="36949"/>
    <cellStyle name="Normal 7 2 4 9 2" xfId="36950"/>
    <cellStyle name="Normal 7 2 5" xfId="12132"/>
    <cellStyle name="Normal 7 2 5 10" xfId="36952"/>
    <cellStyle name="Normal 7 2 5 11" xfId="36953"/>
    <cellStyle name="Normal 7 2 5 12" xfId="36951"/>
    <cellStyle name="Normal 7 2 5 2" xfId="36954"/>
    <cellStyle name="Normal 7 2 5 2 2" xfId="36955"/>
    <cellStyle name="Normal 7 2 5 2 2 2" xfId="36956"/>
    <cellStyle name="Normal 7 2 5 2 3" xfId="36957"/>
    <cellStyle name="Normal 7 2 5 2 3 2" xfId="36958"/>
    <cellStyle name="Normal 7 2 5 2 4" xfId="36959"/>
    <cellStyle name="Normal 7 2 5 2 4 2" xfId="36960"/>
    <cellStyle name="Normal 7 2 5 2 5" xfId="36961"/>
    <cellStyle name="Normal 7 2 5 2 6" xfId="36962"/>
    <cellStyle name="Normal 7 2 5 3" xfId="36963"/>
    <cellStyle name="Normal 7 2 5 3 2" xfId="36964"/>
    <cellStyle name="Normal 7 2 5 3 2 2" xfId="36965"/>
    <cellStyle name="Normal 7 2 5 3 3" xfId="36966"/>
    <cellStyle name="Normal 7 2 5 3 3 2" xfId="36967"/>
    <cellStyle name="Normal 7 2 5 3 4" xfId="36968"/>
    <cellStyle name="Normal 7 2 5 3 4 2" xfId="36969"/>
    <cellStyle name="Normal 7 2 5 3 5" xfId="36970"/>
    <cellStyle name="Normal 7 2 5 3 6" xfId="36971"/>
    <cellStyle name="Normal 7 2 5 4" xfId="36972"/>
    <cellStyle name="Normal 7 2 5 4 2" xfId="36973"/>
    <cellStyle name="Normal 7 2 5 4 2 2" xfId="36974"/>
    <cellStyle name="Normal 7 2 5 4 3" xfId="36975"/>
    <cellStyle name="Normal 7 2 5 4 3 2" xfId="36976"/>
    <cellStyle name="Normal 7 2 5 4 4" xfId="36977"/>
    <cellStyle name="Normal 7 2 5 4 4 2" xfId="36978"/>
    <cellStyle name="Normal 7 2 5 4 5" xfId="36979"/>
    <cellStyle name="Normal 7 2 5 4 6" xfId="36980"/>
    <cellStyle name="Normal 7 2 5 5" xfId="36981"/>
    <cellStyle name="Normal 7 2 5 5 2" xfId="36982"/>
    <cellStyle name="Normal 7 2 5 5 2 2" xfId="36983"/>
    <cellStyle name="Normal 7 2 5 5 3" xfId="36984"/>
    <cellStyle name="Normal 7 2 5 5 3 2" xfId="36985"/>
    <cellStyle name="Normal 7 2 5 5 4" xfId="36986"/>
    <cellStyle name="Normal 7 2 5 5 4 2" xfId="36987"/>
    <cellStyle name="Normal 7 2 5 5 5" xfId="36988"/>
    <cellStyle name="Normal 7 2 5 5 6" xfId="36989"/>
    <cellStyle name="Normal 7 2 5 6" xfId="36990"/>
    <cellStyle name="Normal 7 2 5 6 2" xfId="36991"/>
    <cellStyle name="Normal 7 2 5 6 2 2" xfId="36992"/>
    <cellStyle name="Normal 7 2 5 6 3" xfId="36993"/>
    <cellStyle name="Normal 7 2 5 6 3 2" xfId="36994"/>
    <cellStyle name="Normal 7 2 5 6 4" xfId="36995"/>
    <cellStyle name="Normal 7 2 5 6 5" xfId="36996"/>
    <cellStyle name="Normal 7 2 5 7" xfId="36997"/>
    <cellStyle name="Normal 7 2 5 7 2" xfId="36998"/>
    <cellStyle name="Normal 7 2 5 8" xfId="36999"/>
    <cellStyle name="Normal 7 2 5 8 2" xfId="37000"/>
    <cellStyle name="Normal 7 2 5 9" xfId="37001"/>
    <cellStyle name="Normal 7 2 5 9 2" xfId="37002"/>
    <cellStyle name="Normal 7 2 6" xfId="37003"/>
    <cellStyle name="Normal 7 2 6 10" xfId="37004"/>
    <cellStyle name="Normal 7 2 6 2" xfId="37005"/>
    <cellStyle name="Normal 7 2 6 2 2" xfId="37006"/>
    <cellStyle name="Normal 7 2 6 2 2 2" xfId="37007"/>
    <cellStyle name="Normal 7 2 6 2 3" xfId="37008"/>
    <cellStyle name="Normal 7 2 6 2 3 2" xfId="37009"/>
    <cellStyle name="Normal 7 2 6 2 4" xfId="37010"/>
    <cellStyle name="Normal 7 2 6 2 4 2" xfId="37011"/>
    <cellStyle name="Normal 7 2 6 2 5" xfId="37012"/>
    <cellStyle name="Normal 7 2 6 2 6" xfId="37013"/>
    <cellStyle name="Normal 7 2 6 3" xfId="37014"/>
    <cellStyle name="Normal 7 2 6 3 2" xfId="37015"/>
    <cellStyle name="Normal 7 2 6 3 2 2" xfId="37016"/>
    <cellStyle name="Normal 7 2 6 3 3" xfId="37017"/>
    <cellStyle name="Normal 7 2 6 3 3 2" xfId="37018"/>
    <cellStyle name="Normal 7 2 6 3 4" xfId="37019"/>
    <cellStyle name="Normal 7 2 6 3 4 2" xfId="37020"/>
    <cellStyle name="Normal 7 2 6 3 5" xfId="37021"/>
    <cellStyle name="Normal 7 2 6 3 6" xfId="37022"/>
    <cellStyle name="Normal 7 2 6 4" xfId="37023"/>
    <cellStyle name="Normal 7 2 6 4 2" xfId="37024"/>
    <cellStyle name="Normal 7 2 6 4 2 2" xfId="37025"/>
    <cellStyle name="Normal 7 2 6 4 3" xfId="37026"/>
    <cellStyle name="Normal 7 2 6 4 3 2" xfId="37027"/>
    <cellStyle name="Normal 7 2 6 4 4" xfId="37028"/>
    <cellStyle name="Normal 7 2 6 4 4 2" xfId="37029"/>
    <cellStyle name="Normal 7 2 6 4 5" xfId="37030"/>
    <cellStyle name="Normal 7 2 6 4 6" xfId="37031"/>
    <cellStyle name="Normal 7 2 6 5" xfId="37032"/>
    <cellStyle name="Normal 7 2 6 5 2" xfId="37033"/>
    <cellStyle name="Normal 7 2 6 5 2 2" xfId="37034"/>
    <cellStyle name="Normal 7 2 6 5 3" xfId="37035"/>
    <cellStyle name="Normal 7 2 6 5 3 2" xfId="37036"/>
    <cellStyle name="Normal 7 2 6 5 4" xfId="37037"/>
    <cellStyle name="Normal 7 2 6 5 5" xfId="37038"/>
    <cellStyle name="Normal 7 2 6 6" xfId="37039"/>
    <cellStyle name="Normal 7 2 6 6 2" xfId="37040"/>
    <cellStyle name="Normal 7 2 6 7" xfId="37041"/>
    <cellStyle name="Normal 7 2 6 7 2" xfId="37042"/>
    <cellStyle name="Normal 7 2 6 8" xfId="37043"/>
    <cellStyle name="Normal 7 2 6 8 2" xfId="37044"/>
    <cellStyle name="Normal 7 2 6 9" xfId="37045"/>
    <cellStyle name="Normal 7 2 7" xfId="37046"/>
    <cellStyle name="Normal 7 2 7 10" xfId="37047"/>
    <cellStyle name="Normal 7 2 7 2" xfId="37048"/>
    <cellStyle name="Normal 7 2 7 2 2" xfId="37049"/>
    <cellStyle name="Normal 7 2 7 2 2 2" xfId="37050"/>
    <cellStyle name="Normal 7 2 7 2 3" xfId="37051"/>
    <cellStyle name="Normal 7 2 7 2 3 2" xfId="37052"/>
    <cellStyle name="Normal 7 2 7 2 4" xfId="37053"/>
    <cellStyle name="Normal 7 2 7 2 4 2" xfId="37054"/>
    <cellStyle name="Normal 7 2 7 2 5" xfId="37055"/>
    <cellStyle name="Normal 7 2 7 2 6" xfId="37056"/>
    <cellStyle name="Normal 7 2 7 3" xfId="37057"/>
    <cellStyle name="Normal 7 2 7 3 2" xfId="37058"/>
    <cellStyle name="Normal 7 2 7 3 2 2" xfId="37059"/>
    <cellStyle name="Normal 7 2 7 3 3" xfId="37060"/>
    <cellStyle name="Normal 7 2 7 3 3 2" xfId="37061"/>
    <cellStyle name="Normal 7 2 7 3 4" xfId="37062"/>
    <cellStyle name="Normal 7 2 7 3 4 2" xfId="37063"/>
    <cellStyle name="Normal 7 2 7 3 5" xfId="37064"/>
    <cellStyle name="Normal 7 2 7 3 6" xfId="37065"/>
    <cellStyle name="Normal 7 2 7 4" xfId="37066"/>
    <cellStyle name="Normal 7 2 7 4 2" xfId="37067"/>
    <cellStyle name="Normal 7 2 7 4 2 2" xfId="37068"/>
    <cellStyle name="Normal 7 2 7 4 3" xfId="37069"/>
    <cellStyle name="Normal 7 2 7 4 3 2" xfId="37070"/>
    <cellStyle name="Normal 7 2 7 4 4" xfId="37071"/>
    <cellStyle name="Normal 7 2 7 4 4 2" xfId="37072"/>
    <cellStyle name="Normal 7 2 7 4 5" xfId="37073"/>
    <cellStyle name="Normal 7 2 7 4 6" xfId="37074"/>
    <cellStyle name="Normal 7 2 7 5" xfId="37075"/>
    <cellStyle name="Normal 7 2 7 5 2" xfId="37076"/>
    <cellStyle name="Normal 7 2 7 5 2 2" xfId="37077"/>
    <cellStyle name="Normal 7 2 7 5 3" xfId="37078"/>
    <cellStyle name="Normal 7 2 7 5 3 2" xfId="37079"/>
    <cellStyle name="Normal 7 2 7 5 4" xfId="37080"/>
    <cellStyle name="Normal 7 2 7 5 5" xfId="37081"/>
    <cellStyle name="Normal 7 2 7 6" xfId="37082"/>
    <cellStyle name="Normal 7 2 7 6 2" xfId="37083"/>
    <cellStyle name="Normal 7 2 7 7" xfId="37084"/>
    <cellStyle name="Normal 7 2 7 7 2" xfId="37085"/>
    <cellStyle name="Normal 7 2 7 8" xfId="37086"/>
    <cellStyle name="Normal 7 2 7 8 2" xfId="37087"/>
    <cellStyle name="Normal 7 2 7 9" xfId="37088"/>
    <cellStyle name="Normal 7 2 8" xfId="37089"/>
    <cellStyle name="Normal 7 2 8 2" xfId="37090"/>
    <cellStyle name="Normal 7 2 8 2 2" xfId="37091"/>
    <cellStyle name="Normal 7 2 8 3" xfId="37092"/>
    <cellStyle name="Normal 7 2 8 3 2" xfId="37093"/>
    <cellStyle name="Normal 7 2 8 4" xfId="37094"/>
    <cellStyle name="Normal 7 2 8 4 2" xfId="37095"/>
    <cellStyle name="Normal 7 2 8 5" xfId="37096"/>
    <cellStyle name="Normal 7 2 8 6" xfId="37097"/>
    <cellStyle name="Normal 7 2 9" xfId="37098"/>
    <cellStyle name="Normal 7 2 9 2" xfId="37099"/>
    <cellStyle name="Normal 7 2 9 2 2" xfId="37100"/>
    <cellStyle name="Normal 7 2 9 3" xfId="37101"/>
    <cellStyle name="Normal 7 2 9 3 2" xfId="37102"/>
    <cellStyle name="Normal 7 2 9 4" xfId="37103"/>
    <cellStyle name="Normal 7 2 9 4 2" xfId="37104"/>
    <cellStyle name="Normal 7 2 9 5" xfId="37105"/>
    <cellStyle name="Normal 7 2 9 6" xfId="37106"/>
    <cellStyle name="Normal 7 20" xfId="36391"/>
    <cellStyle name="Normal 7 3" xfId="12133"/>
    <cellStyle name="Normal 7 3 10" xfId="37108"/>
    <cellStyle name="Normal 7 3 10 2" xfId="37109"/>
    <cellStyle name="Normal 7 3 10 2 2" xfId="37110"/>
    <cellStyle name="Normal 7 3 10 3" xfId="37111"/>
    <cellStyle name="Normal 7 3 10 3 2" xfId="37112"/>
    <cellStyle name="Normal 7 3 10 4" xfId="37113"/>
    <cellStyle name="Normal 7 3 10 4 2" xfId="37114"/>
    <cellStyle name="Normal 7 3 10 5" xfId="37115"/>
    <cellStyle name="Normal 7 3 10 6" xfId="37116"/>
    <cellStyle name="Normal 7 3 11" xfId="37117"/>
    <cellStyle name="Normal 7 3 11 2" xfId="37118"/>
    <cellStyle name="Normal 7 3 11 2 2" xfId="37119"/>
    <cellStyle name="Normal 7 3 11 3" xfId="37120"/>
    <cellStyle name="Normal 7 3 11 3 2" xfId="37121"/>
    <cellStyle name="Normal 7 3 11 4" xfId="37122"/>
    <cellStyle name="Normal 7 3 11 5" xfId="37123"/>
    <cellStyle name="Normal 7 3 12" xfId="37124"/>
    <cellStyle name="Normal 7 3 12 2" xfId="37125"/>
    <cellStyle name="Normal 7 3 13" xfId="37126"/>
    <cellStyle name="Normal 7 3 13 2" xfId="37127"/>
    <cellStyle name="Normal 7 3 14" xfId="37128"/>
    <cellStyle name="Normal 7 3 14 2" xfId="37129"/>
    <cellStyle name="Normal 7 3 15" xfId="37130"/>
    <cellStyle name="Normal 7 3 16" xfId="37131"/>
    <cellStyle name="Normal 7 3 17" xfId="37107"/>
    <cellStyle name="Normal 7 3 2" xfId="12134"/>
    <cellStyle name="Normal 7 3 2 10" xfId="37133"/>
    <cellStyle name="Normal 7 3 2 10 2" xfId="37134"/>
    <cellStyle name="Normal 7 3 2 11" xfId="37135"/>
    <cellStyle name="Normal 7 3 2 11 2" xfId="37136"/>
    <cellStyle name="Normal 7 3 2 12" xfId="37137"/>
    <cellStyle name="Normal 7 3 2 13" xfId="37138"/>
    <cellStyle name="Normal 7 3 2 14" xfId="37132"/>
    <cellStyle name="Normal 7 3 2 2" xfId="12135"/>
    <cellStyle name="Normal 7 3 2 2 10" xfId="37140"/>
    <cellStyle name="Normal 7 3 2 2 11" xfId="37141"/>
    <cellStyle name="Normal 7 3 2 2 12" xfId="37139"/>
    <cellStyle name="Normal 7 3 2 2 2" xfId="37142"/>
    <cellStyle name="Normal 7 3 2 2 2 2" xfId="37143"/>
    <cellStyle name="Normal 7 3 2 2 2 2 2" xfId="37144"/>
    <cellStyle name="Normal 7 3 2 2 2 3" xfId="37145"/>
    <cellStyle name="Normal 7 3 2 2 2 3 2" xfId="37146"/>
    <cellStyle name="Normal 7 3 2 2 2 4" xfId="37147"/>
    <cellStyle name="Normal 7 3 2 2 2 4 2" xfId="37148"/>
    <cellStyle name="Normal 7 3 2 2 2 5" xfId="37149"/>
    <cellStyle name="Normal 7 3 2 2 2 6" xfId="37150"/>
    <cellStyle name="Normal 7 3 2 2 3" xfId="37151"/>
    <cellStyle name="Normal 7 3 2 2 3 2" xfId="37152"/>
    <cellStyle name="Normal 7 3 2 2 3 2 2" xfId="37153"/>
    <cellStyle name="Normal 7 3 2 2 3 3" xfId="37154"/>
    <cellStyle name="Normal 7 3 2 2 3 3 2" xfId="37155"/>
    <cellStyle name="Normal 7 3 2 2 3 4" xfId="37156"/>
    <cellStyle name="Normal 7 3 2 2 3 4 2" xfId="37157"/>
    <cellStyle name="Normal 7 3 2 2 3 5" xfId="37158"/>
    <cellStyle name="Normal 7 3 2 2 3 6" xfId="37159"/>
    <cellStyle name="Normal 7 3 2 2 4" xfId="37160"/>
    <cellStyle name="Normal 7 3 2 2 4 2" xfId="37161"/>
    <cellStyle name="Normal 7 3 2 2 4 2 2" xfId="37162"/>
    <cellStyle name="Normal 7 3 2 2 4 3" xfId="37163"/>
    <cellStyle name="Normal 7 3 2 2 4 3 2" xfId="37164"/>
    <cellStyle name="Normal 7 3 2 2 4 4" xfId="37165"/>
    <cellStyle name="Normal 7 3 2 2 4 4 2" xfId="37166"/>
    <cellStyle name="Normal 7 3 2 2 4 5" xfId="37167"/>
    <cellStyle name="Normal 7 3 2 2 4 6" xfId="37168"/>
    <cellStyle name="Normal 7 3 2 2 5" xfId="37169"/>
    <cellStyle name="Normal 7 3 2 2 5 2" xfId="37170"/>
    <cellStyle name="Normal 7 3 2 2 5 2 2" xfId="37171"/>
    <cellStyle name="Normal 7 3 2 2 5 3" xfId="37172"/>
    <cellStyle name="Normal 7 3 2 2 5 3 2" xfId="37173"/>
    <cellStyle name="Normal 7 3 2 2 5 4" xfId="37174"/>
    <cellStyle name="Normal 7 3 2 2 5 4 2" xfId="37175"/>
    <cellStyle name="Normal 7 3 2 2 5 5" xfId="37176"/>
    <cellStyle name="Normal 7 3 2 2 5 6" xfId="37177"/>
    <cellStyle name="Normal 7 3 2 2 6" xfId="37178"/>
    <cellStyle name="Normal 7 3 2 2 6 2" xfId="37179"/>
    <cellStyle name="Normal 7 3 2 2 6 2 2" xfId="37180"/>
    <cellStyle name="Normal 7 3 2 2 6 3" xfId="37181"/>
    <cellStyle name="Normal 7 3 2 2 6 3 2" xfId="37182"/>
    <cellStyle name="Normal 7 3 2 2 6 4" xfId="37183"/>
    <cellStyle name="Normal 7 3 2 2 6 5" xfId="37184"/>
    <cellStyle name="Normal 7 3 2 2 7" xfId="37185"/>
    <cellStyle name="Normal 7 3 2 2 7 2" xfId="37186"/>
    <cellStyle name="Normal 7 3 2 2 8" xfId="37187"/>
    <cellStyle name="Normal 7 3 2 2 8 2" xfId="37188"/>
    <cellStyle name="Normal 7 3 2 2 9" xfId="37189"/>
    <cellStyle name="Normal 7 3 2 2 9 2" xfId="37190"/>
    <cellStyle name="Normal 7 3 2 3" xfId="12136"/>
    <cellStyle name="Normal 7 3 2 3 10" xfId="37192"/>
    <cellStyle name="Normal 7 3 2 3 11" xfId="37191"/>
    <cellStyle name="Normal 7 3 2 3 2" xfId="37193"/>
    <cellStyle name="Normal 7 3 2 3 2 2" xfId="37194"/>
    <cellStyle name="Normal 7 3 2 3 2 2 2" xfId="37195"/>
    <cellStyle name="Normal 7 3 2 3 2 3" xfId="37196"/>
    <cellStyle name="Normal 7 3 2 3 2 3 2" xfId="37197"/>
    <cellStyle name="Normal 7 3 2 3 2 4" xfId="37198"/>
    <cellStyle name="Normal 7 3 2 3 2 4 2" xfId="37199"/>
    <cellStyle name="Normal 7 3 2 3 2 5" xfId="37200"/>
    <cellStyle name="Normal 7 3 2 3 2 6" xfId="37201"/>
    <cellStyle name="Normal 7 3 2 3 3" xfId="37202"/>
    <cellStyle name="Normal 7 3 2 3 3 2" xfId="37203"/>
    <cellStyle name="Normal 7 3 2 3 3 2 2" xfId="37204"/>
    <cellStyle name="Normal 7 3 2 3 3 3" xfId="37205"/>
    <cellStyle name="Normal 7 3 2 3 3 3 2" xfId="37206"/>
    <cellStyle name="Normal 7 3 2 3 3 4" xfId="37207"/>
    <cellStyle name="Normal 7 3 2 3 3 4 2" xfId="37208"/>
    <cellStyle name="Normal 7 3 2 3 3 5" xfId="37209"/>
    <cellStyle name="Normal 7 3 2 3 3 6" xfId="37210"/>
    <cellStyle name="Normal 7 3 2 3 4" xfId="37211"/>
    <cellStyle name="Normal 7 3 2 3 4 2" xfId="37212"/>
    <cellStyle name="Normal 7 3 2 3 4 2 2" xfId="37213"/>
    <cellStyle name="Normal 7 3 2 3 4 3" xfId="37214"/>
    <cellStyle name="Normal 7 3 2 3 4 3 2" xfId="37215"/>
    <cellStyle name="Normal 7 3 2 3 4 4" xfId="37216"/>
    <cellStyle name="Normal 7 3 2 3 4 4 2" xfId="37217"/>
    <cellStyle name="Normal 7 3 2 3 4 5" xfId="37218"/>
    <cellStyle name="Normal 7 3 2 3 4 6" xfId="37219"/>
    <cellStyle name="Normal 7 3 2 3 5" xfId="37220"/>
    <cellStyle name="Normal 7 3 2 3 5 2" xfId="37221"/>
    <cellStyle name="Normal 7 3 2 3 5 2 2" xfId="37222"/>
    <cellStyle name="Normal 7 3 2 3 5 3" xfId="37223"/>
    <cellStyle name="Normal 7 3 2 3 5 3 2" xfId="37224"/>
    <cellStyle name="Normal 7 3 2 3 5 4" xfId="37225"/>
    <cellStyle name="Normal 7 3 2 3 5 5" xfId="37226"/>
    <cellStyle name="Normal 7 3 2 3 6" xfId="37227"/>
    <cellStyle name="Normal 7 3 2 3 6 2" xfId="37228"/>
    <cellStyle name="Normal 7 3 2 3 7" xfId="37229"/>
    <cellStyle name="Normal 7 3 2 3 7 2" xfId="37230"/>
    <cellStyle name="Normal 7 3 2 3 8" xfId="37231"/>
    <cellStyle name="Normal 7 3 2 3 8 2" xfId="37232"/>
    <cellStyle name="Normal 7 3 2 3 9" xfId="37233"/>
    <cellStyle name="Normal 7 3 2 4" xfId="37234"/>
    <cellStyle name="Normal 7 3 2 4 10" xfId="37235"/>
    <cellStyle name="Normal 7 3 2 4 2" xfId="37236"/>
    <cellStyle name="Normal 7 3 2 4 2 2" xfId="37237"/>
    <cellStyle name="Normal 7 3 2 4 2 2 2" xfId="37238"/>
    <cellStyle name="Normal 7 3 2 4 2 3" xfId="37239"/>
    <cellStyle name="Normal 7 3 2 4 2 3 2" xfId="37240"/>
    <cellStyle name="Normal 7 3 2 4 2 4" xfId="37241"/>
    <cellStyle name="Normal 7 3 2 4 2 4 2" xfId="37242"/>
    <cellStyle name="Normal 7 3 2 4 2 5" xfId="37243"/>
    <cellStyle name="Normal 7 3 2 4 2 6" xfId="37244"/>
    <cellStyle name="Normal 7 3 2 4 3" xfId="37245"/>
    <cellStyle name="Normal 7 3 2 4 3 2" xfId="37246"/>
    <cellStyle name="Normal 7 3 2 4 3 2 2" xfId="37247"/>
    <cellStyle name="Normal 7 3 2 4 3 3" xfId="37248"/>
    <cellStyle name="Normal 7 3 2 4 3 3 2" xfId="37249"/>
    <cellStyle name="Normal 7 3 2 4 3 4" xfId="37250"/>
    <cellStyle name="Normal 7 3 2 4 3 4 2" xfId="37251"/>
    <cellStyle name="Normal 7 3 2 4 3 5" xfId="37252"/>
    <cellStyle name="Normal 7 3 2 4 3 6" xfId="37253"/>
    <cellStyle name="Normal 7 3 2 4 4" xfId="37254"/>
    <cellStyle name="Normal 7 3 2 4 4 2" xfId="37255"/>
    <cellStyle name="Normal 7 3 2 4 4 2 2" xfId="37256"/>
    <cellStyle name="Normal 7 3 2 4 4 3" xfId="37257"/>
    <cellStyle name="Normal 7 3 2 4 4 3 2" xfId="37258"/>
    <cellStyle name="Normal 7 3 2 4 4 4" xfId="37259"/>
    <cellStyle name="Normal 7 3 2 4 4 4 2" xfId="37260"/>
    <cellStyle name="Normal 7 3 2 4 4 5" xfId="37261"/>
    <cellStyle name="Normal 7 3 2 4 4 6" xfId="37262"/>
    <cellStyle name="Normal 7 3 2 4 5" xfId="37263"/>
    <cellStyle name="Normal 7 3 2 4 5 2" xfId="37264"/>
    <cellStyle name="Normal 7 3 2 4 5 2 2" xfId="37265"/>
    <cellStyle name="Normal 7 3 2 4 5 3" xfId="37266"/>
    <cellStyle name="Normal 7 3 2 4 5 3 2" xfId="37267"/>
    <cellStyle name="Normal 7 3 2 4 5 4" xfId="37268"/>
    <cellStyle name="Normal 7 3 2 4 5 5" xfId="37269"/>
    <cellStyle name="Normal 7 3 2 4 6" xfId="37270"/>
    <cellStyle name="Normal 7 3 2 4 6 2" xfId="37271"/>
    <cellStyle name="Normal 7 3 2 4 7" xfId="37272"/>
    <cellStyle name="Normal 7 3 2 4 7 2" xfId="37273"/>
    <cellStyle name="Normal 7 3 2 4 8" xfId="37274"/>
    <cellStyle name="Normal 7 3 2 4 8 2" xfId="37275"/>
    <cellStyle name="Normal 7 3 2 4 9" xfId="37276"/>
    <cellStyle name="Normal 7 3 2 5" xfId="37277"/>
    <cellStyle name="Normal 7 3 2 5 2" xfId="37278"/>
    <cellStyle name="Normal 7 3 2 5 2 2" xfId="37279"/>
    <cellStyle name="Normal 7 3 2 5 3" xfId="37280"/>
    <cellStyle name="Normal 7 3 2 5 3 2" xfId="37281"/>
    <cellStyle name="Normal 7 3 2 5 4" xfId="37282"/>
    <cellStyle name="Normal 7 3 2 5 4 2" xfId="37283"/>
    <cellStyle name="Normal 7 3 2 5 5" xfId="37284"/>
    <cellStyle name="Normal 7 3 2 5 6" xfId="37285"/>
    <cellStyle name="Normal 7 3 2 6" xfId="37286"/>
    <cellStyle name="Normal 7 3 2 6 2" xfId="37287"/>
    <cellStyle name="Normal 7 3 2 6 2 2" xfId="37288"/>
    <cellStyle name="Normal 7 3 2 6 3" xfId="37289"/>
    <cellStyle name="Normal 7 3 2 6 3 2" xfId="37290"/>
    <cellStyle name="Normal 7 3 2 6 4" xfId="37291"/>
    <cellStyle name="Normal 7 3 2 6 4 2" xfId="37292"/>
    <cellStyle name="Normal 7 3 2 6 5" xfId="37293"/>
    <cellStyle name="Normal 7 3 2 6 6" xfId="37294"/>
    <cellStyle name="Normal 7 3 2 7" xfId="37295"/>
    <cellStyle name="Normal 7 3 2 7 2" xfId="37296"/>
    <cellStyle name="Normal 7 3 2 7 2 2" xfId="37297"/>
    <cellStyle name="Normal 7 3 2 7 3" xfId="37298"/>
    <cellStyle name="Normal 7 3 2 7 3 2" xfId="37299"/>
    <cellStyle name="Normal 7 3 2 7 4" xfId="37300"/>
    <cellStyle name="Normal 7 3 2 7 4 2" xfId="37301"/>
    <cellStyle name="Normal 7 3 2 7 5" xfId="37302"/>
    <cellStyle name="Normal 7 3 2 7 6" xfId="37303"/>
    <cellStyle name="Normal 7 3 2 8" xfId="37304"/>
    <cellStyle name="Normal 7 3 2 8 2" xfId="37305"/>
    <cellStyle name="Normal 7 3 2 8 2 2" xfId="37306"/>
    <cellStyle name="Normal 7 3 2 8 3" xfId="37307"/>
    <cellStyle name="Normal 7 3 2 8 3 2" xfId="37308"/>
    <cellStyle name="Normal 7 3 2 8 4" xfId="37309"/>
    <cellStyle name="Normal 7 3 2 8 5" xfId="37310"/>
    <cellStyle name="Normal 7 3 2 9" xfId="37311"/>
    <cellStyle name="Normal 7 3 2 9 2" xfId="37312"/>
    <cellStyle name="Normal 7 3 3" xfId="12137"/>
    <cellStyle name="Normal 7 3 3 10" xfId="37314"/>
    <cellStyle name="Normal 7 3 3 10 2" xfId="37315"/>
    <cellStyle name="Normal 7 3 3 11" xfId="37316"/>
    <cellStyle name="Normal 7 3 3 11 2" xfId="37317"/>
    <cellStyle name="Normal 7 3 3 12" xfId="37318"/>
    <cellStyle name="Normal 7 3 3 13" xfId="37319"/>
    <cellStyle name="Normal 7 3 3 14" xfId="37313"/>
    <cellStyle name="Normal 7 3 3 2" xfId="37320"/>
    <cellStyle name="Normal 7 3 3 2 10" xfId="37321"/>
    <cellStyle name="Normal 7 3 3 2 11" xfId="37322"/>
    <cellStyle name="Normal 7 3 3 2 2" xfId="37323"/>
    <cellStyle name="Normal 7 3 3 2 2 2" xfId="37324"/>
    <cellStyle name="Normal 7 3 3 2 2 2 2" xfId="37325"/>
    <cellStyle name="Normal 7 3 3 2 2 3" xfId="37326"/>
    <cellStyle name="Normal 7 3 3 2 2 3 2" xfId="37327"/>
    <cellStyle name="Normal 7 3 3 2 2 4" xfId="37328"/>
    <cellStyle name="Normal 7 3 3 2 2 4 2" xfId="37329"/>
    <cellStyle name="Normal 7 3 3 2 2 5" xfId="37330"/>
    <cellStyle name="Normal 7 3 3 2 2 6" xfId="37331"/>
    <cellStyle name="Normal 7 3 3 2 3" xfId="37332"/>
    <cellStyle name="Normal 7 3 3 2 3 2" xfId="37333"/>
    <cellStyle name="Normal 7 3 3 2 3 2 2" xfId="37334"/>
    <cellStyle name="Normal 7 3 3 2 3 3" xfId="37335"/>
    <cellStyle name="Normal 7 3 3 2 3 3 2" xfId="37336"/>
    <cellStyle name="Normal 7 3 3 2 3 4" xfId="37337"/>
    <cellStyle name="Normal 7 3 3 2 3 4 2" xfId="37338"/>
    <cellStyle name="Normal 7 3 3 2 3 5" xfId="37339"/>
    <cellStyle name="Normal 7 3 3 2 3 6" xfId="37340"/>
    <cellStyle name="Normal 7 3 3 2 4" xfId="37341"/>
    <cellStyle name="Normal 7 3 3 2 4 2" xfId="37342"/>
    <cellStyle name="Normal 7 3 3 2 4 2 2" xfId="37343"/>
    <cellStyle name="Normal 7 3 3 2 4 3" xfId="37344"/>
    <cellStyle name="Normal 7 3 3 2 4 3 2" xfId="37345"/>
    <cellStyle name="Normal 7 3 3 2 4 4" xfId="37346"/>
    <cellStyle name="Normal 7 3 3 2 4 4 2" xfId="37347"/>
    <cellStyle name="Normal 7 3 3 2 4 5" xfId="37348"/>
    <cellStyle name="Normal 7 3 3 2 4 6" xfId="37349"/>
    <cellStyle name="Normal 7 3 3 2 5" xfId="37350"/>
    <cellStyle name="Normal 7 3 3 2 5 2" xfId="37351"/>
    <cellStyle name="Normal 7 3 3 2 5 2 2" xfId="37352"/>
    <cellStyle name="Normal 7 3 3 2 5 3" xfId="37353"/>
    <cellStyle name="Normal 7 3 3 2 5 3 2" xfId="37354"/>
    <cellStyle name="Normal 7 3 3 2 5 4" xfId="37355"/>
    <cellStyle name="Normal 7 3 3 2 5 4 2" xfId="37356"/>
    <cellStyle name="Normal 7 3 3 2 5 5" xfId="37357"/>
    <cellStyle name="Normal 7 3 3 2 5 6" xfId="37358"/>
    <cellStyle name="Normal 7 3 3 2 6" xfId="37359"/>
    <cellStyle name="Normal 7 3 3 2 6 2" xfId="37360"/>
    <cellStyle name="Normal 7 3 3 2 6 2 2" xfId="37361"/>
    <cellStyle name="Normal 7 3 3 2 6 3" xfId="37362"/>
    <cellStyle name="Normal 7 3 3 2 6 3 2" xfId="37363"/>
    <cellStyle name="Normal 7 3 3 2 6 4" xfId="37364"/>
    <cellStyle name="Normal 7 3 3 2 6 5" xfId="37365"/>
    <cellStyle name="Normal 7 3 3 2 7" xfId="37366"/>
    <cellStyle name="Normal 7 3 3 2 7 2" xfId="37367"/>
    <cellStyle name="Normal 7 3 3 2 8" xfId="37368"/>
    <cellStyle name="Normal 7 3 3 2 8 2" xfId="37369"/>
    <cellStyle name="Normal 7 3 3 2 9" xfId="37370"/>
    <cellStyle name="Normal 7 3 3 2 9 2" xfId="37371"/>
    <cellStyle name="Normal 7 3 3 3" xfId="37372"/>
    <cellStyle name="Normal 7 3 3 3 10" xfId="37373"/>
    <cellStyle name="Normal 7 3 3 3 2" xfId="37374"/>
    <cellStyle name="Normal 7 3 3 3 2 2" xfId="37375"/>
    <cellStyle name="Normal 7 3 3 3 2 2 2" xfId="37376"/>
    <cellStyle name="Normal 7 3 3 3 2 3" xfId="37377"/>
    <cellStyle name="Normal 7 3 3 3 2 3 2" xfId="37378"/>
    <cellStyle name="Normal 7 3 3 3 2 4" xfId="37379"/>
    <cellStyle name="Normal 7 3 3 3 2 4 2" xfId="37380"/>
    <cellStyle name="Normal 7 3 3 3 2 5" xfId="37381"/>
    <cellStyle name="Normal 7 3 3 3 2 6" xfId="37382"/>
    <cellStyle name="Normal 7 3 3 3 3" xfId="37383"/>
    <cellStyle name="Normal 7 3 3 3 3 2" xfId="37384"/>
    <cellStyle name="Normal 7 3 3 3 3 2 2" xfId="37385"/>
    <cellStyle name="Normal 7 3 3 3 3 3" xfId="37386"/>
    <cellStyle name="Normal 7 3 3 3 3 3 2" xfId="37387"/>
    <cellStyle name="Normal 7 3 3 3 3 4" xfId="37388"/>
    <cellStyle name="Normal 7 3 3 3 3 4 2" xfId="37389"/>
    <cellStyle name="Normal 7 3 3 3 3 5" xfId="37390"/>
    <cellStyle name="Normal 7 3 3 3 3 6" xfId="37391"/>
    <cellStyle name="Normal 7 3 3 3 4" xfId="37392"/>
    <cellStyle name="Normal 7 3 3 3 4 2" xfId="37393"/>
    <cellStyle name="Normal 7 3 3 3 4 2 2" xfId="37394"/>
    <cellStyle name="Normal 7 3 3 3 4 3" xfId="37395"/>
    <cellStyle name="Normal 7 3 3 3 4 3 2" xfId="37396"/>
    <cellStyle name="Normal 7 3 3 3 4 4" xfId="37397"/>
    <cellStyle name="Normal 7 3 3 3 4 4 2" xfId="37398"/>
    <cellStyle name="Normal 7 3 3 3 4 5" xfId="37399"/>
    <cellStyle name="Normal 7 3 3 3 4 6" xfId="37400"/>
    <cellStyle name="Normal 7 3 3 3 5" xfId="37401"/>
    <cellStyle name="Normal 7 3 3 3 5 2" xfId="37402"/>
    <cellStyle name="Normal 7 3 3 3 5 2 2" xfId="37403"/>
    <cellStyle name="Normal 7 3 3 3 5 3" xfId="37404"/>
    <cellStyle name="Normal 7 3 3 3 5 3 2" xfId="37405"/>
    <cellStyle name="Normal 7 3 3 3 5 4" xfId="37406"/>
    <cellStyle name="Normal 7 3 3 3 5 5" xfId="37407"/>
    <cellStyle name="Normal 7 3 3 3 6" xfId="37408"/>
    <cellStyle name="Normal 7 3 3 3 6 2" xfId="37409"/>
    <cellStyle name="Normal 7 3 3 3 7" xfId="37410"/>
    <cellStyle name="Normal 7 3 3 3 7 2" xfId="37411"/>
    <cellStyle name="Normal 7 3 3 3 8" xfId="37412"/>
    <cellStyle name="Normal 7 3 3 3 8 2" xfId="37413"/>
    <cellStyle name="Normal 7 3 3 3 9" xfId="37414"/>
    <cellStyle name="Normal 7 3 3 4" xfId="37415"/>
    <cellStyle name="Normal 7 3 3 4 10" xfId="37416"/>
    <cellStyle name="Normal 7 3 3 4 2" xfId="37417"/>
    <cellStyle name="Normal 7 3 3 4 2 2" xfId="37418"/>
    <cellStyle name="Normal 7 3 3 4 2 2 2" xfId="37419"/>
    <cellStyle name="Normal 7 3 3 4 2 3" xfId="37420"/>
    <cellStyle name="Normal 7 3 3 4 2 3 2" xfId="37421"/>
    <cellStyle name="Normal 7 3 3 4 2 4" xfId="37422"/>
    <cellStyle name="Normal 7 3 3 4 2 4 2" xfId="37423"/>
    <cellStyle name="Normal 7 3 3 4 2 5" xfId="37424"/>
    <cellStyle name="Normal 7 3 3 4 2 6" xfId="37425"/>
    <cellStyle name="Normal 7 3 3 4 3" xfId="37426"/>
    <cellStyle name="Normal 7 3 3 4 3 2" xfId="37427"/>
    <cellStyle name="Normal 7 3 3 4 3 2 2" xfId="37428"/>
    <cellStyle name="Normal 7 3 3 4 3 3" xfId="37429"/>
    <cellStyle name="Normal 7 3 3 4 3 3 2" xfId="37430"/>
    <cellStyle name="Normal 7 3 3 4 3 4" xfId="37431"/>
    <cellStyle name="Normal 7 3 3 4 3 4 2" xfId="37432"/>
    <cellStyle name="Normal 7 3 3 4 3 5" xfId="37433"/>
    <cellStyle name="Normal 7 3 3 4 3 6" xfId="37434"/>
    <cellStyle name="Normal 7 3 3 4 4" xfId="37435"/>
    <cellStyle name="Normal 7 3 3 4 4 2" xfId="37436"/>
    <cellStyle name="Normal 7 3 3 4 4 2 2" xfId="37437"/>
    <cellStyle name="Normal 7 3 3 4 4 3" xfId="37438"/>
    <cellStyle name="Normal 7 3 3 4 4 3 2" xfId="37439"/>
    <cellStyle name="Normal 7 3 3 4 4 4" xfId="37440"/>
    <cellStyle name="Normal 7 3 3 4 4 4 2" xfId="37441"/>
    <cellStyle name="Normal 7 3 3 4 4 5" xfId="37442"/>
    <cellStyle name="Normal 7 3 3 4 4 6" xfId="37443"/>
    <cellStyle name="Normal 7 3 3 4 5" xfId="37444"/>
    <cellStyle name="Normal 7 3 3 4 5 2" xfId="37445"/>
    <cellStyle name="Normal 7 3 3 4 5 2 2" xfId="37446"/>
    <cellStyle name="Normal 7 3 3 4 5 3" xfId="37447"/>
    <cellStyle name="Normal 7 3 3 4 5 3 2" xfId="37448"/>
    <cellStyle name="Normal 7 3 3 4 5 4" xfId="37449"/>
    <cellStyle name="Normal 7 3 3 4 5 5" xfId="37450"/>
    <cellStyle name="Normal 7 3 3 4 6" xfId="37451"/>
    <cellStyle name="Normal 7 3 3 4 6 2" xfId="37452"/>
    <cellStyle name="Normal 7 3 3 4 7" xfId="37453"/>
    <cellStyle name="Normal 7 3 3 4 7 2" xfId="37454"/>
    <cellStyle name="Normal 7 3 3 4 8" xfId="37455"/>
    <cellStyle name="Normal 7 3 3 4 8 2" xfId="37456"/>
    <cellStyle name="Normal 7 3 3 4 9" xfId="37457"/>
    <cellStyle name="Normal 7 3 3 5" xfId="37458"/>
    <cellStyle name="Normal 7 3 3 5 2" xfId="37459"/>
    <cellStyle name="Normal 7 3 3 5 2 2" xfId="37460"/>
    <cellStyle name="Normal 7 3 3 5 3" xfId="37461"/>
    <cellStyle name="Normal 7 3 3 5 3 2" xfId="37462"/>
    <cellStyle name="Normal 7 3 3 5 4" xfId="37463"/>
    <cellStyle name="Normal 7 3 3 5 4 2" xfId="37464"/>
    <cellStyle name="Normal 7 3 3 5 5" xfId="37465"/>
    <cellStyle name="Normal 7 3 3 5 6" xfId="37466"/>
    <cellStyle name="Normal 7 3 3 6" xfId="37467"/>
    <cellStyle name="Normal 7 3 3 6 2" xfId="37468"/>
    <cellStyle name="Normal 7 3 3 6 2 2" xfId="37469"/>
    <cellStyle name="Normal 7 3 3 6 3" xfId="37470"/>
    <cellStyle name="Normal 7 3 3 6 3 2" xfId="37471"/>
    <cellStyle name="Normal 7 3 3 6 4" xfId="37472"/>
    <cellStyle name="Normal 7 3 3 6 4 2" xfId="37473"/>
    <cellStyle name="Normal 7 3 3 6 5" xfId="37474"/>
    <cellStyle name="Normal 7 3 3 6 6" xfId="37475"/>
    <cellStyle name="Normal 7 3 3 7" xfId="37476"/>
    <cellStyle name="Normal 7 3 3 7 2" xfId="37477"/>
    <cellStyle name="Normal 7 3 3 7 2 2" xfId="37478"/>
    <cellStyle name="Normal 7 3 3 7 3" xfId="37479"/>
    <cellStyle name="Normal 7 3 3 7 3 2" xfId="37480"/>
    <cellStyle name="Normal 7 3 3 7 4" xfId="37481"/>
    <cellStyle name="Normal 7 3 3 7 4 2" xfId="37482"/>
    <cellStyle name="Normal 7 3 3 7 5" xfId="37483"/>
    <cellStyle name="Normal 7 3 3 7 6" xfId="37484"/>
    <cellStyle name="Normal 7 3 3 8" xfId="37485"/>
    <cellStyle name="Normal 7 3 3 8 2" xfId="37486"/>
    <cellStyle name="Normal 7 3 3 8 2 2" xfId="37487"/>
    <cellStyle name="Normal 7 3 3 8 3" xfId="37488"/>
    <cellStyle name="Normal 7 3 3 8 3 2" xfId="37489"/>
    <cellStyle name="Normal 7 3 3 8 4" xfId="37490"/>
    <cellStyle name="Normal 7 3 3 8 5" xfId="37491"/>
    <cellStyle name="Normal 7 3 3 9" xfId="37492"/>
    <cellStyle name="Normal 7 3 3 9 2" xfId="37493"/>
    <cellStyle name="Normal 7 3 4" xfId="37494"/>
    <cellStyle name="Normal 7 3 4 10" xfId="37495"/>
    <cellStyle name="Normal 7 3 4 10 2" xfId="37496"/>
    <cellStyle name="Normal 7 3 4 11" xfId="37497"/>
    <cellStyle name="Normal 7 3 4 12" xfId="37498"/>
    <cellStyle name="Normal 7 3 4 2" xfId="37499"/>
    <cellStyle name="Normal 7 3 4 2 10" xfId="37500"/>
    <cellStyle name="Normal 7 3 4 2 2" xfId="37501"/>
    <cellStyle name="Normal 7 3 4 2 2 2" xfId="37502"/>
    <cellStyle name="Normal 7 3 4 2 2 2 2" xfId="37503"/>
    <cellStyle name="Normal 7 3 4 2 2 3" xfId="37504"/>
    <cellStyle name="Normal 7 3 4 2 2 3 2" xfId="37505"/>
    <cellStyle name="Normal 7 3 4 2 2 4" xfId="37506"/>
    <cellStyle name="Normal 7 3 4 2 2 4 2" xfId="37507"/>
    <cellStyle name="Normal 7 3 4 2 2 5" xfId="37508"/>
    <cellStyle name="Normal 7 3 4 2 2 6" xfId="37509"/>
    <cellStyle name="Normal 7 3 4 2 3" xfId="37510"/>
    <cellStyle name="Normal 7 3 4 2 3 2" xfId="37511"/>
    <cellStyle name="Normal 7 3 4 2 3 2 2" xfId="37512"/>
    <cellStyle name="Normal 7 3 4 2 3 3" xfId="37513"/>
    <cellStyle name="Normal 7 3 4 2 3 3 2" xfId="37514"/>
    <cellStyle name="Normal 7 3 4 2 3 4" xfId="37515"/>
    <cellStyle name="Normal 7 3 4 2 3 4 2" xfId="37516"/>
    <cellStyle name="Normal 7 3 4 2 3 5" xfId="37517"/>
    <cellStyle name="Normal 7 3 4 2 3 6" xfId="37518"/>
    <cellStyle name="Normal 7 3 4 2 4" xfId="37519"/>
    <cellStyle name="Normal 7 3 4 2 4 2" xfId="37520"/>
    <cellStyle name="Normal 7 3 4 2 4 2 2" xfId="37521"/>
    <cellStyle name="Normal 7 3 4 2 4 3" xfId="37522"/>
    <cellStyle name="Normal 7 3 4 2 4 3 2" xfId="37523"/>
    <cellStyle name="Normal 7 3 4 2 4 4" xfId="37524"/>
    <cellStyle name="Normal 7 3 4 2 4 4 2" xfId="37525"/>
    <cellStyle name="Normal 7 3 4 2 4 5" xfId="37526"/>
    <cellStyle name="Normal 7 3 4 2 4 6" xfId="37527"/>
    <cellStyle name="Normal 7 3 4 2 5" xfId="37528"/>
    <cellStyle name="Normal 7 3 4 2 5 2" xfId="37529"/>
    <cellStyle name="Normal 7 3 4 2 5 2 2" xfId="37530"/>
    <cellStyle name="Normal 7 3 4 2 5 3" xfId="37531"/>
    <cellStyle name="Normal 7 3 4 2 5 3 2" xfId="37532"/>
    <cellStyle name="Normal 7 3 4 2 5 4" xfId="37533"/>
    <cellStyle name="Normal 7 3 4 2 5 5" xfId="37534"/>
    <cellStyle name="Normal 7 3 4 2 6" xfId="37535"/>
    <cellStyle name="Normal 7 3 4 2 6 2" xfId="37536"/>
    <cellStyle name="Normal 7 3 4 2 7" xfId="37537"/>
    <cellStyle name="Normal 7 3 4 2 7 2" xfId="37538"/>
    <cellStyle name="Normal 7 3 4 2 8" xfId="37539"/>
    <cellStyle name="Normal 7 3 4 2 8 2" xfId="37540"/>
    <cellStyle name="Normal 7 3 4 2 9" xfId="37541"/>
    <cellStyle name="Normal 7 3 4 3" xfId="37542"/>
    <cellStyle name="Normal 7 3 4 3 10" xfId="37543"/>
    <cellStyle name="Normal 7 3 4 3 2" xfId="37544"/>
    <cellStyle name="Normal 7 3 4 3 2 2" xfId="37545"/>
    <cellStyle name="Normal 7 3 4 3 2 2 2" xfId="37546"/>
    <cellStyle name="Normal 7 3 4 3 2 3" xfId="37547"/>
    <cellStyle name="Normal 7 3 4 3 2 3 2" xfId="37548"/>
    <cellStyle name="Normal 7 3 4 3 2 4" xfId="37549"/>
    <cellStyle name="Normal 7 3 4 3 2 4 2" xfId="37550"/>
    <cellStyle name="Normal 7 3 4 3 2 5" xfId="37551"/>
    <cellStyle name="Normal 7 3 4 3 2 6" xfId="37552"/>
    <cellStyle name="Normal 7 3 4 3 3" xfId="37553"/>
    <cellStyle name="Normal 7 3 4 3 3 2" xfId="37554"/>
    <cellStyle name="Normal 7 3 4 3 3 2 2" xfId="37555"/>
    <cellStyle name="Normal 7 3 4 3 3 3" xfId="37556"/>
    <cellStyle name="Normal 7 3 4 3 3 3 2" xfId="37557"/>
    <cellStyle name="Normal 7 3 4 3 3 4" xfId="37558"/>
    <cellStyle name="Normal 7 3 4 3 3 4 2" xfId="37559"/>
    <cellStyle name="Normal 7 3 4 3 3 5" xfId="37560"/>
    <cellStyle name="Normal 7 3 4 3 3 6" xfId="37561"/>
    <cellStyle name="Normal 7 3 4 3 4" xfId="37562"/>
    <cellStyle name="Normal 7 3 4 3 4 2" xfId="37563"/>
    <cellStyle name="Normal 7 3 4 3 4 2 2" xfId="37564"/>
    <cellStyle name="Normal 7 3 4 3 4 3" xfId="37565"/>
    <cellStyle name="Normal 7 3 4 3 4 3 2" xfId="37566"/>
    <cellStyle name="Normal 7 3 4 3 4 4" xfId="37567"/>
    <cellStyle name="Normal 7 3 4 3 4 4 2" xfId="37568"/>
    <cellStyle name="Normal 7 3 4 3 4 5" xfId="37569"/>
    <cellStyle name="Normal 7 3 4 3 4 6" xfId="37570"/>
    <cellStyle name="Normal 7 3 4 3 5" xfId="37571"/>
    <cellStyle name="Normal 7 3 4 3 5 2" xfId="37572"/>
    <cellStyle name="Normal 7 3 4 3 5 2 2" xfId="37573"/>
    <cellStyle name="Normal 7 3 4 3 5 3" xfId="37574"/>
    <cellStyle name="Normal 7 3 4 3 5 3 2" xfId="37575"/>
    <cellStyle name="Normal 7 3 4 3 5 4" xfId="37576"/>
    <cellStyle name="Normal 7 3 4 3 5 5" xfId="37577"/>
    <cellStyle name="Normal 7 3 4 3 6" xfId="37578"/>
    <cellStyle name="Normal 7 3 4 3 6 2" xfId="37579"/>
    <cellStyle name="Normal 7 3 4 3 7" xfId="37580"/>
    <cellStyle name="Normal 7 3 4 3 7 2" xfId="37581"/>
    <cellStyle name="Normal 7 3 4 3 8" xfId="37582"/>
    <cellStyle name="Normal 7 3 4 3 8 2" xfId="37583"/>
    <cellStyle name="Normal 7 3 4 3 9" xfId="37584"/>
    <cellStyle name="Normal 7 3 4 4" xfId="37585"/>
    <cellStyle name="Normal 7 3 4 4 2" xfId="37586"/>
    <cellStyle name="Normal 7 3 4 4 2 2" xfId="37587"/>
    <cellStyle name="Normal 7 3 4 4 3" xfId="37588"/>
    <cellStyle name="Normal 7 3 4 4 3 2" xfId="37589"/>
    <cellStyle name="Normal 7 3 4 4 4" xfId="37590"/>
    <cellStyle name="Normal 7 3 4 4 4 2" xfId="37591"/>
    <cellStyle name="Normal 7 3 4 4 5" xfId="37592"/>
    <cellStyle name="Normal 7 3 4 4 6" xfId="37593"/>
    <cellStyle name="Normal 7 3 4 5" xfId="37594"/>
    <cellStyle name="Normal 7 3 4 5 2" xfId="37595"/>
    <cellStyle name="Normal 7 3 4 5 2 2" xfId="37596"/>
    <cellStyle name="Normal 7 3 4 5 3" xfId="37597"/>
    <cellStyle name="Normal 7 3 4 5 3 2" xfId="37598"/>
    <cellStyle name="Normal 7 3 4 5 4" xfId="37599"/>
    <cellStyle name="Normal 7 3 4 5 4 2" xfId="37600"/>
    <cellStyle name="Normal 7 3 4 5 5" xfId="37601"/>
    <cellStyle name="Normal 7 3 4 5 6" xfId="37602"/>
    <cellStyle name="Normal 7 3 4 6" xfId="37603"/>
    <cellStyle name="Normal 7 3 4 6 2" xfId="37604"/>
    <cellStyle name="Normal 7 3 4 6 2 2" xfId="37605"/>
    <cellStyle name="Normal 7 3 4 6 3" xfId="37606"/>
    <cellStyle name="Normal 7 3 4 6 3 2" xfId="37607"/>
    <cellStyle name="Normal 7 3 4 6 4" xfId="37608"/>
    <cellStyle name="Normal 7 3 4 6 4 2" xfId="37609"/>
    <cellStyle name="Normal 7 3 4 6 5" xfId="37610"/>
    <cellStyle name="Normal 7 3 4 6 6" xfId="37611"/>
    <cellStyle name="Normal 7 3 4 7" xfId="37612"/>
    <cellStyle name="Normal 7 3 4 7 2" xfId="37613"/>
    <cellStyle name="Normal 7 3 4 7 2 2" xfId="37614"/>
    <cellStyle name="Normal 7 3 4 7 3" xfId="37615"/>
    <cellStyle name="Normal 7 3 4 7 3 2" xfId="37616"/>
    <cellStyle name="Normal 7 3 4 7 4" xfId="37617"/>
    <cellStyle name="Normal 7 3 4 7 5" xfId="37618"/>
    <cellStyle name="Normal 7 3 4 8" xfId="37619"/>
    <cellStyle name="Normal 7 3 4 8 2" xfId="37620"/>
    <cellStyle name="Normal 7 3 4 9" xfId="37621"/>
    <cellStyle name="Normal 7 3 4 9 2" xfId="37622"/>
    <cellStyle name="Normal 7 3 5" xfId="37623"/>
    <cellStyle name="Normal 7 3 5 10" xfId="37624"/>
    <cellStyle name="Normal 7 3 5 11" xfId="37625"/>
    <cellStyle name="Normal 7 3 5 2" xfId="37626"/>
    <cellStyle name="Normal 7 3 5 2 2" xfId="37627"/>
    <cellStyle name="Normal 7 3 5 2 2 2" xfId="37628"/>
    <cellStyle name="Normal 7 3 5 2 3" xfId="37629"/>
    <cellStyle name="Normal 7 3 5 2 3 2" xfId="37630"/>
    <cellStyle name="Normal 7 3 5 2 4" xfId="37631"/>
    <cellStyle name="Normal 7 3 5 2 4 2" xfId="37632"/>
    <cellStyle name="Normal 7 3 5 2 5" xfId="37633"/>
    <cellStyle name="Normal 7 3 5 2 6" xfId="37634"/>
    <cellStyle name="Normal 7 3 5 3" xfId="37635"/>
    <cellStyle name="Normal 7 3 5 3 2" xfId="37636"/>
    <cellStyle name="Normal 7 3 5 3 2 2" xfId="37637"/>
    <cellStyle name="Normal 7 3 5 3 3" xfId="37638"/>
    <cellStyle name="Normal 7 3 5 3 3 2" xfId="37639"/>
    <cellStyle name="Normal 7 3 5 3 4" xfId="37640"/>
    <cellStyle name="Normal 7 3 5 3 4 2" xfId="37641"/>
    <cellStyle name="Normal 7 3 5 3 5" xfId="37642"/>
    <cellStyle name="Normal 7 3 5 3 6" xfId="37643"/>
    <cellStyle name="Normal 7 3 5 4" xfId="37644"/>
    <cellStyle name="Normal 7 3 5 4 2" xfId="37645"/>
    <cellStyle name="Normal 7 3 5 4 2 2" xfId="37646"/>
    <cellStyle name="Normal 7 3 5 4 3" xfId="37647"/>
    <cellStyle name="Normal 7 3 5 4 3 2" xfId="37648"/>
    <cellStyle name="Normal 7 3 5 4 4" xfId="37649"/>
    <cellStyle name="Normal 7 3 5 4 4 2" xfId="37650"/>
    <cellStyle name="Normal 7 3 5 4 5" xfId="37651"/>
    <cellStyle name="Normal 7 3 5 4 6" xfId="37652"/>
    <cellStyle name="Normal 7 3 5 5" xfId="37653"/>
    <cellStyle name="Normal 7 3 5 5 2" xfId="37654"/>
    <cellStyle name="Normal 7 3 5 5 2 2" xfId="37655"/>
    <cellStyle name="Normal 7 3 5 5 3" xfId="37656"/>
    <cellStyle name="Normal 7 3 5 5 3 2" xfId="37657"/>
    <cellStyle name="Normal 7 3 5 5 4" xfId="37658"/>
    <cellStyle name="Normal 7 3 5 5 4 2" xfId="37659"/>
    <cellStyle name="Normal 7 3 5 5 5" xfId="37660"/>
    <cellStyle name="Normal 7 3 5 5 6" xfId="37661"/>
    <cellStyle name="Normal 7 3 5 6" xfId="37662"/>
    <cellStyle name="Normal 7 3 5 6 2" xfId="37663"/>
    <cellStyle name="Normal 7 3 5 6 2 2" xfId="37664"/>
    <cellStyle name="Normal 7 3 5 6 3" xfId="37665"/>
    <cellStyle name="Normal 7 3 5 6 3 2" xfId="37666"/>
    <cellStyle name="Normal 7 3 5 6 4" xfId="37667"/>
    <cellStyle name="Normal 7 3 5 6 5" xfId="37668"/>
    <cellStyle name="Normal 7 3 5 7" xfId="37669"/>
    <cellStyle name="Normal 7 3 5 7 2" xfId="37670"/>
    <cellStyle name="Normal 7 3 5 8" xfId="37671"/>
    <cellStyle name="Normal 7 3 5 8 2" xfId="37672"/>
    <cellStyle name="Normal 7 3 5 9" xfId="37673"/>
    <cellStyle name="Normal 7 3 5 9 2" xfId="37674"/>
    <cellStyle name="Normal 7 3 6" xfId="37675"/>
    <cellStyle name="Normal 7 3 6 10" xfId="37676"/>
    <cellStyle name="Normal 7 3 6 2" xfId="37677"/>
    <cellStyle name="Normal 7 3 6 2 2" xfId="37678"/>
    <cellStyle name="Normal 7 3 6 2 2 2" xfId="37679"/>
    <cellStyle name="Normal 7 3 6 2 3" xfId="37680"/>
    <cellStyle name="Normal 7 3 6 2 3 2" xfId="37681"/>
    <cellStyle name="Normal 7 3 6 2 4" xfId="37682"/>
    <cellStyle name="Normal 7 3 6 2 4 2" xfId="37683"/>
    <cellStyle name="Normal 7 3 6 2 5" xfId="37684"/>
    <cellStyle name="Normal 7 3 6 2 6" xfId="37685"/>
    <cellStyle name="Normal 7 3 6 3" xfId="37686"/>
    <cellStyle name="Normal 7 3 6 3 2" xfId="37687"/>
    <cellStyle name="Normal 7 3 6 3 2 2" xfId="37688"/>
    <cellStyle name="Normal 7 3 6 3 3" xfId="37689"/>
    <cellStyle name="Normal 7 3 6 3 3 2" xfId="37690"/>
    <cellStyle name="Normal 7 3 6 3 4" xfId="37691"/>
    <cellStyle name="Normal 7 3 6 3 4 2" xfId="37692"/>
    <cellStyle name="Normal 7 3 6 3 5" xfId="37693"/>
    <cellStyle name="Normal 7 3 6 3 6" xfId="37694"/>
    <cellStyle name="Normal 7 3 6 4" xfId="37695"/>
    <cellStyle name="Normal 7 3 6 4 2" xfId="37696"/>
    <cellStyle name="Normal 7 3 6 4 2 2" xfId="37697"/>
    <cellStyle name="Normal 7 3 6 4 3" xfId="37698"/>
    <cellStyle name="Normal 7 3 6 4 3 2" xfId="37699"/>
    <cellStyle name="Normal 7 3 6 4 4" xfId="37700"/>
    <cellStyle name="Normal 7 3 6 4 4 2" xfId="37701"/>
    <cellStyle name="Normal 7 3 6 4 5" xfId="37702"/>
    <cellStyle name="Normal 7 3 6 4 6" xfId="37703"/>
    <cellStyle name="Normal 7 3 6 5" xfId="37704"/>
    <cellStyle name="Normal 7 3 6 5 2" xfId="37705"/>
    <cellStyle name="Normal 7 3 6 5 2 2" xfId="37706"/>
    <cellStyle name="Normal 7 3 6 5 3" xfId="37707"/>
    <cellStyle name="Normal 7 3 6 5 3 2" xfId="37708"/>
    <cellStyle name="Normal 7 3 6 5 4" xfId="37709"/>
    <cellStyle name="Normal 7 3 6 5 5" xfId="37710"/>
    <cellStyle name="Normal 7 3 6 6" xfId="37711"/>
    <cellStyle name="Normal 7 3 6 6 2" xfId="37712"/>
    <cellStyle name="Normal 7 3 6 7" xfId="37713"/>
    <cellStyle name="Normal 7 3 6 7 2" xfId="37714"/>
    <cellStyle name="Normal 7 3 6 8" xfId="37715"/>
    <cellStyle name="Normal 7 3 6 8 2" xfId="37716"/>
    <cellStyle name="Normal 7 3 6 9" xfId="37717"/>
    <cellStyle name="Normal 7 3 7" xfId="37718"/>
    <cellStyle name="Normal 7 3 7 10" xfId="37719"/>
    <cellStyle name="Normal 7 3 7 2" xfId="37720"/>
    <cellStyle name="Normal 7 3 7 2 2" xfId="37721"/>
    <cellStyle name="Normal 7 3 7 2 2 2" xfId="37722"/>
    <cellStyle name="Normal 7 3 7 2 3" xfId="37723"/>
    <cellStyle name="Normal 7 3 7 2 3 2" xfId="37724"/>
    <cellStyle name="Normal 7 3 7 2 4" xfId="37725"/>
    <cellStyle name="Normal 7 3 7 2 4 2" xfId="37726"/>
    <cellStyle name="Normal 7 3 7 2 5" xfId="37727"/>
    <cellStyle name="Normal 7 3 7 2 6" xfId="37728"/>
    <cellStyle name="Normal 7 3 7 3" xfId="37729"/>
    <cellStyle name="Normal 7 3 7 3 2" xfId="37730"/>
    <cellStyle name="Normal 7 3 7 3 2 2" xfId="37731"/>
    <cellStyle name="Normal 7 3 7 3 3" xfId="37732"/>
    <cellStyle name="Normal 7 3 7 3 3 2" xfId="37733"/>
    <cellStyle name="Normal 7 3 7 3 4" xfId="37734"/>
    <cellStyle name="Normal 7 3 7 3 4 2" xfId="37735"/>
    <cellStyle name="Normal 7 3 7 3 5" xfId="37736"/>
    <cellStyle name="Normal 7 3 7 3 6" xfId="37737"/>
    <cellStyle name="Normal 7 3 7 4" xfId="37738"/>
    <cellStyle name="Normal 7 3 7 4 2" xfId="37739"/>
    <cellStyle name="Normal 7 3 7 4 2 2" xfId="37740"/>
    <cellStyle name="Normal 7 3 7 4 3" xfId="37741"/>
    <cellStyle name="Normal 7 3 7 4 3 2" xfId="37742"/>
    <cellStyle name="Normal 7 3 7 4 4" xfId="37743"/>
    <cellStyle name="Normal 7 3 7 4 4 2" xfId="37744"/>
    <cellStyle name="Normal 7 3 7 4 5" xfId="37745"/>
    <cellStyle name="Normal 7 3 7 4 6" xfId="37746"/>
    <cellStyle name="Normal 7 3 7 5" xfId="37747"/>
    <cellStyle name="Normal 7 3 7 5 2" xfId="37748"/>
    <cellStyle name="Normal 7 3 7 5 2 2" xfId="37749"/>
    <cellStyle name="Normal 7 3 7 5 3" xfId="37750"/>
    <cellStyle name="Normal 7 3 7 5 3 2" xfId="37751"/>
    <cellStyle name="Normal 7 3 7 5 4" xfId="37752"/>
    <cellStyle name="Normal 7 3 7 5 5" xfId="37753"/>
    <cellStyle name="Normal 7 3 7 6" xfId="37754"/>
    <cellStyle name="Normal 7 3 7 6 2" xfId="37755"/>
    <cellStyle name="Normal 7 3 7 7" xfId="37756"/>
    <cellStyle name="Normal 7 3 7 7 2" xfId="37757"/>
    <cellStyle name="Normal 7 3 7 8" xfId="37758"/>
    <cellStyle name="Normal 7 3 7 8 2" xfId="37759"/>
    <cellStyle name="Normal 7 3 7 9" xfId="37760"/>
    <cellStyle name="Normal 7 3 8" xfId="37761"/>
    <cellStyle name="Normal 7 3 8 2" xfId="37762"/>
    <cellStyle name="Normal 7 3 8 2 2" xfId="37763"/>
    <cellStyle name="Normal 7 3 8 3" xfId="37764"/>
    <cellStyle name="Normal 7 3 8 3 2" xfId="37765"/>
    <cellStyle name="Normal 7 3 8 4" xfId="37766"/>
    <cellStyle name="Normal 7 3 8 4 2" xfId="37767"/>
    <cellStyle name="Normal 7 3 8 5" xfId="37768"/>
    <cellStyle name="Normal 7 3 8 6" xfId="37769"/>
    <cellStyle name="Normal 7 3 9" xfId="37770"/>
    <cellStyle name="Normal 7 3 9 2" xfId="37771"/>
    <cellStyle name="Normal 7 3 9 2 2" xfId="37772"/>
    <cellStyle name="Normal 7 3 9 3" xfId="37773"/>
    <cellStyle name="Normal 7 3 9 3 2" xfId="37774"/>
    <cellStyle name="Normal 7 3 9 4" xfId="37775"/>
    <cellStyle name="Normal 7 3 9 4 2" xfId="37776"/>
    <cellStyle name="Normal 7 3 9 5" xfId="37777"/>
    <cellStyle name="Normal 7 3 9 6" xfId="37778"/>
    <cellStyle name="Normal 7 4" xfId="12138"/>
    <cellStyle name="Normal 7 4 10" xfId="37780"/>
    <cellStyle name="Normal 7 4 10 2" xfId="37781"/>
    <cellStyle name="Normal 7 4 11" xfId="37782"/>
    <cellStyle name="Normal 7 4 11 2" xfId="37783"/>
    <cellStyle name="Normal 7 4 12" xfId="37784"/>
    <cellStyle name="Normal 7 4 13" xfId="37785"/>
    <cellStyle name="Normal 7 4 14" xfId="37779"/>
    <cellStyle name="Normal 7 4 2" xfId="12139"/>
    <cellStyle name="Normal 7 4 2 10" xfId="37787"/>
    <cellStyle name="Normal 7 4 2 11" xfId="37788"/>
    <cellStyle name="Normal 7 4 2 12" xfId="37786"/>
    <cellStyle name="Normal 7 4 2 2" xfId="12140"/>
    <cellStyle name="Normal 7 4 2 2 2" xfId="37790"/>
    <cellStyle name="Normal 7 4 2 2 2 2" xfId="37791"/>
    <cellStyle name="Normal 7 4 2 2 3" xfId="37792"/>
    <cellStyle name="Normal 7 4 2 2 3 2" xfId="37793"/>
    <cellStyle name="Normal 7 4 2 2 4" xfId="37794"/>
    <cellStyle name="Normal 7 4 2 2 4 2" xfId="37795"/>
    <cellStyle name="Normal 7 4 2 2 5" xfId="37796"/>
    <cellStyle name="Normal 7 4 2 2 6" xfId="37797"/>
    <cellStyle name="Normal 7 4 2 2 7" xfId="37789"/>
    <cellStyle name="Normal 7 4 2 3" xfId="37798"/>
    <cellStyle name="Normal 7 4 2 3 2" xfId="37799"/>
    <cellStyle name="Normal 7 4 2 3 2 2" xfId="37800"/>
    <cellStyle name="Normal 7 4 2 3 3" xfId="37801"/>
    <cellStyle name="Normal 7 4 2 3 3 2" xfId="37802"/>
    <cellStyle name="Normal 7 4 2 3 4" xfId="37803"/>
    <cellStyle name="Normal 7 4 2 3 4 2" xfId="37804"/>
    <cellStyle name="Normal 7 4 2 3 5" xfId="37805"/>
    <cellStyle name="Normal 7 4 2 3 6" xfId="37806"/>
    <cellStyle name="Normal 7 4 2 4" xfId="37807"/>
    <cellStyle name="Normal 7 4 2 4 2" xfId="37808"/>
    <cellStyle name="Normal 7 4 2 4 2 2" xfId="37809"/>
    <cellStyle name="Normal 7 4 2 4 3" xfId="37810"/>
    <cellStyle name="Normal 7 4 2 4 3 2" xfId="37811"/>
    <cellStyle name="Normal 7 4 2 4 4" xfId="37812"/>
    <cellStyle name="Normal 7 4 2 4 4 2" xfId="37813"/>
    <cellStyle name="Normal 7 4 2 4 5" xfId="37814"/>
    <cellStyle name="Normal 7 4 2 4 6" xfId="37815"/>
    <cellStyle name="Normal 7 4 2 5" xfId="37816"/>
    <cellStyle name="Normal 7 4 2 5 2" xfId="37817"/>
    <cellStyle name="Normal 7 4 2 5 2 2" xfId="37818"/>
    <cellStyle name="Normal 7 4 2 5 3" xfId="37819"/>
    <cellStyle name="Normal 7 4 2 5 3 2" xfId="37820"/>
    <cellStyle name="Normal 7 4 2 5 4" xfId="37821"/>
    <cellStyle name="Normal 7 4 2 5 4 2" xfId="37822"/>
    <cellStyle name="Normal 7 4 2 5 5" xfId="37823"/>
    <cellStyle name="Normal 7 4 2 5 6" xfId="37824"/>
    <cellStyle name="Normal 7 4 2 6" xfId="37825"/>
    <cellStyle name="Normal 7 4 2 6 2" xfId="37826"/>
    <cellStyle name="Normal 7 4 2 6 2 2" xfId="37827"/>
    <cellStyle name="Normal 7 4 2 6 3" xfId="37828"/>
    <cellStyle name="Normal 7 4 2 6 3 2" xfId="37829"/>
    <cellStyle name="Normal 7 4 2 6 4" xfId="37830"/>
    <cellStyle name="Normal 7 4 2 6 5" xfId="37831"/>
    <cellStyle name="Normal 7 4 2 7" xfId="37832"/>
    <cellStyle name="Normal 7 4 2 7 2" xfId="37833"/>
    <cellStyle name="Normal 7 4 2 8" xfId="37834"/>
    <cellStyle name="Normal 7 4 2 8 2" xfId="37835"/>
    <cellStyle name="Normal 7 4 2 9" xfId="37836"/>
    <cellStyle name="Normal 7 4 2 9 2" xfId="37837"/>
    <cellStyle name="Normal 7 4 3" xfId="12141"/>
    <cellStyle name="Normal 7 4 3 10" xfId="37839"/>
    <cellStyle name="Normal 7 4 3 11" xfId="37838"/>
    <cellStyle name="Normal 7 4 3 2" xfId="37840"/>
    <cellStyle name="Normal 7 4 3 2 2" xfId="37841"/>
    <cellStyle name="Normal 7 4 3 2 2 2" xfId="37842"/>
    <cellStyle name="Normal 7 4 3 2 3" xfId="37843"/>
    <cellStyle name="Normal 7 4 3 2 3 2" xfId="37844"/>
    <cellStyle name="Normal 7 4 3 2 4" xfId="37845"/>
    <cellStyle name="Normal 7 4 3 2 4 2" xfId="37846"/>
    <cellStyle name="Normal 7 4 3 2 5" xfId="37847"/>
    <cellStyle name="Normal 7 4 3 2 6" xfId="37848"/>
    <cellStyle name="Normal 7 4 3 3" xfId="37849"/>
    <cellStyle name="Normal 7 4 3 3 2" xfId="37850"/>
    <cellStyle name="Normal 7 4 3 3 2 2" xfId="37851"/>
    <cellStyle name="Normal 7 4 3 3 3" xfId="37852"/>
    <cellStyle name="Normal 7 4 3 3 3 2" xfId="37853"/>
    <cellStyle name="Normal 7 4 3 3 4" xfId="37854"/>
    <cellStyle name="Normal 7 4 3 3 4 2" xfId="37855"/>
    <cellStyle name="Normal 7 4 3 3 5" xfId="37856"/>
    <cellStyle name="Normal 7 4 3 3 6" xfId="37857"/>
    <cellStyle name="Normal 7 4 3 4" xfId="37858"/>
    <cellStyle name="Normal 7 4 3 4 2" xfId="37859"/>
    <cellStyle name="Normal 7 4 3 4 2 2" xfId="37860"/>
    <cellStyle name="Normal 7 4 3 4 3" xfId="37861"/>
    <cellStyle name="Normal 7 4 3 4 3 2" xfId="37862"/>
    <cellStyle name="Normal 7 4 3 4 4" xfId="37863"/>
    <cellStyle name="Normal 7 4 3 4 4 2" xfId="37864"/>
    <cellStyle name="Normal 7 4 3 4 5" xfId="37865"/>
    <cellStyle name="Normal 7 4 3 4 6" xfId="37866"/>
    <cellStyle name="Normal 7 4 3 5" xfId="37867"/>
    <cellStyle name="Normal 7 4 3 5 2" xfId="37868"/>
    <cellStyle name="Normal 7 4 3 5 2 2" xfId="37869"/>
    <cellStyle name="Normal 7 4 3 5 3" xfId="37870"/>
    <cellStyle name="Normal 7 4 3 5 3 2" xfId="37871"/>
    <cellStyle name="Normal 7 4 3 5 4" xfId="37872"/>
    <cellStyle name="Normal 7 4 3 5 5" xfId="37873"/>
    <cellStyle name="Normal 7 4 3 6" xfId="37874"/>
    <cellStyle name="Normal 7 4 3 6 2" xfId="37875"/>
    <cellStyle name="Normal 7 4 3 7" xfId="37876"/>
    <cellStyle name="Normal 7 4 3 7 2" xfId="37877"/>
    <cellStyle name="Normal 7 4 3 8" xfId="37878"/>
    <cellStyle name="Normal 7 4 3 8 2" xfId="37879"/>
    <cellStyle name="Normal 7 4 3 9" xfId="37880"/>
    <cellStyle name="Normal 7 4 4" xfId="12142"/>
    <cellStyle name="Normal 7 4 4 10" xfId="37882"/>
    <cellStyle name="Normal 7 4 4 11" xfId="37881"/>
    <cellStyle name="Normal 7 4 4 2" xfId="37883"/>
    <cellStyle name="Normal 7 4 4 2 2" xfId="37884"/>
    <cellStyle name="Normal 7 4 4 2 2 2" xfId="37885"/>
    <cellStyle name="Normal 7 4 4 2 3" xfId="37886"/>
    <cellStyle name="Normal 7 4 4 2 3 2" xfId="37887"/>
    <cellStyle name="Normal 7 4 4 2 4" xfId="37888"/>
    <cellStyle name="Normal 7 4 4 2 4 2" xfId="37889"/>
    <cellStyle name="Normal 7 4 4 2 5" xfId="37890"/>
    <cellStyle name="Normal 7 4 4 2 6" xfId="37891"/>
    <cellStyle name="Normal 7 4 4 3" xfId="37892"/>
    <cellStyle name="Normal 7 4 4 3 2" xfId="37893"/>
    <cellStyle name="Normal 7 4 4 3 2 2" xfId="37894"/>
    <cellStyle name="Normal 7 4 4 3 3" xfId="37895"/>
    <cellStyle name="Normal 7 4 4 3 3 2" xfId="37896"/>
    <cellStyle name="Normal 7 4 4 3 4" xfId="37897"/>
    <cellStyle name="Normal 7 4 4 3 4 2" xfId="37898"/>
    <cellStyle name="Normal 7 4 4 3 5" xfId="37899"/>
    <cellStyle name="Normal 7 4 4 3 6" xfId="37900"/>
    <cellStyle name="Normal 7 4 4 4" xfId="37901"/>
    <cellStyle name="Normal 7 4 4 4 2" xfId="37902"/>
    <cellStyle name="Normal 7 4 4 4 2 2" xfId="37903"/>
    <cellStyle name="Normal 7 4 4 4 3" xfId="37904"/>
    <cellStyle name="Normal 7 4 4 4 3 2" xfId="37905"/>
    <cellStyle name="Normal 7 4 4 4 4" xfId="37906"/>
    <cellStyle name="Normal 7 4 4 4 4 2" xfId="37907"/>
    <cellStyle name="Normal 7 4 4 4 5" xfId="37908"/>
    <cellStyle name="Normal 7 4 4 4 6" xfId="37909"/>
    <cellStyle name="Normal 7 4 4 5" xfId="37910"/>
    <cellStyle name="Normal 7 4 4 5 2" xfId="37911"/>
    <cellStyle name="Normal 7 4 4 5 2 2" xfId="37912"/>
    <cellStyle name="Normal 7 4 4 5 3" xfId="37913"/>
    <cellStyle name="Normal 7 4 4 5 3 2" xfId="37914"/>
    <cellStyle name="Normal 7 4 4 5 4" xfId="37915"/>
    <cellStyle name="Normal 7 4 4 5 5" xfId="37916"/>
    <cellStyle name="Normal 7 4 4 6" xfId="37917"/>
    <cellStyle name="Normal 7 4 4 6 2" xfId="37918"/>
    <cellStyle name="Normal 7 4 4 7" xfId="37919"/>
    <cellStyle name="Normal 7 4 4 7 2" xfId="37920"/>
    <cellStyle name="Normal 7 4 4 8" xfId="37921"/>
    <cellStyle name="Normal 7 4 4 8 2" xfId="37922"/>
    <cellStyle name="Normal 7 4 4 9" xfId="37923"/>
    <cellStyle name="Normal 7 4 5" xfId="37924"/>
    <cellStyle name="Normal 7 4 5 2" xfId="37925"/>
    <cellStyle name="Normal 7 4 5 2 2" xfId="37926"/>
    <cellStyle name="Normal 7 4 5 3" xfId="37927"/>
    <cellStyle name="Normal 7 4 5 3 2" xfId="37928"/>
    <cellStyle name="Normal 7 4 5 4" xfId="37929"/>
    <cellStyle name="Normal 7 4 5 4 2" xfId="37930"/>
    <cellStyle name="Normal 7 4 5 5" xfId="37931"/>
    <cellStyle name="Normal 7 4 5 6" xfId="37932"/>
    <cellStyle name="Normal 7 4 6" xfId="37933"/>
    <cellStyle name="Normal 7 4 6 2" xfId="37934"/>
    <cellStyle name="Normal 7 4 6 2 2" xfId="37935"/>
    <cellStyle name="Normal 7 4 6 3" xfId="37936"/>
    <cellStyle name="Normal 7 4 6 3 2" xfId="37937"/>
    <cellStyle name="Normal 7 4 6 4" xfId="37938"/>
    <cellStyle name="Normal 7 4 6 4 2" xfId="37939"/>
    <cellStyle name="Normal 7 4 6 5" xfId="37940"/>
    <cellStyle name="Normal 7 4 6 6" xfId="37941"/>
    <cellStyle name="Normal 7 4 7" xfId="37942"/>
    <cellStyle name="Normal 7 4 7 2" xfId="37943"/>
    <cellStyle name="Normal 7 4 7 2 2" xfId="37944"/>
    <cellStyle name="Normal 7 4 7 3" xfId="37945"/>
    <cellStyle name="Normal 7 4 7 3 2" xfId="37946"/>
    <cellStyle name="Normal 7 4 7 4" xfId="37947"/>
    <cellStyle name="Normal 7 4 7 4 2" xfId="37948"/>
    <cellStyle name="Normal 7 4 7 5" xfId="37949"/>
    <cellStyle name="Normal 7 4 7 6" xfId="37950"/>
    <cellStyle name="Normal 7 4 8" xfId="37951"/>
    <cellStyle name="Normal 7 4 8 2" xfId="37952"/>
    <cellStyle name="Normal 7 4 8 2 2" xfId="37953"/>
    <cellStyle name="Normal 7 4 8 3" xfId="37954"/>
    <cellStyle name="Normal 7 4 8 3 2" xfId="37955"/>
    <cellStyle name="Normal 7 4 8 4" xfId="37956"/>
    <cellStyle name="Normal 7 4 8 5" xfId="37957"/>
    <cellStyle name="Normal 7 4 9" xfId="37958"/>
    <cellStyle name="Normal 7 4 9 2" xfId="37959"/>
    <cellStyle name="Normal 7 5" xfId="12143"/>
    <cellStyle name="Normal 7 5 10" xfId="37961"/>
    <cellStyle name="Normal 7 5 10 2" xfId="37962"/>
    <cellStyle name="Normal 7 5 11" xfId="37963"/>
    <cellStyle name="Normal 7 5 11 2" xfId="37964"/>
    <cellStyle name="Normal 7 5 12" xfId="37965"/>
    <cellStyle name="Normal 7 5 13" xfId="37966"/>
    <cellStyle name="Normal 7 5 14" xfId="37960"/>
    <cellStyle name="Normal 7 5 2" xfId="12144"/>
    <cellStyle name="Normal 7 5 2 10" xfId="37968"/>
    <cellStyle name="Normal 7 5 2 11" xfId="37969"/>
    <cellStyle name="Normal 7 5 2 12" xfId="37967"/>
    <cellStyle name="Normal 7 5 2 2" xfId="12145"/>
    <cellStyle name="Normal 7 5 2 2 2" xfId="37971"/>
    <cellStyle name="Normal 7 5 2 2 2 2" xfId="37972"/>
    <cellStyle name="Normal 7 5 2 2 3" xfId="37973"/>
    <cellStyle name="Normal 7 5 2 2 3 2" xfId="37974"/>
    <cellStyle name="Normal 7 5 2 2 4" xfId="37975"/>
    <cellStyle name="Normal 7 5 2 2 4 2" xfId="37976"/>
    <cellStyle name="Normal 7 5 2 2 5" xfId="37977"/>
    <cellStyle name="Normal 7 5 2 2 6" xfId="37978"/>
    <cellStyle name="Normal 7 5 2 2 7" xfId="37970"/>
    <cellStyle name="Normal 7 5 2 3" xfId="37979"/>
    <cellStyle name="Normal 7 5 2 3 2" xfId="37980"/>
    <cellStyle name="Normal 7 5 2 3 2 2" xfId="37981"/>
    <cellStyle name="Normal 7 5 2 3 3" xfId="37982"/>
    <cellStyle name="Normal 7 5 2 3 3 2" xfId="37983"/>
    <cellStyle name="Normal 7 5 2 3 4" xfId="37984"/>
    <cellStyle name="Normal 7 5 2 3 4 2" xfId="37985"/>
    <cellStyle name="Normal 7 5 2 3 5" xfId="37986"/>
    <cellStyle name="Normal 7 5 2 3 6" xfId="37987"/>
    <cellStyle name="Normal 7 5 2 4" xfId="37988"/>
    <cellStyle name="Normal 7 5 2 4 2" xfId="37989"/>
    <cellStyle name="Normal 7 5 2 4 2 2" xfId="37990"/>
    <cellStyle name="Normal 7 5 2 4 3" xfId="37991"/>
    <cellStyle name="Normal 7 5 2 4 3 2" xfId="37992"/>
    <cellStyle name="Normal 7 5 2 4 4" xfId="37993"/>
    <cellStyle name="Normal 7 5 2 4 4 2" xfId="37994"/>
    <cellStyle name="Normal 7 5 2 4 5" xfId="37995"/>
    <cellStyle name="Normal 7 5 2 4 6" xfId="37996"/>
    <cellStyle name="Normal 7 5 2 5" xfId="37997"/>
    <cellStyle name="Normal 7 5 2 5 2" xfId="37998"/>
    <cellStyle name="Normal 7 5 2 5 2 2" xfId="37999"/>
    <cellStyle name="Normal 7 5 2 5 3" xfId="38000"/>
    <cellStyle name="Normal 7 5 2 5 3 2" xfId="38001"/>
    <cellStyle name="Normal 7 5 2 5 4" xfId="38002"/>
    <cellStyle name="Normal 7 5 2 5 4 2" xfId="38003"/>
    <cellStyle name="Normal 7 5 2 5 5" xfId="38004"/>
    <cellStyle name="Normal 7 5 2 5 6" xfId="38005"/>
    <cellStyle name="Normal 7 5 2 6" xfId="38006"/>
    <cellStyle name="Normal 7 5 2 6 2" xfId="38007"/>
    <cellStyle name="Normal 7 5 2 6 2 2" xfId="38008"/>
    <cellStyle name="Normal 7 5 2 6 3" xfId="38009"/>
    <cellStyle name="Normal 7 5 2 6 3 2" xfId="38010"/>
    <cellStyle name="Normal 7 5 2 6 4" xfId="38011"/>
    <cellStyle name="Normal 7 5 2 6 5" xfId="38012"/>
    <cellStyle name="Normal 7 5 2 7" xfId="38013"/>
    <cellStyle name="Normal 7 5 2 7 2" xfId="38014"/>
    <cellStyle name="Normal 7 5 2 8" xfId="38015"/>
    <cellStyle name="Normal 7 5 2 8 2" xfId="38016"/>
    <cellStyle name="Normal 7 5 2 9" xfId="38017"/>
    <cellStyle name="Normal 7 5 2 9 2" xfId="38018"/>
    <cellStyle name="Normal 7 5 3" xfId="12146"/>
    <cellStyle name="Normal 7 5 3 10" xfId="38020"/>
    <cellStyle name="Normal 7 5 3 11" xfId="38019"/>
    <cellStyle name="Normal 7 5 3 2" xfId="38021"/>
    <cellStyle name="Normal 7 5 3 2 2" xfId="38022"/>
    <cellStyle name="Normal 7 5 3 2 2 2" xfId="38023"/>
    <cellStyle name="Normal 7 5 3 2 3" xfId="38024"/>
    <cellStyle name="Normal 7 5 3 2 3 2" xfId="38025"/>
    <cellStyle name="Normal 7 5 3 2 4" xfId="38026"/>
    <cellStyle name="Normal 7 5 3 2 4 2" xfId="38027"/>
    <cellStyle name="Normal 7 5 3 2 5" xfId="38028"/>
    <cellStyle name="Normal 7 5 3 2 6" xfId="38029"/>
    <cellStyle name="Normal 7 5 3 3" xfId="38030"/>
    <cellStyle name="Normal 7 5 3 3 2" xfId="38031"/>
    <cellStyle name="Normal 7 5 3 3 2 2" xfId="38032"/>
    <cellStyle name="Normal 7 5 3 3 3" xfId="38033"/>
    <cellStyle name="Normal 7 5 3 3 3 2" xfId="38034"/>
    <cellStyle name="Normal 7 5 3 3 4" xfId="38035"/>
    <cellStyle name="Normal 7 5 3 3 4 2" xfId="38036"/>
    <cellStyle name="Normal 7 5 3 3 5" xfId="38037"/>
    <cellStyle name="Normal 7 5 3 3 6" xfId="38038"/>
    <cellStyle name="Normal 7 5 3 4" xfId="38039"/>
    <cellStyle name="Normal 7 5 3 4 2" xfId="38040"/>
    <cellStyle name="Normal 7 5 3 4 2 2" xfId="38041"/>
    <cellStyle name="Normal 7 5 3 4 3" xfId="38042"/>
    <cellStyle name="Normal 7 5 3 4 3 2" xfId="38043"/>
    <cellStyle name="Normal 7 5 3 4 4" xfId="38044"/>
    <cellStyle name="Normal 7 5 3 4 4 2" xfId="38045"/>
    <cellStyle name="Normal 7 5 3 4 5" xfId="38046"/>
    <cellStyle name="Normal 7 5 3 4 6" xfId="38047"/>
    <cellStyle name="Normal 7 5 3 5" xfId="38048"/>
    <cellStyle name="Normal 7 5 3 5 2" xfId="38049"/>
    <cellStyle name="Normal 7 5 3 5 2 2" xfId="38050"/>
    <cellStyle name="Normal 7 5 3 5 3" xfId="38051"/>
    <cellStyle name="Normal 7 5 3 5 3 2" xfId="38052"/>
    <cellStyle name="Normal 7 5 3 5 4" xfId="38053"/>
    <cellStyle name="Normal 7 5 3 5 5" xfId="38054"/>
    <cellStyle name="Normal 7 5 3 6" xfId="38055"/>
    <cellStyle name="Normal 7 5 3 6 2" xfId="38056"/>
    <cellStyle name="Normal 7 5 3 7" xfId="38057"/>
    <cellStyle name="Normal 7 5 3 7 2" xfId="38058"/>
    <cellStyle name="Normal 7 5 3 8" xfId="38059"/>
    <cellStyle name="Normal 7 5 3 8 2" xfId="38060"/>
    <cellStyle name="Normal 7 5 3 9" xfId="38061"/>
    <cellStyle name="Normal 7 5 4" xfId="12147"/>
    <cellStyle name="Normal 7 5 4 10" xfId="38063"/>
    <cellStyle name="Normal 7 5 4 11" xfId="38062"/>
    <cellStyle name="Normal 7 5 4 2" xfId="38064"/>
    <cellStyle name="Normal 7 5 4 2 2" xfId="38065"/>
    <cellStyle name="Normal 7 5 4 2 2 2" xfId="38066"/>
    <cellStyle name="Normal 7 5 4 2 3" xfId="38067"/>
    <cellStyle name="Normal 7 5 4 2 3 2" xfId="38068"/>
    <cellStyle name="Normal 7 5 4 2 4" xfId="38069"/>
    <cellStyle name="Normal 7 5 4 2 4 2" xfId="38070"/>
    <cellStyle name="Normal 7 5 4 2 5" xfId="38071"/>
    <cellStyle name="Normal 7 5 4 2 6" xfId="38072"/>
    <cellStyle name="Normal 7 5 4 3" xfId="38073"/>
    <cellStyle name="Normal 7 5 4 3 2" xfId="38074"/>
    <cellStyle name="Normal 7 5 4 3 2 2" xfId="38075"/>
    <cellStyle name="Normal 7 5 4 3 3" xfId="38076"/>
    <cellStyle name="Normal 7 5 4 3 3 2" xfId="38077"/>
    <cellStyle name="Normal 7 5 4 3 4" xfId="38078"/>
    <cellStyle name="Normal 7 5 4 3 4 2" xfId="38079"/>
    <cellStyle name="Normal 7 5 4 3 5" xfId="38080"/>
    <cellStyle name="Normal 7 5 4 3 6" xfId="38081"/>
    <cellStyle name="Normal 7 5 4 4" xfId="38082"/>
    <cellStyle name="Normal 7 5 4 4 2" xfId="38083"/>
    <cellStyle name="Normal 7 5 4 4 2 2" xfId="38084"/>
    <cellStyle name="Normal 7 5 4 4 3" xfId="38085"/>
    <cellStyle name="Normal 7 5 4 4 3 2" xfId="38086"/>
    <cellStyle name="Normal 7 5 4 4 4" xfId="38087"/>
    <cellStyle name="Normal 7 5 4 4 4 2" xfId="38088"/>
    <cellStyle name="Normal 7 5 4 4 5" xfId="38089"/>
    <cellStyle name="Normal 7 5 4 4 6" xfId="38090"/>
    <cellStyle name="Normal 7 5 4 5" xfId="38091"/>
    <cellStyle name="Normal 7 5 4 5 2" xfId="38092"/>
    <cellStyle name="Normal 7 5 4 5 2 2" xfId="38093"/>
    <cellStyle name="Normal 7 5 4 5 3" xfId="38094"/>
    <cellStyle name="Normal 7 5 4 5 3 2" xfId="38095"/>
    <cellStyle name="Normal 7 5 4 5 4" xfId="38096"/>
    <cellStyle name="Normal 7 5 4 5 5" xfId="38097"/>
    <cellStyle name="Normal 7 5 4 6" xfId="38098"/>
    <cellStyle name="Normal 7 5 4 6 2" xfId="38099"/>
    <cellStyle name="Normal 7 5 4 7" xfId="38100"/>
    <cellStyle name="Normal 7 5 4 7 2" xfId="38101"/>
    <cellStyle name="Normal 7 5 4 8" xfId="38102"/>
    <cellStyle name="Normal 7 5 4 8 2" xfId="38103"/>
    <cellStyle name="Normal 7 5 4 9" xfId="38104"/>
    <cellStyle name="Normal 7 5 5" xfId="38105"/>
    <cellStyle name="Normal 7 5 5 2" xfId="38106"/>
    <cellStyle name="Normal 7 5 5 2 2" xfId="38107"/>
    <cellStyle name="Normal 7 5 5 3" xfId="38108"/>
    <cellStyle name="Normal 7 5 5 3 2" xfId="38109"/>
    <cellStyle name="Normal 7 5 5 4" xfId="38110"/>
    <cellStyle name="Normal 7 5 5 4 2" xfId="38111"/>
    <cellStyle name="Normal 7 5 5 5" xfId="38112"/>
    <cellStyle name="Normal 7 5 5 6" xfId="38113"/>
    <cellStyle name="Normal 7 5 6" xfId="38114"/>
    <cellStyle name="Normal 7 5 6 2" xfId="38115"/>
    <cellStyle name="Normal 7 5 6 2 2" xfId="38116"/>
    <cellStyle name="Normal 7 5 6 3" xfId="38117"/>
    <cellStyle name="Normal 7 5 6 3 2" xfId="38118"/>
    <cellStyle name="Normal 7 5 6 4" xfId="38119"/>
    <cellStyle name="Normal 7 5 6 4 2" xfId="38120"/>
    <cellStyle name="Normal 7 5 6 5" xfId="38121"/>
    <cellStyle name="Normal 7 5 6 6" xfId="38122"/>
    <cellStyle name="Normal 7 5 7" xfId="38123"/>
    <cellStyle name="Normal 7 5 7 2" xfId="38124"/>
    <cellStyle name="Normal 7 5 7 2 2" xfId="38125"/>
    <cellStyle name="Normal 7 5 7 3" xfId="38126"/>
    <cellStyle name="Normal 7 5 7 3 2" xfId="38127"/>
    <cellStyle name="Normal 7 5 7 4" xfId="38128"/>
    <cellStyle name="Normal 7 5 7 4 2" xfId="38129"/>
    <cellStyle name="Normal 7 5 7 5" xfId="38130"/>
    <cellStyle name="Normal 7 5 7 6" xfId="38131"/>
    <cellStyle name="Normal 7 5 8" xfId="38132"/>
    <cellStyle name="Normal 7 5 8 2" xfId="38133"/>
    <cellStyle name="Normal 7 5 8 2 2" xfId="38134"/>
    <cellStyle name="Normal 7 5 8 3" xfId="38135"/>
    <cellStyle name="Normal 7 5 8 3 2" xfId="38136"/>
    <cellStyle name="Normal 7 5 8 4" xfId="38137"/>
    <cellStyle name="Normal 7 5 8 5" xfId="38138"/>
    <cellStyle name="Normal 7 5 9" xfId="38139"/>
    <cellStyle name="Normal 7 5 9 2" xfId="38140"/>
    <cellStyle name="Normal 7 6" xfId="12148"/>
    <cellStyle name="Normal 7 6 10" xfId="38142"/>
    <cellStyle name="Normal 7 6 10 2" xfId="38143"/>
    <cellStyle name="Normal 7 6 11" xfId="38144"/>
    <cellStyle name="Normal 7 6 12" xfId="38145"/>
    <cellStyle name="Normal 7 6 13" xfId="38141"/>
    <cellStyle name="Normal 7 6 2" xfId="12149"/>
    <cellStyle name="Normal 7 6 2 10" xfId="38147"/>
    <cellStyle name="Normal 7 6 2 11" xfId="38146"/>
    <cellStyle name="Normal 7 6 2 2" xfId="38148"/>
    <cellStyle name="Normal 7 6 2 2 2" xfId="38149"/>
    <cellStyle name="Normal 7 6 2 2 2 2" xfId="38150"/>
    <cellStyle name="Normal 7 6 2 2 3" xfId="38151"/>
    <cellStyle name="Normal 7 6 2 2 3 2" xfId="38152"/>
    <cellStyle name="Normal 7 6 2 2 4" xfId="38153"/>
    <cellStyle name="Normal 7 6 2 2 4 2" xfId="38154"/>
    <cellStyle name="Normal 7 6 2 2 5" xfId="38155"/>
    <cellStyle name="Normal 7 6 2 2 6" xfId="38156"/>
    <cellStyle name="Normal 7 6 2 3" xfId="38157"/>
    <cellStyle name="Normal 7 6 2 3 2" xfId="38158"/>
    <cellStyle name="Normal 7 6 2 3 2 2" xfId="38159"/>
    <cellStyle name="Normal 7 6 2 3 3" xfId="38160"/>
    <cellStyle name="Normal 7 6 2 3 3 2" xfId="38161"/>
    <cellStyle name="Normal 7 6 2 3 4" xfId="38162"/>
    <cellStyle name="Normal 7 6 2 3 4 2" xfId="38163"/>
    <cellStyle name="Normal 7 6 2 3 5" xfId="38164"/>
    <cellStyle name="Normal 7 6 2 3 6" xfId="38165"/>
    <cellStyle name="Normal 7 6 2 4" xfId="38166"/>
    <cellStyle name="Normal 7 6 2 4 2" xfId="38167"/>
    <cellStyle name="Normal 7 6 2 4 2 2" xfId="38168"/>
    <cellStyle name="Normal 7 6 2 4 3" xfId="38169"/>
    <cellStyle name="Normal 7 6 2 4 3 2" xfId="38170"/>
    <cellStyle name="Normal 7 6 2 4 4" xfId="38171"/>
    <cellStyle name="Normal 7 6 2 4 4 2" xfId="38172"/>
    <cellStyle name="Normal 7 6 2 4 5" xfId="38173"/>
    <cellStyle name="Normal 7 6 2 4 6" xfId="38174"/>
    <cellStyle name="Normal 7 6 2 5" xfId="38175"/>
    <cellStyle name="Normal 7 6 2 5 2" xfId="38176"/>
    <cellStyle name="Normal 7 6 2 5 2 2" xfId="38177"/>
    <cellStyle name="Normal 7 6 2 5 3" xfId="38178"/>
    <cellStyle name="Normal 7 6 2 5 3 2" xfId="38179"/>
    <cellStyle name="Normal 7 6 2 5 4" xfId="38180"/>
    <cellStyle name="Normal 7 6 2 5 5" xfId="38181"/>
    <cellStyle name="Normal 7 6 2 6" xfId="38182"/>
    <cellStyle name="Normal 7 6 2 6 2" xfId="38183"/>
    <cellStyle name="Normal 7 6 2 7" xfId="38184"/>
    <cellStyle name="Normal 7 6 2 7 2" xfId="38185"/>
    <cellStyle name="Normal 7 6 2 8" xfId="38186"/>
    <cellStyle name="Normal 7 6 2 8 2" xfId="38187"/>
    <cellStyle name="Normal 7 6 2 9" xfId="38188"/>
    <cellStyle name="Normal 7 6 3" xfId="38189"/>
    <cellStyle name="Normal 7 6 3 10" xfId="38190"/>
    <cellStyle name="Normal 7 6 3 2" xfId="38191"/>
    <cellStyle name="Normal 7 6 3 2 2" xfId="38192"/>
    <cellStyle name="Normal 7 6 3 2 2 2" xfId="38193"/>
    <cellStyle name="Normal 7 6 3 2 3" xfId="38194"/>
    <cellStyle name="Normal 7 6 3 2 3 2" xfId="38195"/>
    <cellStyle name="Normal 7 6 3 2 4" xfId="38196"/>
    <cellStyle name="Normal 7 6 3 2 4 2" xfId="38197"/>
    <cellStyle name="Normal 7 6 3 2 5" xfId="38198"/>
    <cellStyle name="Normal 7 6 3 2 6" xfId="38199"/>
    <cellStyle name="Normal 7 6 3 3" xfId="38200"/>
    <cellStyle name="Normal 7 6 3 3 2" xfId="38201"/>
    <cellStyle name="Normal 7 6 3 3 2 2" xfId="38202"/>
    <cellStyle name="Normal 7 6 3 3 3" xfId="38203"/>
    <cellStyle name="Normal 7 6 3 3 3 2" xfId="38204"/>
    <cellStyle name="Normal 7 6 3 3 4" xfId="38205"/>
    <cellStyle name="Normal 7 6 3 3 4 2" xfId="38206"/>
    <cellStyle name="Normal 7 6 3 3 5" xfId="38207"/>
    <cellStyle name="Normal 7 6 3 3 6" xfId="38208"/>
    <cellStyle name="Normal 7 6 3 4" xfId="38209"/>
    <cellStyle name="Normal 7 6 3 4 2" xfId="38210"/>
    <cellStyle name="Normal 7 6 3 4 2 2" xfId="38211"/>
    <cellStyle name="Normal 7 6 3 4 3" xfId="38212"/>
    <cellStyle name="Normal 7 6 3 4 3 2" xfId="38213"/>
    <cellStyle name="Normal 7 6 3 4 4" xfId="38214"/>
    <cellStyle name="Normal 7 6 3 4 4 2" xfId="38215"/>
    <cellStyle name="Normal 7 6 3 4 5" xfId="38216"/>
    <cellStyle name="Normal 7 6 3 4 6" xfId="38217"/>
    <cellStyle name="Normal 7 6 3 5" xfId="38218"/>
    <cellStyle name="Normal 7 6 3 5 2" xfId="38219"/>
    <cellStyle name="Normal 7 6 3 5 2 2" xfId="38220"/>
    <cellStyle name="Normal 7 6 3 5 3" xfId="38221"/>
    <cellStyle name="Normal 7 6 3 5 3 2" xfId="38222"/>
    <cellStyle name="Normal 7 6 3 5 4" xfId="38223"/>
    <cellStyle name="Normal 7 6 3 5 5" xfId="38224"/>
    <cellStyle name="Normal 7 6 3 6" xfId="38225"/>
    <cellStyle name="Normal 7 6 3 6 2" xfId="38226"/>
    <cellStyle name="Normal 7 6 3 7" xfId="38227"/>
    <cellStyle name="Normal 7 6 3 7 2" xfId="38228"/>
    <cellStyle name="Normal 7 6 3 8" xfId="38229"/>
    <cellStyle name="Normal 7 6 3 8 2" xfId="38230"/>
    <cellStyle name="Normal 7 6 3 9" xfId="38231"/>
    <cellStyle name="Normal 7 6 4" xfId="38232"/>
    <cellStyle name="Normal 7 6 4 2" xfId="38233"/>
    <cellStyle name="Normal 7 6 4 2 2" xfId="38234"/>
    <cellStyle name="Normal 7 6 4 3" xfId="38235"/>
    <cellStyle name="Normal 7 6 4 3 2" xfId="38236"/>
    <cellStyle name="Normal 7 6 4 4" xfId="38237"/>
    <cellStyle name="Normal 7 6 4 4 2" xfId="38238"/>
    <cellStyle name="Normal 7 6 4 5" xfId="38239"/>
    <cellStyle name="Normal 7 6 4 6" xfId="38240"/>
    <cellStyle name="Normal 7 6 5" xfId="38241"/>
    <cellStyle name="Normal 7 6 5 2" xfId="38242"/>
    <cellStyle name="Normal 7 6 5 2 2" xfId="38243"/>
    <cellStyle name="Normal 7 6 5 3" xfId="38244"/>
    <cellStyle name="Normal 7 6 5 3 2" xfId="38245"/>
    <cellStyle name="Normal 7 6 5 4" xfId="38246"/>
    <cellStyle name="Normal 7 6 5 4 2" xfId="38247"/>
    <cellStyle name="Normal 7 6 5 5" xfId="38248"/>
    <cellStyle name="Normal 7 6 5 6" xfId="38249"/>
    <cellStyle name="Normal 7 6 6" xfId="38250"/>
    <cellStyle name="Normal 7 6 6 2" xfId="38251"/>
    <cellStyle name="Normal 7 6 6 2 2" xfId="38252"/>
    <cellStyle name="Normal 7 6 6 3" xfId="38253"/>
    <cellStyle name="Normal 7 6 6 3 2" xfId="38254"/>
    <cellStyle name="Normal 7 6 6 4" xfId="38255"/>
    <cellStyle name="Normal 7 6 6 4 2" xfId="38256"/>
    <cellStyle name="Normal 7 6 6 5" xfId="38257"/>
    <cellStyle name="Normal 7 6 6 6" xfId="38258"/>
    <cellStyle name="Normal 7 6 7" xfId="38259"/>
    <cellStyle name="Normal 7 6 7 2" xfId="38260"/>
    <cellStyle name="Normal 7 6 7 2 2" xfId="38261"/>
    <cellStyle name="Normal 7 6 7 3" xfId="38262"/>
    <cellStyle name="Normal 7 6 7 3 2" xfId="38263"/>
    <cellStyle name="Normal 7 6 7 4" xfId="38264"/>
    <cellStyle name="Normal 7 6 7 5" xfId="38265"/>
    <cellStyle name="Normal 7 6 8" xfId="38266"/>
    <cellStyle name="Normal 7 6 8 2" xfId="38267"/>
    <cellStyle name="Normal 7 6 9" xfId="38268"/>
    <cellStyle name="Normal 7 6 9 2" xfId="38269"/>
    <cellStyle name="Normal 7 7" xfId="12150"/>
    <cellStyle name="Normal 7 7 10" xfId="38271"/>
    <cellStyle name="Normal 7 7 11" xfId="38272"/>
    <cellStyle name="Normal 7 7 12" xfId="38270"/>
    <cellStyle name="Normal 7 7 2" xfId="38273"/>
    <cellStyle name="Normal 7 7 2 2" xfId="38274"/>
    <cellStyle name="Normal 7 7 2 2 2" xfId="38275"/>
    <cellStyle name="Normal 7 7 2 3" xfId="38276"/>
    <cellStyle name="Normal 7 7 2 3 2" xfId="38277"/>
    <cellStyle name="Normal 7 7 2 4" xfId="38278"/>
    <cellStyle name="Normal 7 7 2 4 2" xfId="38279"/>
    <cellStyle name="Normal 7 7 2 5" xfId="38280"/>
    <cellStyle name="Normal 7 7 2 6" xfId="38281"/>
    <cellStyle name="Normal 7 7 3" xfId="38282"/>
    <cellStyle name="Normal 7 7 3 2" xfId="38283"/>
    <cellStyle name="Normal 7 7 3 2 2" xfId="38284"/>
    <cellStyle name="Normal 7 7 3 3" xfId="38285"/>
    <cellStyle name="Normal 7 7 3 3 2" xfId="38286"/>
    <cellStyle name="Normal 7 7 3 4" xfId="38287"/>
    <cellStyle name="Normal 7 7 3 4 2" xfId="38288"/>
    <cellStyle name="Normal 7 7 3 5" xfId="38289"/>
    <cellStyle name="Normal 7 7 3 6" xfId="38290"/>
    <cellStyle name="Normal 7 7 4" xfId="38291"/>
    <cellStyle name="Normal 7 7 4 2" xfId="38292"/>
    <cellStyle name="Normal 7 7 4 2 2" xfId="38293"/>
    <cellStyle name="Normal 7 7 4 3" xfId="38294"/>
    <cellStyle name="Normal 7 7 4 3 2" xfId="38295"/>
    <cellStyle name="Normal 7 7 4 4" xfId="38296"/>
    <cellStyle name="Normal 7 7 4 4 2" xfId="38297"/>
    <cellStyle name="Normal 7 7 4 5" xfId="38298"/>
    <cellStyle name="Normal 7 7 4 6" xfId="38299"/>
    <cellStyle name="Normal 7 7 5" xfId="38300"/>
    <cellStyle name="Normal 7 7 5 2" xfId="38301"/>
    <cellStyle name="Normal 7 7 5 2 2" xfId="38302"/>
    <cellStyle name="Normal 7 7 5 3" xfId="38303"/>
    <cellStyle name="Normal 7 7 5 3 2" xfId="38304"/>
    <cellStyle name="Normal 7 7 5 4" xfId="38305"/>
    <cellStyle name="Normal 7 7 5 4 2" xfId="38306"/>
    <cellStyle name="Normal 7 7 5 5" xfId="38307"/>
    <cellStyle name="Normal 7 7 5 6" xfId="38308"/>
    <cellStyle name="Normal 7 7 6" xfId="38309"/>
    <cellStyle name="Normal 7 7 6 2" xfId="38310"/>
    <cellStyle name="Normal 7 7 6 2 2" xfId="38311"/>
    <cellStyle name="Normal 7 7 6 3" xfId="38312"/>
    <cellStyle name="Normal 7 7 6 3 2" xfId="38313"/>
    <cellStyle name="Normal 7 7 6 4" xfId="38314"/>
    <cellStyle name="Normal 7 7 6 5" xfId="38315"/>
    <cellStyle name="Normal 7 7 7" xfId="38316"/>
    <cellStyle name="Normal 7 7 7 2" xfId="38317"/>
    <cellStyle name="Normal 7 7 8" xfId="38318"/>
    <cellStyle name="Normal 7 7 8 2" xfId="38319"/>
    <cellStyle name="Normal 7 7 9" xfId="38320"/>
    <cellStyle name="Normal 7 7 9 2" xfId="38321"/>
    <cellStyle name="Normal 7 8" xfId="38322"/>
    <cellStyle name="Normal 7 8 10" xfId="38323"/>
    <cellStyle name="Normal 7 8 2" xfId="38324"/>
    <cellStyle name="Normal 7 8 2 2" xfId="38325"/>
    <cellStyle name="Normal 7 8 2 2 2" xfId="38326"/>
    <cellStyle name="Normal 7 8 2 3" xfId="38327"/>
    <cellStyle name="Normal 7 8 2 3 2" xfId="38328"/>
    <cellStyle name="Normal 7 8 2 4" xfId="38329"/>
    <cellStyle name="Normal 7 8 2 4 2" xfId="38330"/>
    <cellStyle name="Normal 7 8 2 5" xfId="38331"/>
    <cellStyle name="Normal 7 8 2 6" xfId="38332"/>
    <cellStyle name="Normal 7 8 3" xfId="38333"/>
    <cellStyle name="Normal 7 8 3 2" xfId="38334"/>
    <cellStyle name="Normal 7 8 3 2 2" xfId="38335"/>
    <cellStyle name="Normal 7 8 3 3" xfId="38336"/>
    <cellStyle name="Normal 7 8 3 3 2" xfId="38337"/>
    <cellStyle name="Normal 7 8 3 4" xfId="38338"/>
    <cellStyle name="Normal 7 8 3 4 2" xfId="38339"/>
    <cellStyle name="Normal 7 8 3 5" xfId="38340"/>
    <cellStyle name="Normal 7 8 3 6" xfId="38341"/>
    <cellStyle name="Normal 7 8 4" xfId="38342"/>
    <cellStyle name="Normal 7 8 4 2" xfId="38343"/>
    <cellStyle name="Normal 7 8 4 2 2" xfId="38344"/>
    <cellStyle name="Normal 7 8 4 3" xfId="38345"/>
    <cellStyle name="Normal 7 8 4 3 2" xfId="38346"/>
    <cellStyle name="Normal 7 8 4 4" xfId="38347"/>
    <cellStyle name="Normal 7 8 4 4 2" xfId="38348"/>
    <cellStyle name="Normal 7 8 4 5" xfId="38349"/>
    <cellStyle name="Normal 7 8 4 6" xfId="38350"/>
    <cellStyle name="Normal 7 8 5" xfId="38351"/>
    <cellStyle name="Normal 7 8 5 2" xfId="38352"/>
    <cellStyle name="Normal 7 8 5 2 2" xfId="38353"/>
    <cellStyle name="Normal 7 8 5 3" xfId="38354"/>
    <cellStyle name="Normal 7 8 5 3 2" xfId="38355"/>
    <cellStyle name="Normal 7 8 5 4" xfId="38356"/>
    <cellStyle name="Normal 7 8 5 5" xfId="38357"/>
    <cellStyle name="Normal 7 8 6" xfId="38358"/>
    <cellStyle name="Normal 7 8 6 2" xfId="38359"/>
    <cellStyle name="Normal 7 8 7" xfId="38360"/>
    <cellStyle name="Normal 7 8 7 2" xfId="38361"/>
    <cellStyle name="Normal 7 8 8" xfId="38362"/>
    <cellStyle name="Normal 7 8 8 2" xfId="38363"/>
    <cellStyle name="Normal 7 8 9" xfId="38364"/>
    <cellStyle name="Normal 7 9" xfId="38365"/>
    <cellStyle name="Normal 7 9 10" xfId="38366"/>
    <cellStyle name="Normal 7 9 2" xfId="38367"/>
    <cellStyle name="Normal 7 9 2 2" xfId="38368"/>
    <cellStyle name="Normal 7 9 2 2 2" xfId="38369"/>
    <cellStyle name="Normal 7 9 2 3" xfId="38370"/>
    <cellStyle name="Normal 7 9 2 3 2" xfId="38371"/>
    <cellStyle name="Normal 7 9 2 4" xfId="38372"/>
    <cellStyle name="Normal 7 9 2 4 2" xfId="38373"/>
    <cellStyle name="Normal 7 9 2 5" xfId="38374"/>
    <cellStyle name="Normal 7 9 2 6" xfId="38375"/>
    <cellStyle name="Normal 7 9 3" xfId="38376"/>
    <cellStyle name="Normal 7 9 3 2" xfId="38377"/>
    <cellStyle name="Normal 7 9 3 2 2" xfId="38378"/>
    <cellStyle name="Normal 7 9 3 3" xfId="38379"/>
    <cellStyle name="Normal 7 9 3 3 2" xfId="38380"/>
    <cellStyle name="Normal 7 9 3 4" xfId="38381"/>
    <cellStyle name="Normal 7 9 3 4 2" xfId="38382"/>
    <cellStyle name="Normal 7 9 3 5" xfId="38383"/>
    <cellStyle name="Normal 7 9 3 6" xfId="38384"/>
    <cellStyle name="Normal 7 9 4" xfId="38385"/>
    <cellStyle name="Normal 7 9 4 2" xfId="38386"/>
    <cellStyle name="Normal 7 9 4 2 2" xfId="38387"/>
    <cellStyle name="Normal 7 9 4 3" xfId="38388"/>
    <cellStyle name="Normal 7 9 4 3 2" xfId="38389"/>
    <cellStyle name="Normal 7 9 4 4" xfId="38390"/>
    <cellStyle name="Normal 7 9 4 4 2" xfId="38391"/>
    <cellStyle name="Normal 7 9 4 5" xfId="38392"/>
    <cellStyle name="Normal 7 9 4 6" xfId="38393"/>
    <cellStyle name="Normal 7 9 5" xfId="38394"/>
    <cellStyle name="Normal 7 9 5 2" xfId="38395"/>
    <cellStyle name="Normal 7 9 5 2 2" xfId="38396"/>
    <cellStyle name="Normal 7 9 5 3" xfId="38397"/>
    <cellStyle name="Normal 7 9 5 3 2" xfId="38398"/>
    <cellStyle name="Normal 7 9 5 4" xfId="38399"/>
    <cellStyle name="Normal 7 9 5 5" xfId="38400"/>
    <cellStyle name="Normal 7 9 6" xfId="38401"/>
    <cellStyle name="Normal 7 9 6 2" xfId="38402"/>
    <cellStyle name="Normal 7 9 7" xfId="38403"/>
    <cellStyle name="Normal 7 9 7 2" xfId="38404"/>
    <cellStyle name="Normal 7 9 8" xfId="38405"/>
    <cellStyle name="Normal 7 9 8 2" xfId="38406"/>
    <cellStyle name="Normal 7 9 9" xfId="38407"/>
    <cellStyle name="Normal 70" xfId="12151"/>
    <cellStyle name="Normal 70 2" xfId="38408"/>
    <cellStyle name="Normal 71" xfId="12152"/>
    <cellStyle name="Normal 71 2" xfId="38409"/>
    <cellStyle name="Normal 72" xfId="12153"/>
    <cellStyle name="Normal 72 2" xfId="38410"/>
    <cellStyle name="Normal 73" xfId="12154"/>
    <cellStyle name="Normal 73 2" xfId="38411"/>
    <cellStyle name="Normal 74" xfId="12155"/>
    <cellStyle name="Normal 74 2" xfId="38412"/>
    <cellStyle name="Normal 75" xfId="12156"/>
    <cellStyle name="Normal 75 2" xfId="38413"/>
    <cellStyle name="Normal 76" xfId="12157"/>
    <cellStyle name="Normal 76 2" xfId="38414"/>
    <cellStyle name="Normal 77" xfId="12158"/>
    <cellStyle name="Normal 77 2" xfId="38415"/>
    <cellStyle name="Normal 78" xfId="12159"/>
    <cellStyle name="Normal 78 2" xfId="12160"/>
    <cellStyle name="Normal 78 3" xfId="38416"/>
    <cellStyle name="Normal 79" xfId="12161"/>
    <cellStyle name="Normal 79 2" xfId="12162"/>
    <cellStyle name="Normal 79 3" xfId="38417"/>
    <cellStyle name="Normal 8" xfId="7266"/>
    <cellStyle name="Normal 8 10" xfId="7267"/>
    <cellStyle name="Normal 8 10 2" xfId="7268"/>
    <cellStyle name="Normal 8 10 3" xfId="7269"/>
    <cellStyle name="Normal 8 11" xfId="7270"/>
    <cellStyle name="Normal 8 11 2" xfId="7271"/>
    <cellStyle name="Normal 8 12" xfId="7272"/>
    <cellStyle name="Normal 8 12 2" xfId="7273"/>
    <cellStyle name="Normal 8 13" xfId="7274"/>
    <cellStyle name="Normal 8 14" xfId="17622"/>
    <cellStyle name="Normal 8 2" xfId="7275"/>
    <cellStyle name="Normal 8 2 10" xfId="7276"/>
    <cellStyle name="Normal 8 2 10 2" xfId="7277"/>
    <cellStyle name="Normal 8 2 11" xfId="7278"/>
    <cellStyle name="Normal 8 2 12" xfId="38418"/>
    <cellStyle name="Normal 8 2 2" xfId="7279"/>
    <cellStyle name="Normal 8 2 2 2" xfId="7280"/>
    <cellStyle name="Normal 8 2 2 2 2" xfId="7281"/>
    <cellStyle name="Normal 8 2 2 2 2 2" xfId="7282"/>
    <cellStyle name="Normal 8 2 2 2 2 2 2" xfId="7283"/>
    <cellStyle name="Normal 8 2 2 2 2 2 3" xfId="7284"/>
    <cellStyle name="Normal 8 2 2 2 2 3" xfId="7285"/>
    <cellStyle name="Normal 8 2 2 2 2 3 2" xfId="7286"/>
    <cellStyle name="Normal 8 2 2 2 2 4" xfId="7287"/>
    <cellStyle name="Normal 8 2 2 2 2 4 2" xfId="7288"/>
    <cellStyle name="Normal 8 2 2 2 2 5" xfId="7289"/>
    <cellStyle name="Normal 8 2 2 2 3" xfId="7290"/>
    <cellStyle name="Normal 8 2 2 2 3 2" xfId="7291"/>
    <cellStyle name="Normal 8 2 2 2 3 2 2" xfId="7292"/>
    <cellStyle name="Normal 8 2 2 2 3 3" xfId="7293"/>
    <cellStyle name="Normal 8 2 2 2 3 3 2" xfId="7294"/>
    <cellStyle name="Normal 8 2 2 2 3 4" xfId="7295"/>
    <cellStyle name="Normal 8 2 2 2 4" xfId="7296"/>
    <cellStyle name="Normal 8 2 2 2 4 2" xfId="7297"/>
    <cellStyle name="Normal 8 2 2 2 4 3" xfId="7298"/>
    <cellStyle name="Normal 8 2 2 2 5" xfId="7299"/>
    <cellStyle name="Normal 8 2 2 2 5 2" xfId="7300"/>
    <cellStyle name="Normal 8 2 2 2 6" xfId="7301"/>
    <cellStyle name="Normal 8 2 2 2 6 2" xfId="7302"/>
    <cellStyle name="Normal 8 2 2 2 7" xfId="7303"/>
    <cellStyle name="Normal 8 2 2 3" xfId="7304"/>
    <cellStyle name="Normal 8 2 2 3 2" xfId="7305"/>
    <cellStyle name="Normal 8 2 2 3 2 2" xfId="7306"/>
    <cellStyle name="Normal 8 2 2 3 2 3" xfId="7307"/>
    <cellStyle name="Normal 8 2 2 3 3" xfId="7308"/>
    <cellStyle name="Normal 8 2 2 3 3 2" xfId="7309"/>
    <cellStyle name="Normal 8 2 2 3 4" xfId="7310"/>
    <cellStyle name="Normal 8 2 2 3 4 2" xfId="7311"/>
    <cellStyle name="Normal 8 2 2 3 5" xfId="7312"/>
    <cellStyle name="Normal 8 2 2 4" xfId="7313"/>
    <cellStyle name="Normal 8 2 2 4 2" xfId="7314"/>
    <cellStyle name="Normal 8 2 2 4 2 2" xfId="7315"/>
    <cellStyle name="Normal 8 2 2 4 3" xfId="7316"/>
    <cellStyle name="Normal 8 2 2 4 3 2" xfId="7317"/>
    <cellStyle name="Normal 8 2 2 4 4" xfId="7318"/>
    <cellStyle name="Normal 8 2 2 5" xfId="7319"/>
    <cellStyle name="Normal 8 2 2 5 2" xfId="7320"/>
    <cellStyle name="Normal 8 2 2 5 3" xfId="7321"/>
    <cellStyle name="Normal 8 2 2 6" xfId="7322"/>
    <cellStyle name="Normal 8 2 2 6 2" xfId="7323"/>
    <cellStyle name="Normal 8 2 2 7" xfId="7324"/>
    <cellStyle name="Normal 8 2 2 7 2" xfId="7325"/>
    <cellStyle name="Normal 8 2 2 8" xfId="7326"/>
    <cellStyle name="Normal 8 2 3" xfId="7327"/>
    <cellStyle name="Normal 8 2 3 2" xfId="7328"/>
    <cellStyle name="Normal 8 2 3 2 2" xfId="7329"/>
    <cellStyle name="Normal 8 2 3 2 2 2" xfId="7330"/>
    <cellStyle name="Normal 8 2 3 2 2 3" xfId="7331"/>
    <cellStyle name="Normal 8 2 3 2 3" xfId="7332"/>
    <cellStyle name="Normal 8 2 3 2 3 2" xfId="7333"/>
    <cellStyle name="Normal 8 2 3 2 4" xfId="7334"/>
    <cellStyle name="Normal 8 2 3 2 4 2" xfId="7335"/>
    <cellStyle name="Normal 8 2 3 2 5" xfId="7336"/>
    <cellStyle name="Normal 8 2 3 3" xfId="7337"/>
    <cellStyle name="Normal 8 2 3 3 2" xfId="7338"/>
    <cellStyle name="Normal 8 2 3 3 2 2" xfId="7339"/>
    <cellStyle name="Normal 8 2 3 3 3" xfId="7340"/>
    <cellStyle name="Normal 8 2 3 3 3 2" xfId="7341"/>
    <cellStyle name="Normal 8 2 3 3 4" xfId="7342"/>
    <cellStyle name="Normal 8 2 3 4" xfId="7343"/>
    <cellStyle name="Normal 8 2 3 4 2" xfId="7344"/>
    <cellStyle name="Normal 8 2 3 4 3" xfId="7345"/>
    <cellStyle name="Normal 8 2 3 5" xfId="7346"/>
    <cellStyle name="Normal 8 2 3 5 2" xfId="7347"/>
    <cellStyle name="Normal 8 2 3 6" xfId="7348"/>
    <cellStyle name="Normal 8 2 3 6 2" xfId="7349"/>
    <cellStyle name="Normal 8 2 3 7" xfId="7350"/>
    <cellStyle name="Normal 8 2 4" xfId="7351"/>
    <cellStyle name="Normal 8 2 4 2" xfId="7352"/>
    <cellStyle name="Normal 8 2 4 2 2" xfId="7353"/>
    <cellStyle name="Normal 8 2 4 2 2 2" xfId="7354"/>
    <cellStyle name="Normal 8 2 4 2 2 3" xfId="7355"/>
    <cellStyle name="Normal 8 2 4 2 3" xfId="7356"/>
    <cellStyle name="Normal 8 2 4 2 3 2" xfId="7357"/>
    <cellStyle name="Normal 8 2 4 2 4" xfId="7358"/>
    <cellStyle name="Normal 8 2 4 2 4 2" xfId="7359"/>
    <cellStyle name="Normal 8 2 4 2 5" xfId="7360"/>
    <cellStyle name="Normal 8 2 4 3" xfId="7361"/>
    <cellStyle name="Normal 8 2 4 3 2" xfId="7362"/>
    <cellStyle name="Normal 8 2 4 3 2 2" xfId="7363"/>
    <cellStyle name="Normal 8 2 4 3 3" xfId="7364"/>
    <cellStyle name="Normal 8 2 4 3 3 2" xfId="7365"/>
    <cellStyle name="Normal 8 2 4 3 4" xfId="7366"/>
    <cellStyle name="Normal 8 2 4 4" xfId="7367"/>
    <cellStyle name="Normal 8 2 4 4 2" xfId="7368"/>
    <cellStyle name="Normal 8 2 4 4 3" xfId="7369"/>
    <cellStyle name="Normal 8 2 4 5" xfId="7370"/>
    <cellStyle name="Normal 8 2 4 5 2" xfId="7371"/>
    <cellStyle name="Normal 8 2 4 6" xfId="7372"/>
    <cellStyle name="Normal 8 2 4 6 2" xfId="7373"/>
    <cellStyle name="Normal 8 2 4 7" xfId="7374"/>
    <cellStyle name="Normal 8 2 5" xfId="7375"/>
    <cellStyle name="Normal 8 2 5 2" xfId="7376"/>
    <cellStyle name="Normal 8 2 5 2 2" xfId="7377"/>
    <cellStyle name="Normal 8 2 5 2 2 2" xfId="7378"/>
    <cellStyle name="Normal 8 2 5 2 3" xfId="7379"/>
    <cellStyle name="Normal 8 2 5 2 3 2" xfId="7380"/>
    <cellStyle name="Normal 8 2 5 2 4" xfId="7381"/>
    <cellStyle name="Normal 8 2 5 3" xfId="7382"/>
    <cellStyle name="Normal 8 2 5 3 2" xfId="7383"/>
    <cellStyle name="Normal 8 2 5 3 3" xfId="7384"/>
    <cellStyle name="Normal 8 2 5 4" xfId="7385"/>
    <cellStyle name="Normal 8 2 5 4 2" xfId="7386"/>
    <cellStyle name="Normal 8 2 5 5" xfId="7387"/>
    <cellStyle name="Normal 8 2 5 5 2" xfId="7388"/>
    <cellStyle name="Normal 8 2 5 6" xfId="7389"/>
    <cellStyle name="Normal 8 2 6" xfId="7390"/>
    <cellStyle name="Normal 8 2 6 2" xfId="7391"/>
    <cellStyle name="Normal 8 2 6 2 2" xfId="7392"/>
    <cellStyle name="Normal 8 2 6 3" xfId="7393"/>
    <cellStyle name="Normal 8 2 6 3 2" xfId="7394"/>
    <cellStyle name="Normal 8 2 6 4" xfId="7395"/>
    <cellStyle name="Normal 8 2 7" xfId="7396"/>
    <cellStyle name="Normal 8 2 7 2" xfId="7397"/>
    <cellStyle name="Normal 8 2 7 2 2" xfId="7398"/>
    <cellStyle name="Normal 8 2 7 3" xfId="7399"/>
    <cellStyle name="Normal 8 2 7 3 2" xfId="7400"/>
    <cellStyle name="Normal 8 2 7 4" xfId="7401"/>
    <cellStyle name="Normal 8 2 8" xfId="7402"/>
    <cellStyle name="Normal 8 2 8 2" xfId="7403"/>
    <cellStyle name="Normal 8 2 8 3" xfId="7404"/>
    <cellStyle name="Normal 8 2 9" xfId="7405"/>
    <cellStyle name="Normal 8 2 9 2" xfId="7406"/>
    <cellStyle name="Normal 8 3" xfId="7407"/>
    <cellStyle name="Normal 8 3 10" xfId="7408"/>
    <cellStyle name="Normal 8 3 2" xfId="7409"/>
    <cellStyle name="Normal 8 3 2 2" xfId="7410"/>
    <cellStyle name="Normal 8 3 2 2 2" xfId="7411"/>
    <cellStyle name="Normal 8 3 2 2 2 2" xfId="7412"/>
    <cellStyle name="Normal 8 3 2 2 2 3" xfId="7413"/>
    <cellStyle name="Normal 8 3 2 2 3" xfId="7414"/>
    <cellStyle name="Normal 8 3 2 2 3 2" xfId="7415"/>
    <cellStyle name="Normal 8 3 2 2 4" xfId="7416"/>
    <cellStyle name="Normal 8 3 2 2 4 2" xfId="7417"/>
    <cellStyle name="Normal 8 3 2 2 5" xfId="7418"/>
    <cellStyle name="Normal 8 3 2 3" xfId="7419"/>
    <cellStyle name="Normal 8 3 2 3 2" xfId="7420"/>
    <cellStyle name="Normal 8 3 2 3 2 2" xfId="7421"/>
    <cellStyle name="Normal 8 3 2 3 3" xfId="7422"/>
    <cellStyle name="Normal 8 3 2 3 3 2" xfId="7423"/>
    <cellStyle name="Normal 8 3 2 3 4" xfId="7424"/>
    <cellStyle name="Normal 8 3 2 4" xfId="7425"/>
    <cellStyle name="Normal 8 3 2 4 2" xfId="7426"/>
    <cellStyle name="Normal 8 3 2 4 3" xfId="7427"/>
    <cellStyle name="Normal 8 3 2 5" xfId="7428"/>
    <cellStyle name="Normal 8 3 2 5 2" xfId="7429"/>
    <cellStyle name="Normal 8 3 2 6" xfId="7430"/>
    <cellStyle name="Normal 8 3 2 6 2" xfId="7431"/>
    <cellStyle name="Normal 8 3 2 7" xfId="7432"/>
    <cellStyle name="Normal 8 3 3" xfId="7433"/>
    <cellStyle name="Normal 8 3 3 2" xfId="7434"/>
    <cellStyle name="Normal 8 3 3 2 2" xfId="7435"/>
    <cellStyle name="Normal 8 3 3 2 2 2" xfId="7436"/>
    <cellStyle name="Normal 8 3 3 2 2 3" xfId="7437"/>
    <cellStyle name="Normal 8 3 3 2 3" xfId="7438"/>
    <cellStyle name="Normal 8 3 3 2 3 2" xfId="7439"/>
    <cellStyle name="Normal 8 3 3 2 4" xfId="7440"/>
    <cellStyle name="Normal 8 3 3 2 4 2" xfId="7441"/>
    <cellStyle name="Normal 8 3 3 2 5" xfId="7442"/>
    <cellStyle name="Normal 8 3 3 3" xfId="7443"/>
    <cellStyle name="Normal 8 3 3 3 2" xfId="7444"/>
    <cellStyle name="Normal 8 3 3 3 2 2" xfId="7445"/>
    <cellStyle name="Normal 8 3 3 3 3" xfId="7446"/>
    <cellStyle name="Normal 8 3 3 3 3 2" xfId="7447"/>
    <cellStyle name="Normal 8 3 3 3 4" xfId="7448"/>
    <cellStyle name="Normal 8 3 3 4" xfId="7449"/>
    <cellStyle name="Normal 8 3 3 4 2" xfId="7450"/>
    <cellStyle name="Normal 8 3 3 4 3" xfId="7451"/>
    <cellStyle name="Normal 8 3 3 5" xfId="7452"/>
    <cellStyle name="Normal 8 3 3 5 2" xfId="7453"/>
    <cellStyle name="Normal 8 3 3 6" xfId="7454"/>
    <cellStyle name="Normal 8 3 3 6 2" xfId="7455"/>
    <cellStyle name="Normal 8 3 3 7" xfId="7456"/>
    <cellStyle name="Normal 8 3 4" xfId="7457"/>
    <cellStyle name="Normal 8 3 4 2" xfId="7458"/>
    <cellStyle name="Normal 8 3 4 2 2" xfId="7459"/>
    <cellStyle name="Normal 8 3 4 2 2 2" xfId="7460"/>
    <cellStyle name="Normal 8 3 4 2 3" xfId="7461"/>
    <cellStyle name="Normal 8 3 4 2 3 2" xfId="7462"/>
    <cellStyle name="Normal 8 3 4 2 4" xfId="7463"/>
    <cellStyle name="Normal 8 3 4 3" xfId="7464"/>
    <cellStyle name="Normal 8 3 4 3 2" xfId="7465"/>
    <cellStyle name="Normal 8 3 4 3 3" xfId="7466"/>
    <cellStyle name="Normal 8 3 4 4" xfId="7467"/>
    <cellStyle name="Normal 8 3 4 4 2" xfId="7468"/>
    <cellStyle name="Normal 8 3 4 5" xfId="7469"/>
    <cellStyle name="Normal 8 3 4 5 2" xfId="7470"/>
    <cellStyle name="Normal 8 3 4 6" xfId="7471"/>
    <cellStyle name="Normal 8 3 5" xfId="7472"/>
    <cellStyle name="Normal 8 3 5 2" xfId="7473"/>
    <cellStyle name="Normal 8 3 5 2 2" xfId="7474"/>
    <cellStyle name="Normal 8 3 5 3" xfId="7475"/>
    <cellStyle name="Normal 8 3 5 3 2" xfId="7476"/>
    <cellStyle name="Normal 8 3 5 4" xfId="7477"/>
    <cellStyle name="Normal 8 3 6" xfId="7478"/>
    <cellStyle name="Normal 8 3 6 2" xfId="7479"/>
    <cellStyle name="Normal 8 3 6 2 2" xfId="7480"/>
    <cellStyle name="Normal 8 3 6 3" xfId="7481"/>
    <cellStyle name="Normal 8 3 6 3 2" xfId="7482"/>
    <cellStyle name="Normal 8 3 6 4" xfId="7483"/>
    <cellStyle name="Normal 8 3 7" xfId="7484"/>
    <cellStyle name="Normal 8 3 7 2" xfId="7485"/>
    <cellStyle name="Normal 8 3 7 3" xfId="7486"/>
    <cellStyle name="Normal 8 3 8" xfId="7487"/>
    <cellStyle name="Normal 8 3 8 2" xfId="7488"/>
    <cellStyle name="Normal 8 3 9" xfId="7489"/>
    <cellStyle name="Normal 8 3 9 2" xfId="7490"/>
    <cellStyle name="Normal 8 4" xfId="7491"/>
    <cellStyle name="Normal 8 4 2" xfId="7492"/>
    <cellStyle name="Normal 8 4 2 2" xfId="7493"/>
    <cellStyle name="Normal 8 4 2 2 2" xfId="7494"/>
    <cellStyle name="Normal 8 4 2 2 2 2" xfId="7495"/>
    <cellStyle name="Normal 8 4 2 2 2 3" xfId="7496"/>
    <cellStyle name="Normal 8 4 2 2 3" xfId="7497"/>
    <cellStyle name="Normal 8 4 2 2 3 2" xfId="7498"/>
    <cellStyle name="Normal 8 4 2 2 4" xfId="7499"/>
    <cellStyle name="Normal 8 4 2 2 4 2" xfId="7500"/>
    <cellStyle name="Normal 8 4 2 2 5" xfId="7501"/>
    <cellStyle name="Normal 8 4 2 3" xfId="7502"/>
    <cellStyle name="Normal 8 4 2 3 2" xfId="7503"/>
    <cellStyle name="Normal 8 4 2 3 2 2" xfId="7504"/>
    <cellStyle name="Normal 8 4 2 3 3" xfId="7505"/>
    <cellStyle name="Normal 8 4 2 3 3 2" xfId="7506"/>
    <cellStyle name="Normal 8 4 2 3 4" xfId="7507"/>
    <cellStyle name="Normal 8 4 2 4" xfId="7508"/>
    <cellStyle name="Normal 8 4 2 4 2" xfId="7509"/>
    <cellStyle name="Normal 8 4 2 4 3" xfId="7510"/>
    <cellStyle name="Normal 8 4 2 5" xfId="7511"/>
    <cellStyle name="Normal 8 4 2 5 2" xfId="7512"/>
    <cellStyle name="Normal 8 4 2 6" xfId="7513"/>
    <cellStyle name="Normal 8 4 2 6 2" xfId="7514"/>
    <cellStyle name="Normal 8 4 2 7" xfId="7515"/>
    <cellStyle name="Normal 8 4 3" xfId="7516"/>
    <cellStyle name="Normal 8 4 3 2" xfId="7517"/>
    <cellStyle name="Normal 8 4 3 2 2" xfId="7518"/>
    <cellStyle name="Normal 8 4 3 2 3" xfId="7519"/>
    <cellStyle name="Normal 8 4 3 3" xfId="7520"/>
    <cellStyle name="Normal 8 4 3 3 2" xfId="7521"/>
    <cellStyle name="Normal 8 4 3 4" xfId="7522"/>
    <cellStyle name="Normal 8 4 3 4 2" xfId="7523"/>
    <cellStyle name="Normal 8 4 3 5" xfId="7524"/>
    <cellStyle name="Normal 8 4 4" xfId="7525"/>
    <cellStyle name="Normal 8 4 4 2" xfId="7526"/>
    <cellStyle name="Normal 8 4 4 2 2" xfId="7527"/>
    <cellStyle name="Normal 8 4 4 3" xfId="7528"/>
    <cellStyle name="Normal 8 4 4 3 2" xfId="7529"/>
    <cellStyle name="Normal 8 4 4 4" xfId="7530"/>
    <cellStyle name="Normal 8 4 5" xfId="7531"/>
    <cellStyle name="Normal 8 4 5 2" xfId="7532"/>
    <cellStyle name="Normal 8 4 5 3" xfId="7533"/>
    <cellStyle name="Normal 8 4 6" xfId="7534"/>
    <cellStyle name="Normal 8 4 6 2" xfId="7535"/>
    <cellStyle name="Normal 8 4 7" xfId="7536"/>
    <cellStyle name="Normal 8 4 7 2" xfId="7537"/>
    <cellStyle name="Normal 8 4 8" xfId="7538"/>
    <cellStyle name="Normal 8 5" xfId="7539"/>
    <cellStyle name="Normal 8 5 2" xfId="7540"/>
    <cellStyle name="Normal 8 5 2 2" xfId="7541"/>
    <cellStyle name="Normal 8 5 2 2 2" xfId="7542"/>
    <cellStyle name="Normal 8 5 2 2 3" xfId="7543"/>
    <cellStyle name="Normal 8 5 2 3" xfId="7544"/>
    <cellStyle name="Normal 8 5 2 3 2" xfId="7545"/>
    <cellStyle name="Normal 8 5 2 4" xfId="7546"/>
    <cellStyle name="Normal 8 5 2 4 2" xfId="7547"/>
    <cellStyle name="Normal 8 5 2 5" xfId="7548"/>
    <cellStyle name="Normal 8 5 3" xfId="7549"/>
    <cellStyle name="Normal 8 5 3 2" xfId="7550"/>
    <cellStyle name="Normal 8 5 3 2 2" xfId="7551"/>
    <cellStyle name="Normal 8 5 3 3" xfId="7552"/>
    <cellStyle name="Normal 8 5 3 3 2" xfId="7553"/>
    <cellStyle name="Normal 8 5 3 4" xfId="7554"/>
    <cellStyle name="Normal 8 5 4" xfId="7555"/>
    <cellStyle name="Normal 8 5 4 2" xfId="7556"/>
    <cellStyle name="Normal 8 5 4 3" xfId="7557"/>
    <cellStyle name="Normal 8 5 5" xfId="7558"/>
    <cellStyle name="Normal 8 5 5 2" xfId="7559"/>
    <cellStyle name="Normal 8 5 6" xfId="7560"/>
    <cellStyle name="Normal 8 5 6 2" xfId="7561"/>
    <cellStyle name="Normal 8 5 7" xfId="7562"/>
    <cellStyle name="Normal 8 6" xfId="7563"/>
    <cellStyle name="Normal 8 6 2" xfId="7564"/>
    <cellStyle name="Normal 8 6 2 2" xfId="7565"/>
    <cellStyle name="Normal 8 6 2 2 2" xfId="7566"/>
    <cellStyle name="Normal 8 6 2 2 3" xfId="7567"/>
    <cellStyle name="Normal 8 6 2 3" xfId="7568"/>
    <cellStyle name="Normal 8 6 2 3 2" xfId="7569"/>
    <cellStyle name="Normal 8 6 2 4" xfId="7570"/>
    <cellStyle name="Normal 8 6 2 4 2" xfId="7571"/>
    <cellStyle name="Normal 8 6 2 5" xfId="7572"/>
    <cellStyle name="Normal 8 6 3" xfId="7573"/>
    <cellStyle name="Normal 8 6 3 2" xfId="7574"/>
    <cellStyle name="Normal 8 6 3 2 2" xfId="7575"/>
    <cellStyle name="Normal 8 6 3 3" xfId="7576"/>
    <cellStyle name="Normal 8 6 3 3 2" xfId="7577"/>
    <cellStyle name="Normal 8 6 3 4" xfId="7578"/>
    <cellStyle name="Normal 8 6 4" xfId="7579"/>
    <cellStyle name="Normal 8 6 4 2" xfId="7580"/>
    <cellStyle name="Normal 8 6 4 3" xfId="7581"/>
    <cellStyle name="Normal 8 6 5" xfId="7582"/>
    <cellStyle name="Normal 8 6 5 2" xfId="7583"/>
    <cellStyle name="Normal 8 6 6" xfId="7584"/>
    <cellStyle name="Normal 8 6 6 2" xfId="7585"/>
    <cellStyle name="Normal 8 6 7" xfId="7586"/>
    <cellStyle name="Normal 8 7" xfId="7587"/>
    <cellStyle name="Normal 8 7 2" xfId="7588"/>
    <cellStyle name="Normal 8 7 2 2" xfId="7589"/>
    <cellStyle name="Normal 8 7 2 2 2" xfId="7590"/>
    <cellStyle name="Normal 8 7 2 3" xfId="7591"/>
    <cellStyle name="Normal 8 7 2 3 2" xfId="7592"/>
    <cellStyle name="Normal 8 7 2 4" xfId="7593"/>
    <cellStyle name="Normal 8 7 3" xfId="7594"/>
    <cellStyle name="Normal 8 7 3 2" xfId="7595"/>
    <cellStyle name="Normal 8 7 3 3" xfId="7596"/>
    <cellStyle name="Normal 8 7 4" xfId="7597"/>
    <cellStyle name="Normal 8 7 4 2" xfId="7598"/>
    <cellStyle name="Normal 8 7 5" xfId="7599"/>
    <cellStyle name="Normal 8 7 5 2" xfId="7600"/>
    <cellStyle name="Normal 8 7 6" xfId="7601"/>
    <cellStyle name="Normal 8 8" xfId="7602"/>
    <cellStyle name="Normal 8 8 2" xfId="7603"/>
    <cellStyle name="Normal 8 8 2 2" xfId="7604"/>
    <cellStyle name="Normal 8 8 3" xfId="7605"/>
    <cellStyle name="Normal 8 8 3 2" xfId="7606"/>
    <cellStyle name="Normal 8 8 4" xfId="7607"/>
    <cellStyle name="Normal 8 9" xfId="7608"/>
    <cellStyle name="Normal 8 9 2" xfId="7609"/>
    <cellStyle name="Normal 8 9 2 2" xfId="7610"/>
    <cellStyle name="Normal 8 9 3" xfId="7611"/>
    <cellStyle name="Normal 8 9 3 2" xfId="7612"/>
    <cellStyle name="Normal 8 9 4" xfId="7613"/>
    <cellStyle name="Normal 80" xfId="12163"/>
    <cellStyle name="Normal 80 2" xfId="12164"/>
    <cellStyle name="Normal 80 3" xfId="38419"/>
    <cellStyle name="Normal 81" xfId="12165"/>
    <cellStyle name="Normal 81 2" xfId="12166"/>
    <cellStyle name="Normal 81 3" xfId="38420"/>
    <cellStyle name="Normal 82" xfId="12167"/>
    <cellStyle name="Normal 82 2" xfId="12168"/>
    <cellStyle name="Normal 82 3" xfId="38421"/>
    <cellStyle name="Normal 83" xfId="12169"/>
    <cellStyle name="Normal 83 2" xfId="12170"/>
    <cellStyle name="Normal 83 3" xfId="38422"/>
    <cellStyle name="Normal 84" xfId="12171"/>
    <cellStyle name="Normal 84 2" xfId="38423"/>
    <cellStyle name="Normal 85" xfId="12172"/>
    <cellStyle name="Normal 85 2" xfId="38424"/>
    <cellStyle name="Normal 86" xfId="12173"/>
    <cellStyle name="Normal 86 2" xfId="43918"/>
    <cellStyle name="Normal 87" xfId="12174"/>
    <cellStyle name="Normal 88" xfId="12175"/>
    <cellStyle name="Normal 89" xfId="12176"/>
    <cellStyle name="Normal 9" xfId="7614"/>
    <cellStyle name="Normal 9 10" xfId="7615"/>
    <cellStyle name="Normal 9 10 2" xfId="7616"/>
    <cellStyle name="Normal 9 10 2 2" xfId="38428"/>
    <cellStyle name="Normal 9 10 2 3" xfId="38427"/>
    <cellStyle name="Normal 9 10 3" xfId="38429"/>
    <cellStyle name="Normal 9 10 3 2" xfId="38430"/>
    <cellStyle name="Normal 9 10 4" xfId="38431"/>
    <cellStyle name="Normal 9 10 4 2" xfId="38432"/>
    <cellStyle name="Normal 9 10 5" xfId="38433"/>
    <cellStyle name="Normal 9 10 6" xfId="38434"/>
    <cellStyle name="Normal 9 10 7" xfId="38426"/>
    <cellStyle name="Normal 9 11" xfId="7617"/>
    <cellStyle name="Normal 9 11 2" xfId="38436"/>
    <cellStyle name="Normal 9 11 2 2" xfId="38437"/>
    <cellStyle name="Normal 9 11 3" xfId="38438"/>
    <cellStyle name="Normal 9 11 3 2" xfId="38439"/>
    <cellStyle name="Normal 9 11 4" xfId="38440"/>
    <cellStyle name="Normal 9 11 5" xfId="38441"/>
    <cellStyle name="Normal 9 11 6" xfId="38435"/>
    <cellStyle name="Normal 9 12" xfId="38442"/>
    <cellStyle name="Normal 9 12 2" xfId="38443"/>
    <cellStyle name="Normal 9 13" xfId="38444"/>
    <cellStyle name="Normal 9 13 2" xfId="38445"/>
    <cellStyle name="Normal 9 14" xfId="38446"/>
    <cellStyle name="Normal 9 14 2" xfId="38447"/>
    <cellStyle name="Normal 9 15" xfId="38448"/>
    <cellStyle name="Normal 9 16" xfId="38449"/>
    <cellStyle name="Normal 9 17" xfId="38450"/>
    <cellStyle name="Normal 9 18" xfId="38425"/>
    <cellStyle name="Normal 9 2" xfId="7618"/>
    <cellStyle name="Normal 9 2 10" xfId="38452"/>
    <cellStyle name="Normal 9 2 10 2" xfId="38453"/>
    <cellStyle name="Normal 9 2 11" xfId="38454"/>
    <cellStyle name="Normal 9 2 11 2" xfId="38455"/>
    <cellStyle name="Normal 9 2 12" xfId="38456"/>
    <cellStyle name="Normal 9 2 13" xfId="38457"/>
    <cellStyle name="Normal 9 2 14" xfId="38458"/>
    <cellStyle name="Normal 9 2 15" xfId="38451"/>
    <cellStyle name="Normal 9 2 2" xfId="7619"/>
    <cellStyle name="Normal 9 2 2 10" xfId="38460"/>
    <cellStyle name="Normal 9 2 2 11" xfId="38461"/>
    <cellStyle name="Normal 9 2 2 12" xfId="38459"/>
    <cellStyle name="Normal 9 2 2 2" xfId="7620"/>
    <cellStyle name="Normal 9 2 2 2 2" xfId="7621"/>
    <cellStyle name="Normal 9 2 2 2 2 2" xfId="7622"/>
    <cellStyle name="Normal 9 2 2 2 2 2 2" xfId="38464"/>
    <cellStyle name="Normal 9 2 2 2 2 3" xfId="7623"/>
    <cellStyle name="Normal 9 2 2 2 2 4" xfId="38463"/>
    <cellStyle name="Normal 9 2 2 2 3" xfId="7624"/>
    <cellStyle name="Normal 9 2 2 2 3 2" xfId="7625"/>
    <cellStyle name="Normal 9 2 2 2 3 2 2" xfId="38466"/>
    <cellStyle name="Normal 9 2 2 2 3 3" xfId="38465"/>
    <cellStyle name="Normal 9 2 2 2 4" xfId="7626"/>
    <cellStyle name="Normal 9 2 2 2 4 2" xfId="7627"/>
    <cellStyle name="Normal 9 2 2 2 4 2 2" xfId="38468"/>
    <cellStyle name="Normal 9 2 2 2 4 3" xfId="38467"/>
    <cellStyle name="Normal 9 2 2 2 5" xfId="7628"/>
    <cellStyle name="Normal 9 2 2 2 5 2" xfId="38469"/>
    <cellStyle name="Normal 9 2 2 2 6" xfId="38470"/>
    <cellStyle name="Normal 9 2 2 2 7" xfId="38462"/>
    <cellStyle name="Normal 9 2 2 3" xfId="7629"/>
    <cellStyle name="Normal 9 2 2 3 2" xfId="7630"/>
    <cellStyle name="Normal 9 2 2 3 2 2" xfId="7631"/>
    <cellStyle name="Normal 9 2 2 3 2 2 2" xfId="38473"/>
    <cellStyle name="Normal 9 2 2 3 2 3" xfId="38472"/>
    <cellStyle name="Normal 9 2 2 3 3" xfId="7632"/>
    <cellStyle name="Normal 9 2 2 3 3 2" xfId="7633"/>
    <cellStyle name="Normal 9 2 2 3 3 2 2" xfId="38475"/>
    <cellStyle name="Normal 9 2 2 3 3 3" xfId="38474"/>
    <cellStyle name="Normal 9 2 2 3 4" xfId="7634"/>
    <cellStyle name="Normal 9 2 2 3 4 2" xfId="38477"/>
    <cellStyle name="Normal 9 2 2 3 4 3" xfId="38476"/>
    <cellStyle name="Normal 9 2 2 3 5" xfId="38478"/>
    <cellStyle name="Normal 9 2 2 3 6" xfId="38479"/>
    <cellStyle name="Normal 9 2 2 3 7" xfId="38471"/>
    <cellStyle name="Normal 9 2 2 4" xfId="7635"/>
    <cellStyle name="Normal 9 2 2 4 2" xfId="7636"/>
    <cellStyle name="Normal 9 2 2 4 2 2" xfId="38482"/>
    <cellStyle name="Normal 9 2 2 4 2 3" xfId="38481"/>
    <cellStyle name="Normal 9 2 2 4 3" xfId="7637"/>
    <cellStyle name="Normal 9 2 2 4 3 2" xfId="38484"/>
    <cellStyle name="Normal 9 2 2 4 3 3" xfId="38483"/>
    <cellStyle name="Normal 9 2 2 4 4" xfId="38485"/>
    <cellStyle name="Normal 9 2 2 4 4 2" xfId="38486"/>
    <cellStyle name="Normal 9 2 2 4 5" xfId="38487"/>
    <cellStyle name="Normal 9 2 2 4 6" xfId="38488"/>
    <cellStyle name="Normal 9 2 2 4 7" xfId="38480"/>
    <cellStyle name="Normal 9 2 2 5" xfId="7638"/>
    <cellStyle name="Normal 9 2 2 5 2" xfId="7639"/>
    <cellStyle name="Normal 9 2 2 5 2 2" xfId="38491"/>
    <cellStyle name="Normal 9 2 2 5 2 3" xfId="38490"/>
    <cellStyle name="Normal 9 2 2 5 3" xfId="38492"/>
    <cellStyle name="Normal 9 2 2 5 3 2" xfId="38493"/>
    <cellStyle name="Normal 9 2 2 5 4" xfId="38494"/>
    <cellStyle name="Normal 9 2 2 5 4 2" xfId="38495"/>
    <cellStyle name="Normal 9 2 2 5 5" xfId="38496"/>
    <cellStyle name="Normal 9 2 2 5 6" xfId="38497"/>
    <cellStyle name="Normal 9 2 2 5 7" xfId="38489"/>
    <cellStyle name="Normal 9 2 2 6" xfId="7640"/>
    <cellStyle name="Normal 9 2 2 6 2" xfId="7641"/>
    <cellStyle name="Normal 9 2 2 6 2 2" xfId="38500"/>
    <cellStyle name="Normal 9 2 2 6 2 3" xfId="38499"/>
    <cellStyle name="Normal 9 2 2 6 3" xfId="38501"/>
    <cellStyle name="Normal 9 2 2 6 3 2" xfId="38502"/>
    <cellStyle name="Normal 9 2 2 6 4" xfId="38503"/>
    <cellStyle name="Normal 9 2 2 6 5" xfId="38504"/>
    <cellStyle name="Normal 9 2 2 6 6" xfId="38498"/>
    <cellStyle name="Normal 9 2 2 7" xfId="7642"/>
    <cellStyle name="Normal 9 2 2 7 2" xfId="38506"/>
    <cellStyle name="Normal 9 2 2 7 3" xfId="38505"/>
    <cellStyle name="Normal 9 2 2 8" xfId="38507"/>
    <cellStyle name="Normal 9 2 2 8 2" xfId="38508"/>
    <cellStyle name="Normal 9 2 2 9" xfId="38509"/>
    <cellStyle name="Normal 9 2 2 9 2" xfId="38510"/>
    <cellStyle name="Normal 9 2 3" xfId="7643"/>
    <cellStyle name="Normal 9 2 3 10" xfId="38512"/>
    <cellStyle name="Normal 9 2 3 11" xfId="38511"/>
    <cellStyle name="Normal 9 2 3 2" xfId="7644"/>
    <cellStyle name="Normal 9 2 3 2 2" xfId="7645"/>
    <cellStyle name="Normal 9 2 3 2 2 2" xfId="38515"/>
    <cellStyle name="Normal 9 2 3 2 2 3" xfId="38514"/>
    <cellStyle name="Normal 9 2 3 2 3" xfId="7646"/>
    <cellStyle name="Normal 9 2 3 2 3 2" xfId="38517"/>
    <cellStyle name="Normal 9 2 3 2 3 3" xfId="38516"/>
    <cellStyle name="Normal 9 2 3 2 4" xfId="38518"/>
    <cellStyle name="Normal 9 2 3 2 4 2" xfId="38519"/>
    <cellStyle name="Normal 9 2 3 2 5" xfId="38520"/>
    <cellStyle name="Normal 9 2 3 2 6" xfId="38521"/>
    <cellStyle name="Normal 9 2 3 2 7" xfId="38513"/>
    <cellStyle name="Normal 9 2 3 3" xfId="7647"/>
    <cellStyle name="Normal 9 2 3 3 2" xfId="7648"/>
    <cellStyle name="Normal 9 2 3 3 2 2" xfId="38524"/>
    <cellStyle name="Normal 9 2 3 3 2 3" xfId="38523"/>
    <cellStyle name="Normal 9 2 3 3 3" xfId="38525"/>
    <cellStyle name="Normal 9 2 3 3 3 2" xfId="38526"/>
    <cellStyle name="Normal 9 2 3 3 4" xfId="38527"/>
    <cellStyle name="Normal 9 2 3 3 4 2" xfId="38528"/>
    <cellStyle name="Normal 9 2 3 3 5" xfId="38529"/>
    <cellStyle name="Normal 9 2 3 3 6" xfId="38530"/>
    <cellStyle name="Normal 9 2 3 3 7" xfId="38522"/>
    <cellStyle name="Normal 9 2 3 4" xfId="7649"/>
    <cellStyle name="Normal 9 2 3 4 2" xfId="7650"/>
    <cellStyle name="Normal 9 2 3 4 2 2" xfId="38533"/>
    <cellStyle name="Normal 9 2 3 4 2 3" xfId="38532"/>
    <cellStyle name="Normal 9 2 3 4 3" xfId="38534"/>
    <cellStyle name="Normal 9 2 3 4 3 2" xfId="38535"/>
    <cellStyle name="Normal 9 2 3 4 4" xfId="38536"/>
    <cellStyle name="Normal 9 2 3 4 4 2" xfId="38537"/>
    <cellStyle name="Normal 9 2 3 4 5" xfId="38538"/>
    <cellStyle name="Normal 9 2 3 4 6" xfId="38539"/>
    <cellStyle name="Normal 9 2 3 4 7" xfId="38531"/>
    <cellStyle name="Normal 9 2 3 5" xfId="7651"/>
    <cellStyle name="Normal 9 2 3 5 2" xfId="38541"/>
    <cellStyle name="Normal 9 2 3 5 2 2" xfId="38542"/>
    <cellStyle name="Normal 9 2 3 5 3" xfId="38543"/>
    <cellStyle name="Normal 9 2 3 5 3 2" xfId="38544"/>
    <cellStyle name="Normal 9 2 3 5 4" xfId="38545"/>
    <cellStyle name="Normal 9 2 3 5 5" xfId="38546"/>
    <cellStyle name="Normal 9 2 3 5 6" xfId="38540"/>
    <cellStyle name="Normal 9 2 3 6" xfId="38547"/>
    <cellStyle name="Normal 9 2 3 6 2" xfId="38548"/>
    <cellStyle name="Normal 9 2 3 7" xfId="38549"/>
    <cellStyle name="Normal 9 2 3 7 2" xfId="38550"/>
    <cellStyle name="Normal 9 2 3 8" xfId="38551"/>
    <cellStyle name="Normal 9 2 3 8 2" xfId="38552"/>
    <cellStyle name="Normal 9 2 3 9" xfId="38553"/>
    <cellStyle name="Normal 9 2 4" xfId="7652"/>
    <cellStyle name="Normal 9 2 4 10" xfId="38555"/>
    <cellStyle name="Normal 9 2 4 11" xfId="38554"/>
    <cellStyle name="Normal 9 2 4 2" xfId="7653"/>
    <cellStyle name="Normal 9 2 4 2 2" xfId="7654"/>
    <cellStyle name="Normal 9 2 4 2 2 2" xfId="38558"/>
    <cellStyle name="Normal 9 2 4 2 2 3" xfId="38557"/>
    <cellStyle name="Normal 9 2 4 2 3" xfId="38559"/>
    <cellStyle name="Normal 9 2 4 2 3 2" xfId="38560"/>
    <cellStyle name="Normal 9 2 4 2 4" xfId="38561"/>
    <cellStyle name="Normal 9 2 4 2 4 2" xfId="38562"/>
    <cellStyle name="Normal 9 2 4 2 5" xfId="38563"/>
    <cellStyle name="Normal 9 2 4 2 6" xfId="38564"/>
    <cellStyle name="Normal 9 2 4 2 7" xfId="38556"/>
    <cellStyle name="Normal 9 2 4 3" xfId="7655"/>
    <cellStyle name="Normal 9 2 4 3 2" xfId="7656"/>
    <cellStyle name="Normal 9 2 4 3 2 2" xfId="38567"/>
    <cellStyle name="Normal 9 2 4 3 2 3" xfId="38566"/>
    <cellStyle name="Normal 9 2 4 3 3" xfId="38568"/>
    <cellStyle name="Normal 9 2 4 3 3 2" xfId="38569"/>
    <cellStyle name="Normal 9 2 4 3 4" xfId="38570"/>
    <cellStyle name="Normal 9 2 4 3 4 2" xfId="38571"/>
    <cellStyle name="Normal 9 2 4 3 5" xfId="38572"/>
    <cellStyle name="Normal 9 2 4 3 6" xfId="38573"/>
    <cellStyle name="Normal 9 2 4 3 7" xfId="38565"/>
    <cellStyle name="Normal 9 2 4 4" xfId="7657"/>
    <cellStyle name="Normal 9 2 4 4 2" xfId="38575"/>
    <cellStyle name="Normal 9 2 4 4 2 2" xfId="38576"/>
    <cellStyle name="Normal 9 2 4 4 3" xfId="38577"/>
    <cellStyle name="Normal 9 2 4 4 3 2" xfId="38578"/>
    <cellStyle name="Normal 9 2 4 4 4" xfId="38579"/>
    <cellStyle name="Normal 9 2 4 4 4 2" xfId="38580"/>
    <cellStyle name="Normal 9 2 4 4 5" xfId="38581"/>
    <cellStyle name="Normal 9 2 4 4 6" xfId="38582"/>
    <cellStyle name="Normal 9 2 4 4 7" xfId="38574"/>
    <cellStyle name="Normal 9 2 4 5" xfId="38583"/>
    <cellStyle name="Normal 9 2 4 5 2" xfId="38584"/>
    <cellStyle name="Normal 9 2 4 5 2 2" xfId="38585"/>
    <cellStyle name="Normal 9 2 4 5 3" xfId="38586"/>
    <cellStyle name="Normal 9 2 4 5 3 2" xfId="38587"/>
    <cellStyle name="Normal 9 2 4 5 4" xfId="38588"/>
    <cellStyle name="Normal 9 2 4 5 5" xfId="38589"/>
    <cellStyle name="Normal 9 2 4 6" xfId="38590"/>
    <cellStyle name="Normal 9 2 4 6 2" xfId="38591"/>
    <cellStyle name="Normal 9 2 4 7" xfId="38592"/>
    <cellStyle name="Normal 9 2 4 7 2" xfId="38593"/>
    <cellStyle name="Normal 9 2 4 8" xfId="38594"/>
    <cellStyle name="Normal 9 2 4 8 2" xfId="38595"/>
    <cellStyle name="Normal 9 2 4 9" xfId="38596"/>
    <cellStyle name="Normal 9 2 5" xfId="7658"/>
    <cellStyle name="Normal 9 2 5 2" xfId="7659"/>
    <cellStyle name="Normal 9 2 5 2 2" xfId="38599"/>
    <cellStyle name="Normal 9 2 5 2 3" xfId="38598"/>
    <cellStyle name="Normal 9 2 5 3" xfId="7660"/>
    <cellStyle name="Normal 9 2 5 3 2" xfId="38601"/>
    <cellStyle name="Normal 9 2 5 3 3" xfId="38600"/>
    <cellStyle name="Normal 9 2 5 4" xfId="38602"/>
    <cellStyle name="Normal 9 2 5 4 2" xfId="38603"/>
    <cellStyle name="Normal 9 2 5 5" xfId="38604"/>
    <cellStyle name="Normal 9 2 5 6" xfId="38605"/>
    <cellStyle name="Normal 9 2 5 7" xfId="38597"/>
    <cellStyle name="Normal 9 2 6" xfId="7661"/>
    <cellStyle name="Normal 9 2 6 2" xfId="7662"/>
    <cellStyle name="Normal 9 2 6 2 2" xfId="38608"/>
    <cellStyle name="Normal 9 2 6 2 3" xfId="38607"/>
    <cellStyle name="Normal 9 2 6 3" xfId="38609"/>
    <cellStyle name="Normal 9 2 6 3 2" xfId="38610"/>
    <cellStyle name="Normal 9 2 6 4" xfId="38611"/>
    <cellStyle name="Normal 9 2 6 4 2" xfId="38612"/>
    <cellStyle name="Normal 9 2 6 5" xfId="38613"/>
    <cellStyle name="Normal 9 2 6 6" xfId="38614"/>
    <cellStyle name="Normal 9 2 6 7" xfId="38606"/>
    <cellStyle name="Normal 9 2 7" xfId="7663"/>
    <cellStyle name="Normal 9 2 7 2" xfId="7664"/>
    <cellStyle name="Normal 9 2 7 2 2" xfId="38617"/>
    <cellStyle name="Normal 9 2 7 2 3" xfId="38616"/>
    <cellStyle name="Normal 9 2 7 3" xfId="38618"/>
    <cellStyle name="Normal 9 2 7 3 2" xfId="38619"/>
    <cellStyle name="Normal 9 2 7 4" xfId="38620"/>
    <cellStyle name="Normal 9 2 7 4 2" xfId="38621"/>
    <cellStyle name="Normal 9 2 7 5" xfId="38622"/>
    <cellStyle name="Normal 9 2 7 6" xfId="38623"/>
    <cellStyle name="Normal 9 2 7 7" xfId="38615"/>
    <cellStyle name="Normal 9 2 8" xfId="7665"/>
    <cellStyle name="Normal 9 2 8 2" xfId="38625"/>
    <cellStyle name="Normal 9 2 8 2 2" xfId="38626"/>
    <cellStyle name="Normal 9 2 8 3" xfId="38627"/>
    <cellStyle name="Normal 9 2 8 3 2" xfId="38628"/>
    <cellStyle name="Normal 9 2 8 4" xfId="38629"/>
    <cellStyle name="Normal 9 2 8 5" xfId="38630"/>
    <cellStyle name="Normal 9 2 8 6" xfId="38624"/>
    <cellStyle name="Normal 9 2 9" xfId="38631"/>
    <cellStyle name="Normal 9 2 9 2" xfId="38632"/>
    <cellStyle name="Normal 9 3" xfId="7666"/>
    <cellStyle name="Normal 9 3 10" xfId="38634"/>
    <cellStyle name="Normal 9 3 10 2" xfId="38635"/>
    <cellStyle name="Normal 9 3 11" xfId="38636"/>
    <cellStyle name="Normal 9 3 11 2" xfId="38637"/>
    <cellStyle name="Normal 9 3 12" xfId="38638"/>
    <cellStyle name="Normal 9 3 13" xfId="38639"/>
    <cellStyle name="Normal 9 3 14" xfId="38633"/>
    <cellStyle name="Normal 9 3 2" xfId="7667"/>
    <cellStyle name="Normal 9 3 2 10" xfId="38641"/>
    <cellStyle name="Normal 9 3 2 11" xfId="38642"/>
    <cellStyle name="Normal 9 3 2 12" xfId="38640"/>
    <cellStyle name="Normal 9 3 2 2" xfId="7668"/>
    <cellStyle name="Normal 9 3 2 2 2" xfId="7669"/>
    <cellStyle name="Normal 9 3 2 2 2 2" xfId="38645"/>
    <cellStyle name="Normal 9 3 2 2 2 3" xfId="38644"/>
    <cellStyle name="Normal 9 3 2 2 3" xfId="7670"/>
    <cellStyle name="Normal 9 3 2 2 3 2" xfId="38647"/>
    <cellStyle name="Normal 9 3 2 2 3 3" xfId="38646"/>
    <cellStyle name="Normal 9 3 2 2 4" xfId="38648"/>
    <cellStyle name="Normal 9 3 2 2 4 2" xfId="38649"/>
    <cellStyle name="Normal 9 3 2 2 5" xfId="38650"/>
    <cellStyle name="Normal 9 3 2 2 6" xfId="38651"/>
    <cellStyle name="Normal 9 3 2 2 7" xfId="38643"/>
    <cellStyle name="Normal 9 3 2 3" xfId="7671"/>
    <cellStyle name="Normal 9 3 2 3 2" xfId="7672"/>
    <cellStyle name="Normal 9 3 2 3 2 2" xfId="38654"/>
    <cellStyle name="Normal 9 3 2 3 2 3" xfId="38653"/>
    <cellStyle name="Normal 9 3 2 3 3" xfId="38655"/>
    <cellStyle name="Normal 9 3 2 3 3 2" xfId="38656"/>
    <cellStyle name="Normal 9 3 2 3 4" xfId="38657"/>
    <cellStyle name="Normal 9 3 2 3 4 2" xfId="38658"/>
    <cellStyle name="Normal 9 3 2 3 5" xfId="38659"/>
    <cellStyle name="Normal 9 3 2 3 6" xfId="38660"/>
    <cellStyle name="Normal 9 3 2 3 7" xfId="38652"/>
    <cellStyle name="Normal 9 3 2 4" xfId="7673"/>
    <cellStyle name="Normal 9 3 2 4 2" xfId="7674"/>
    <cellStyle name="Normal 9 3 2 4 2 2" xfId="38663"/>
    <cellStyle name="Normal 9 3 2 4 2 3" xfId="38662"/>
    <cellStyle name="Normal 9 3 2 4 3" xfId="38664"/>
    <cellStyle name="Normal 9 3 2 4 3 2" xfId="38665"/>
    <cellStyle name="Normal 9 3 2 4 4" xfId="38666"/>
    <cellStyle name="Normal 9 3 2 4 4 2" xfId="38667"/>
    <cellStyle name="Normal 9 3 2 4 5" xfId="38668"/>
    <cellStyle name="Normal 9 3 2 4 6" xfId="38669"/>
    <cellStyle name="Normal 9 3 2 4 7" xfId="38661"/>
    <cellStyle name="Normal 9 3 2 5" xfId="7675"/>
    <cellStyle name="Normal 9 3 2 5 2" xfId="38671"/>
    <cellStyle name="Normal 9 3 2 5 2 2" xfId="38672"/>
    <cellStyle name="Normal 9 3 2 5 3" xfId="38673"/>
    <cellStyle name="Normal 9 3 2 5 3 2" xfId="38674"/>
    <cellStyle name="Normal 9 3 2 5 4" xfId="38675"/>
    <cellStyle name="Normal 9 3 2 5 4 2" xfId="38676"/>
    <cellStyle name="Normal 9 3 2 5 5" xfId="38677"/>
    <cellStyle name="Normal 9 3 2 5 6" xfId="38678"/>
    <cellStyle name="Normal 9 3 2 5 7" xfId="38670"/>
    <cellStyle name="Normal 9 3 2 6" xfId="38679"/>
    <cellStyle name="Normal 9 3 2 6 2" xfId="38680"/>
    <cellStyle name="Normal 9 3 2 6 2 2" xfId="38681"/>
    <cellStyle name="Normal 9 3 2 6 3" xfId="38682"/>
    <cellStyle name="Normal 9 3 2 6 3 2" xfId="38683"/>
    <cellStyle name="Normal 9 3 2 6 4" xfId="38684"/>
    <cellStyle name="Normal 9 3 2 6 5" xfId="38685"/>
    <cellStyle name="Normal 9 3 2 7" xfId="38686"/>
    <cellStyle name="Normal 9 3 2 7 2" xfId="38687"/>
    <cellStyle name="Normal 9 3 2 8" xfId="38688"/>
    <cellStyle name="Normal 9 3 2 8 2" xfId="38689"/>
    <cellStyle name="Normal 9 3 2 9" xfId="38690"/>
    <cellStyle name="Normal 9 3 2 9 2" xfId="38691"/>
    <cellStyle name="Normal 9 3 3" xfId="7676"/>
    <cellStyle name="Normal 9 3 3 10" xfId="38693"/>
    <cellStyle name="Normal 9 3 3 11" xfId="38692"/>
    <cellStyle name="Normal 9 3 3 2" xfId="7677"/>
    <cellStyle name="Normal 9 3 3 2 2" xfId="7678"/>
    <cellStyle name="Normal 9 3 3 2 2 2" xfId="38696"/>
    <cellStyle name="Normal 9 3 3 2 2 3" xfId="38695"/>
    <cellStyle name="Normal 9 3 3 2 3" xfId="38697"/>
    <cellStyle name="Normal 9 3 3 2 3 2" xfId="38698"/>
    <cellStyle name="Normal 9 3 3 2 4" xfId="38699"/>
    <cellStyle name="Normal 9 3 3 2 4 2" xfId="38700"/>
    <cellStyle name="Normal 9 3 3 2 5" xfId="38701"/>
    <cellStyle name="Normal 9 3 3 2 6" xfId="38702"/>
    <cellStyle name="Normal 9 3 3 2 7" xfId="38694"/>
    <cellStyle name="Normal 9 3 3 3" xfId="7679"/>
    <cellStyle name="Normal 9 3 3 3 2" xfId="7680"/>
    <cellStyle name="Normal 9 3 3 3 2 2" xfId="38705"/>
    <cellStyle name="Normal 9 3 3 3 2 3" xfId="38704"/>
    <cellStyle name="Normal 9 3 3 3 3" xfId="38706"/>
    <cellStyle name="Normal 9 3 3 3 3 2" xfId="38707"/>
    <cellStyle name="Normal 9 3 3 3 4" xfId="38708"/>
    <cellStyle name="Normal 9 3 3 3 4 2" xfId="38709"/>
    <cellStyle name="Normal 9 3 3 3 5" xfId="38710"/>
    <cellStyle name="Normal 9 3 3 3 6" xfId="38711"/>
    <cellStyle name="Normal 9 3 3 3 7" xfId="38703"/>
    <cellStyle name="Normal 9 3 3 4" xfId="7681"/>
    <cellStyle name="Normal 9 3 3 4 2" xfId="38713"/>
    <cellStyle name="Normal 9 3 3 4 2 2" xfId="38714"/>
    <cellStyle name="Normal 9 3 3 4 3" xfId="38715"/>
    <cellStyle name="Normal 9 3 3 4 3 2" xfId="38716"/>
    <cellStyle name="Normal 9 3 3 4 4" xfId="38717"/>
    <cellStyle name="Normal 9 3 3 4 4 2" xfId="38718"/>
    <cellStyle name="Normal 9 3 3 4 5" xfId="38719"/>
    <cellStyle name="Normal 9 3 3 4 6" xfId="38720"/>
    <cellStyle name="Normal 9 3 3 4 7" xfId="38712"/>
    <cellStyle name="Normal 9 3 3 5" xfId="38721"/>
    <cellStyle name="Normal 9 3 3 5 2" xfId="38722"/>
    <cellStyle name="Normal 9 3 3 5 2 2" xfId="38723"/>
    <cellStyle name="Normal 9 3 3 5 3" xfId="38724"/>
    <cellStyle name="Normal 9 3 3 5 3 2" xfId="38725"/>
    <cellStyle name="Normal 9 3 3 5 4" xfId="38726"/>
    <cellStyle name="Normal 9 3 3 5 5" xfId="38727"/>
    <cellStyle name="Normal 9 3 3 6" xfId="38728"/>
    <cellStyle name="Normal 9 3 3 6 2" xfId="38729"/>
    <cellStyle name="Normal 9 3 3 7" xfId="38730"/>
    <cellStyle name="Normal 9 3 3 7 2" xfId="38731"/>
    <cellStyle name="Normal 9 3 3 8" xfId="38732"/>
    <cellStyle name="Normal 9 3 3 8 2" xfId="38733"/>
    <cellStyle name="Normal 9 3 3 9" xfId="38734"/>
    <cellStyle name="Normal 9 3 4" xfId="7682"/>
    <cellStyle name="Normal 9 3 4 10" xfId="38736"/>
    <cellStyle name="Normal 9 3 4 11" xfId="38735"/>
    <cellStyle name="Normal 9 3 4 2" xfId="7683"/>
    <cellStyle name="Normal 9 3 4 2 2" xfId="38738"/>
    <cellStyle name="Normal 9 3 4 2 2 2" xfId="38739"/>
    <cellStyle name="Normal 9 3 4 2 3" xfId="38740"/>
    <cellStyle name="Normal 9 3 4 2 3 2" xfId="38741"/>
    <cellStyle name="Normal 9 3 4 2 4" xfId="38742"/>
    <cellStyle name="Normal 9 3 4 2 4 2" xfId="38743"/>
    <cellStyle name="Normal 9 3 4 2 5" xfId="38744"/>
    <cellStyle name="Normal 9 3 4 2 6" xfId="38745"/>
    <cellStyle name="Normal 9 3 4 2 7" xfId="38737"/>
    <cellStyle name="Normal 9 3 4 3" xfId="7684"/>
    <cellStyle name="Normal 9 3 4 3 2" xfId="38747"/>
    <cellStyle name="Normal 9 3 4 3 2 2" xfId="38748"/>
    <cellStyle name="Normal 9 3 4 3 3" xfId="38749"/>
    <cellStyle name="Normal 9 3 4 3 3 2" xfId="38750"/>
    <cellStyle name="Normal 9 3 4 3 4" xfId="38751"/>
    <cellStyle name="Normal 9 3 4 3 4 2" xfId="38752"/>
    <cellStyle name="Normal 9 3 4 3 5" xfId="38753"/>
    <cellStyle name="Normal 9 3 4 3 6" xfId="38754"/>
    <cellStyle name="Normal 9 3 4 3 7" xfId="38746"/>
    <cellStyle name="Normal 9 3 4 4" xfId="38755"/>
    <cellStyle name="Normal 9 3 4 4 2" xfId="38756"/>
    <cellStyle name="Normal 9 3 4 4 2 2" xfId="38757"/>
    <cellStyle name="Normal 9 3 4 4 3" xfId="38758"/>
    <cellStyle name="Normal 9 3 4 4 3 2" xfId="38759"/>
    <cellStyle name="Normal 9 3 4 4 4" xfId="38760"/>
    <cellStyle name="Normal 9 3 4 4 4 2" xfId="38761"/>
    <cellStyle name="Normal 9 3 4 4 5" xfId="38762"/>
    <cellStyle name="Normal 9 3 4 4 6" xfId="38763"/>
    <cellStyle name="Normal 9 3 4 5" xfId="38764"/>
    <cellStyle name="Normal 9 3 4 5 2" xfId="38765"/>
    <cellStyle name="Normal 9 3 4 5 2 2" xfId="38766"/>
    <cellStyle name="Normal 9 3 4 5 3" xfId="38767"/>
    <cellStyle name="Normal 9 3 4 5 3 2" xfId="38768"/>
    <cellStyle name="Normal 9 3 4 5 4" xfId="38769"/>
    <cellStyle name="Normal 9 3 4 5 5" xfId="38770"/>
    <cellStyle name="Normal 9 3 4 6" xfId="38771"/>
    <cellStyle name="Normal 9 3 4 6 2" xfId="38772"/>
    <cellStyle name="Normal 9 3 4 7" xfId="38773"/>
    <cellStyle name="Normal 9 3 4 7 2" xfId="38774"/>
    <cellStyle name="Normal 9 3 4 8" xfId="38775"/>
    <cellStyle name="Normal 9 3 4 8 2" xfId="38776"/>
    <cellStyle name="Normal 9 3 4 9" xfId="38777"/>
    <cellStyle name="Normal 9 3 5" xfId="7685"/>
    <cellStyle name="Normal 9 3 5 2" xfId="7686"/>
    <cellStyle name="Normal 9 3 5 2 2" xfId="38780"/>
    <cellStyle name="Normal 9 3 5 2 3" xfId="38779"/>
    <cellStyle name="Normal 9 3 5 3" xfId="38781"/>
    <cellStyle name="Normal 9 3 5 3 2" xfId="38782"/>
    <cellStyle name="Normal 9 3 5 4" xfId="38783"/>
    <cellStyle name="Normal 9 3 5 4 2" xfId="38784"/>
    <cellStyle name="Normal 9 3 5 5" xfId="38785"/>
    <cellStyle name="Normal 9 3 5 6" xfId="38786"/>
    <cellStyle name="Normal 9 3 5 7" xfId="38778"/>
    <cellStyle name="Normal 9 3 6" xfId="7687"/>
    <cellStyle name="Normal 9 3 6 2" xfId="7688"/>
    <cellStyle name="Normal 9 3 6 2 2" xfId="38789"/>
    <cellStyle name="Normal 9 3 6 2 3" xfId="38788"/>
    <cellStyle name="Normal 9 3 6 3" xfId="38790"/>
    <cellStyle name="Normal 9 3 6 3 2" xfId="38791"/>
    <cellStyle name="Normal 9 3 6 4" xfId="38792"/>
    <cellStyle name="Normal 9 3 6 4 2" xfId="38793"/>
    <cellStyle name="Normal 9 3 6 5" xfId="38794"/>
    <cellStyle name="Normal 9 3 6 6" xfId="38795"/>
    <cellStyle name="Normal 9 3 6 7" xfId="38787"/>
    <cellStyle name="Normal 9 3 7" xfId="7689"/>
    <cellStyle name="Normal 9 3 7 2" xfId="38797"/>
    <cellStyle name="Normal 9 3 7 2 2" xfId="38798"/>
    <cellStyle name="Normal 9 3 7 3" xfId="38799"/>
    <cellStyle name="Normal 9 3 7 3 2" xfId="38800"/>
    <cellStyle name="Normal 9 3 7 4" xfId="38801"/>
    <cellStyle name="Normal 9 3 7 4 2" xfId="38802"/>
    <cellStyle name="Normal 9 3 7 5" xfId="38803"/>
    <cellStyle name="Normal 9 3 7 6" xfId="38804"/>
    <cellStyle name="Normal 9 3 7 7" xfId="38796"/>
    <cellStyle name="Normal 9 3 8" xfId="38805"/>
    <cellStyle name="Normal 9 3 8 2" xfId="38806"/>
    <cellStyle name="Normal 9 3 8 2 2" xfId="38807"/>
    <cellStyle name="Normal 9 3 8 3" xfId="38808"/>
    <cellStyle name="Normal 9 3 8 3 2" xfId="38809"/>
    <cellStyle name="Normal 9 3 8 4" xfId="38810"/>
    <cellStyle name="Normal 9 3 8 5" xfId="38811"/>
    <cellStyle name="Normal 9 3 9" xfId="38812"/>
    <cellStyle name="Normal 9 3 9 2" xfId="38813"/>
    <cellStyle name="Normal 9 4" xfId="7690"/>
    <cellStyle name="Normal 9 4 10" xfId="38815"/>
    <cellStyle name="Normal 9 4 10 2" xfId="38816"/>
    <cellStyle name="Normal 9 4 11" xfId="38817"/>
    <cellStyle name="Normal 9 4 12" xfId="38818"/>
    <cellStyle name="Normal 9 4 13" xfId="38814"/>
    <cellStyle name="Normal 9 4 2" xfId="7691"/>
    <cellStyle name="Normal 9 4 2 10" xfId="38820"/>
    <cellStyle name="Normal 9 4 2 11" xfId="38819"/>
    <cellStyle name="Normal 9 4 2 2" xfId="7692"/>
    <cellStyle name="Normal 9 4 2 2 2" xfId="7693"/>
    <cellStyle name="Normal 9 4 2 2 2 2" xfId="38823"/>
    <cellStyle name="Normal 9 4 2 2 2 3" xfId="38822"/>
    <cellStyle name="Normal 9 4 2 2 3" xfId="7694"/>
    <cellStyle name="Normal 9 4 2 2 3 2" xfId="38825"/>
    <cellStyle name="Normal 9 4 2 2 3 3" xfId="38824"/>
    <cellStyle name="Normal 9 4 2 2 4" xfId="38826"/>
    <cellStyle name="Normal 9 4 2 2 4 2" xfId="38827"/>
    <cellStyle name="Normal 9 4 2 2 5" xfId="38828"/>
    <cellStyle name="Normal 9 4 2 2 6" xfId="38829"/>
    <cellStyle name="Normal 9 4 2 2 7" xfId="38821"/>
    <cellStyle name="Normal 9 4 2 3" xfId="7695"/>
    <cellStyle name="Normal 9 4 2 3 2" xfId="7696"/>
    <cellStyle name="Normal 9 4 2 3 2 2" xfId="38832"/>
    <cellStyle name="Normal 9 4 2 3 2 3" xfId="38831"/>
    <cellStyle name="Normal 9 4 2 3 3" xfId="38833"/>
    <cellStyle name="Normal 9 4 2 3 3 2" xfId="38834"/>
    <cellStyle name="Normal 9 4 2 3 4" xfId="38835"/>
    <cellStyle name="Normal 9 4 2 3 4 2" xfId="38836"/>
    <cellStyle name="Normal 9 4 2 3 5" xfId="38837"/>
    <cellStyle name="Normal 9 4 2 3 6" xfId="38838"/>
    <cellStyle name="Normal 9 4 2 3 7" xfId="38830"/>
    <cellStyle name="Normal 9 4 2 4" xfId="7697"/>
    <cellStyle name="Normal 9 4 2 4 2" xfId="7698"/>
    <cellStyle name="Normal 9 4 2 4 2 2" xfId="38841"/>
    <cellStyle name="Normal 9 4 2 4 2 3" xfId="38840"/>
    <cellStyle name="Normal 9 4 2 4 3" xfId="38842"/>
    <cellStyle name="Normal 9 4 2 4 3 2" xfId="38843"/>
    <cellStyle name="Normal 9 4 2 4 4" xfId="38844"/>
    <cellStyle name="Normal 9 4 2 4 4 2" xfId="38845"/>
    <cellStyle name="Normal 9 4 2 4 5" xfId="38846"/>
    <cellStyle name="Normal 9 4 2 4 6" xfId="38847"/>
    <cellStyle name="Normal 9 4 2 4 7" xfId="38839"/>
    <cellStyle name="Normal 9 4 2 5" xfId="7699"/>
    <cellStyle name="Normal 9 4 2 5 2" xfId="38849"/>
    <cellStyle name="Normal 9 4 2 5 2 2" xfId="38850"/>
    <cellStyle name="Normal 9 4 2 5 3" xfId="38851"/>
    <cellStyle name="Normal 9 4 2 5 3 2" xfId="38852"/>
    <cellStyle name="Normal 9 4 2 5 4" xfId="38853"/>
    <cellStyle name="Normal 9 4 2 5 5" xfId="38854"/>
    <cellStyle name="Normal 9 4 2 5 6" xfId="38848"/>
    <cellStyle name="Normal 9 4 2 6" xfId="38855"/>
    <cellStyle name="Normal 9 4 2 6 2" xfId="38856"/>
    <cellStyle name="Normal 9 4 2 7" xfId="38857"/>
    <cellStyle name="Normal 9 4 2 7 2" xfId="38858"/>
    <cellStyle name="Normal 9 4 2 8" xfId="38859"/>
    <cellStyle name="Normal 9 4 2 8 2" xfId="38860"/>
    <cellStyle name="Normal 9 4 2 9" xfId="38861"/>
    <cellStyle name="Normal 9 4 3" xfId="7700"/>
    <cellStyle name="Normal 9 4 3 10" xfId="38863"/>
    <cellStyle name="Normal 9 4 3 11" xfId="38862"/>
    <cellStyle name="Normal 9 4 3 2" xfId="7701"/>
    <cellStyle name="Normal 9 4 3 2 2" xfId="7702"/>
    <cellStyle name="Normal 9 4 3 2 2 2" xfId="38866"/>
    <cellStyle name="Normal 9 4 3 2 2 3" xfId="38865"/>
    <cellStyle name="Normal 9 4 3 2 3" xfId="38867"/>
    <cellStyle name="Normal 9 4 3 2 3 2" xfId="38868"/>
    <cellStyle name="Normal 9 4 3 2 4" xfId="38869"/>
    <cellStyle name="Normal 9 4 3 2 4 2" xfId="38870"/>
    <cellStyle name="Normal 9 4 3 2 5" xfId="38871"/>
    <cellStyle name="Normal 9 4 3 2 6" xfId="38872"/>
    <cellStyle name="Normal 9 4 3 2 7" xfId="38864"/>
    <cellStyle name="Normal 9 4 3 3" xfId="7703"/>
    <cellStyle name="Normal 9 4 3 3 2" xfId="7704"/>
    <cellStyle name="Normal 9 4 3 3 2 2" xfId="38875"/>
    <cellStyle name="Normal 9 4 3 3 2 3" xfId="38874"/>
    <cellStyle name="Normal 9 4 3 3 3" xfId="38876"/>
    <cellStyle name="Normal 9 4 3 3 3 2" xfId="38877"/>
    <cellStyle name="Normal 9 4 3 3 4" xfId="38878"/>
    <cellStyle name="Normal 9 4 3 3 4 2" xfId="38879"/>
    <cellStyle name="Normal 9 4 3 3 5" xfId="38880"/>
    <cellStyle name="Normal 9 4 3 3 6" xfId="38881"/>
    <cellStyle name="Normal 9 4 3 3 7" xfId="38873"/>
    <cellStyle name="Normal 9 4 3 4" xfId="7705"/>
    <cellStyle name="Normal 9 4 3 4 2" xfId="38883"/>
    <cellStyle name="Normal 9 4 3 4 2 2" xfId="38884"/>
    <cellStyle name="Normal 9 4 3 4 3" xfId="38885"/>
    <cellStyle name="Normal 9 4 3 4 3 2" xfId="38886"/>
    <cellStyle name="Normal 9 4 3 4 4" xfId="38887"/>
    <cellStyle name="Normal 9 4 3 4 4 2" xfId="38888"/>
    <cellStyle name="Normal 9 4 3 4 5" xfId="38889"/>
    <cellStyle name="Normal 9 4 3 4 6" xfId="38890"/>
    <cellStyle name="Normal 9 4 3 4 7" xfId="38882"/>
    <cellStyle name="Normal 9 4 3 5" xfId="38891"/>
    <cellStyle name="Normal 9 4 3 5 2" xfId="38892"/>
    <cellStyle name="Normal 9 4 3 5 2 2" xfId="38893"/>
    <cellStyle name="Normal 9 4 3 5 3" xfId="38894"/>
    <cellStyle name="Normal 9 4 3 5 3 2" xfId="38895"/>
    <cellStyle name="Normal 9 4 3 5 4" xfId="38896"/>
    <cellStyle name="Normal 9 4 3 5 5" xfId="38897"/>
    <cellStyle name="Normal 9 4 3 6" xfId="38898"/>
    <cellStyle name="Normal 9 4 3 6 2" xfId="38899"/>
    <cellStyle name="Normal 9 4 3 7" xfId="38900"/>
    <cellStyle name="Normal 9 4 3 7 2" xfId="38901"/>
    <cellStyle name="Normal 9 4 3 8" xfId="38902"/>
    <cellStyle name="Normal 9 4 3 8 2" xfId="38903"/>
    <cellStyle name="Normal 9 4 3 9" xfId="38904"/>
    <cellStyle name="Normal 9 4 4" xfId="7706"/>
    <cellStyle name="Normal 9 4 4 2" xfId="7707"/>
    <cellStyle name="Normal 9 4 4 2 2" xfId="38907"/>
    <cellStyle name="Normal 9 4 4 2 3" xfId="38906"/>
    <cellStyle name="Normal 9 4 4 3" xfId="7708"/>
    <cellStyle name="Normal 9 4 4 3 2" xfId="38909"/>
    <cellStyle name="Normal 9 4 4 3 3" xfId="38908"/>
    <cellStyle name="Normal 9 4 4 4" xfId="38910"/>
    <cellStyle name="Normal 9 4 4 4 2" xfId="38911"/>
    <cellStyle name="Normal 9 4 4 5" xfId="38912"/>
    <cellStyle name="Normal 9 4 4 6" xfId="38913"/>
    <cellStyle name="Normal 9 4 4 7" xfId="38905"/>
    <cellStyle name="Normal 9 4 5" xfId="7709"/>
    <cellStyle name="Normal 9 4 5 2" xfId="7710"/>
    <cellStyle name="Normal 9 4 5 2 2" xfId="38916"/>
    <cellStyle name="Normal 9 4 5 2 3" xfId="38915"/>
    <cellStyle name="Normal 9 4 5 3" xfId="38917"/>
    <cellStyle name="Normal 9 4 5 3 2" xfId="38918"/>
    <cellStyle name="Normal 9 4 5 4" xfId="38919"/>
    <cellStyle name="Normal 9 4 5 4 2" xfId="38920"/>
    <cellStyle name="Normal 9 4 5 5" xfId="38921"/>
    <cellStyle name="Normal 9 4 5 6" xfId="38922"/>
    <cellStyle name="Normal 9 4 5 7" xfId="38914"/>
    <cellStyle name="Normal 9 4 6" xfId="7711"/>
    <cellStyle name="Normal 9 4 6 2" xfId="7712"/>
    <cellStyle name="Normal 9 4 6 2 2" xfId="38925"/>
    <cellStyle name="Normal 9 4 6 2 3" xfId="38924"/>
    <cellStyle name="Normal 9 4 6 3" xfId="38926"/>
    <cellStyle name="Normal 9 4 6 3 2" xfId="38927"/>
    <cellStyle name="Normal 9 4 6 4" xfId="38928"/>
    <cellStyle name="Normal 9 4 6 4 2" xfId="38929"/>
    <cellStyle name="Normal 9 4 6 5" xfId="38930"/>
    <cellStyle name="Normal 9 4 6 6" xfId="38931"/>
    <cellStyle name="Normal 9 4 6 7" xfId="38923"/>
    <cellStyle name="Normal 9 4 7" xfId="7713"/>
    <cellStyle name="Normal 9 4 7 2" xfId="38933"/>
    <cellStyle name="Normal 9 4 7 2 2" xfId="38934"/>
    <cellStyle name="Normal 9 4 7 3" xfId="38935"/>
    <cellStyle name="Normal 9 4 7 3 2" xfId="38936"/>
    <cellStyle name="Normal 9 4 7 4" xfId="38937"/>
    <cellStyle name="Normal 9 4 7 5" xfId="38938"/>
    <cellStyle name="Normal 9 4 7 6" xfId="38932"/>
    <cellStyle name="Normal 9 4 8" xfId="38939"/>
    <cellStyle name="Normal 9 4 8 2" xfId="38940"/>
    <cellStyle name="Normal 9 4 9" xfId="38941"/>
    <cellStyle name="Normal 9 4 9 2" xfId="38942"/>
    <cellStyle name="Normal 9 5" xfId="7714"/>
    <cellStyle name="Normal 9 5 10" xfId="38944"/>
    <cellStyle name="Normal 9 5 11" xfId="38945"/>
    <cellStyle name="Normal 9 5 12" xfId="38943"/>
    <cellStyle name="Normal 9 5 2" xfId="7715"/>
    <cellStyle name="Normal 9 5 2 2" xfId="7716"/>
    <cellStyle name="Normal 9 5 2 2 2" xfId="7717"/>
    <cellStyle name="Normal 9 5 2 2 2 2" xfId="38948"/>
    <cellStyle name="Normal 9 5 2 2 3" xfId="38947"/>
    <cellStyle name="Normal 9 5 2 3" xfId="7718"/>
    <cellStyle name="Normal 9 5 2 3 2" xfId="7719"/>
    <cellStyle name="Normal 9 5 2 3 2 2" xfId="38950"/>
    <cellStyle name="Normal 9 5 2 3 3" xfId="38949"/>
    <cellStyle name="Normal 9 5 2 4" xfId="7720"/>
    <cellStyle name="Normal 9 5 2 4 2" xfId="38952"/>
    <cellStyle name="Normal 9 5 2 4 3" xfId="38951"/>
    <cellStyle name="Normal 9 5 2 5" xfId="38953"/>
    <cellStyle name="Normal 9 5 2 6" xfId="38954"/>
    <cellStyle name="Normal 9 5 2 7" xfId="38946"/>
    <cellStyle name="Normal 9 5 3" xfId="7721"/>
    <cellStyle name="Normal 9 5 3 2" xfId="7722"/>
    <cellStyle name="Normal 9 5 3 2 2" xfId="38957"/>
    <cellStyle name="Normal 9 5 3 2 3" xfId="38956"/>
    <cellStyle name="Normal 9 5 3 3" xfId="7723"/>
    <cellStyle name="Normal 9 5 3 3 2" xfId="38959"/>
    <cellStyle name="Normal 9 5 3 3 3" xfId="38958"/>
    <cellStyle name="Normal 9 5 3 4" xfId="38960"/>
    <cellStyle name="Normal 9 5 3 4 2" xfId="38961"/>
    <cellStyle name="Normal 9 5 3 5" xfId="38962"/>
    <cellStyle name="Normal 9 5 3 6" xfId="38963"/>
    <cellStyle name="Normal 9 5 3 7" xfId="38955"/>
    <cellStyle name="Normal 9 5 4" xfId="7724"/>
    <cellStyle name="Normal 9 5 4 2" xfId="7725"/>
    <cellStyle name="Normal 9 5 4 2 2" xfId="38966"/>
    <cellStyle name="Normal 9 5 4 2 3" xfId="38965"/>
    <cellStyle name="Normal 9 5 4 3" xfId="38967"/>
    <cellStyle name="Normal 9 5 4 3 2" xfId="38968"/>
    <cellStyle name="Normal 9 5 4 4" xfId="38969"/>
    <cellStyle name="Normal 9 5 4 4 2" xfId="38970"/>
    <cellStyle name="Normal 9 5 4 5" xfId="38971"/>
    <cellStyle name="Normal 9 5 4 6" xfId="38972"/>
    <cellStyle name="Normal 9 5 4 7" xfId="38964"/>
    <cellStyle name="Normal 9 5 5" xfId="7726"/>
    <cellStyle name="Normal 9 5 5 2" xfId="7727"/>
    <cellStyle name="Normal 9 5 5 2 2" xfId="38975"/>
    <cellStyle name="Normal 9 5 5 2 3" xfId="38974"/>
    <cellStyle name="Normal 9 5 5 3" xfId="38976"/>
    <cellStyle name="Normal 9 5 5 3 2" xfId="38977"/>
    <cellStyle name="Normal 9 5 5 4" xfId="38978"/>
    <cellStyle name="Normal 9 5 5 4 2" xfId="38979"/>
    <cellStyle name="Normal 9 5 5 5" xfId="38980"/>
    <cellStyle name="Normal 9 5 5 6" xfId="38981"/>
    <cellStyle name="Normal 9 5 5 7" xfId="38973"/>
    <cellStyle name="Normal 9 5 6" xfId="7728"/>
    <cellStyle name="Normal 9 5 6 2" xfId="38983"/>
    <cellStyle name="Normal 9 5 6 2 2" xfId="38984"/>
    <cellStyle name="Normal 9 5 6 3" xfId="38985"/>
    <cellStyle name="Normal 9 5 6 3 2" xfId="38986"/>
    <cellStyle name="Normal 9 5 6 4" xfId="38987"/>
    <cellStyle name="Normal 9 5 6 5" xfId="38988"/>
    <cellStyle name="Normal 9 5 6 6" xfId="38982"/>
    <cellStyle name="Normal 9 5 7" xfId="38989"/>
    <cellStyle name="Normal 9 5 7 2" xfId="38990"/>
    <cellStyle name="Normal 9 5 8" xfId="38991"/>
    <cellStyle name="Normal 9 5 8 2" xfId="38992"/>
    <cellStyle name="Normal 9 5 9" xfId="38993"/>
    <cellStyle name="Normal 9 5 9 2" xfId="38994"/>
    <cellStyle name="Normal 9 6" xfId="7729"/>
    <cellStyle name="Normal 9 6 10" xfId="38996"/>
    <cellStyle name="Normal 9 6 11" xfId="38995"/>
    <cellStyle name="Normal 9 6 2" xfId="7730"/>
    <cellStyle name="Normal 9 6 2 2" xfId="7731"/>
    <cellStyle name="Normal 9 6 2 2 2" xfId="38999"/>
    <cellStyle name="Normal 9 6 2 2 3" xfId="38998"/>
    <cellStyle name="Normal 9 6 2 3" xfId="39000"/>
    <cellStyle name="Normal 9 6 2 3 2" xfId="39001"/>
    <cellStyle name="Normal 9 6 2 4" xfId="39002"/>
    <cellStyle name="Normal 9 6 2 4 2" xfId="39003"/>
    <cellStyle name="Normal 9 6 2 5" xfId="39004"/>
    <cellStyle name="Normal 9 6 2 6" xfId="39005"/>
    <cellStyle name="Normal 9 6 2 7" xfId="38997"/>
    <cellStyle name="Normal 9 6 3" xfId="7732"/>
    <cellStyle name="Normal 9 6 3 2" xfId="7733"/>
    <cellStyle name="Normal 9 6 3 2 2" xfId="39008"/>
    <cellStyle name="Normal 9 6 3 2 3" xfId="39007"/>
    <cellStyle name="Normal 9 6 3 3" xfId="39009"/>
    <cellStyle name="Normal 9 6 3 3 2" xfId="39010"/>
    <cellStyle name="Normal 9 6 3 4" xfId="39011"/>
    <cellStyle name="Normal 9 6 3 4 2" xfId="39012"/>
    <cellStyle name="Normal 9 6 3 5" xfId="39013"/>
    <cellStyle name="Normal 9 6 3 6" xfId="39014"/>
    <cellStyle name="Normal 9 6 3 7" xfId="39006"/>
    <cellStyle name="Normal 9 6 4" xfId="7734"/>
    <cellStyle name="Normal 9 6 4 2" xfId="39016"/>
    <cellStyle name="Normal 9 6 4 2 2" xfId="39017"/>
    <cellStyle name="Normal 9 6 4 3" xfId="39018"/>
    <cellStyle name="Normal 9 6 4 3 2" xfId="39019"/>
    <cellStyle name="Normal 9 6 4 4" xfId="39020"/>
    <cellStyle name="Normal 9 6 4 4 2" xfId="39021"/>
    <cellStyle name="Normal 9 6 4 5" xfId="39022"/>
    <cellStyle name="Normal 9 6 4 6" xfId="39023"/>
    <cellStyle name="Normal 9 6 4 7" xfId="39015"/>
    <cellStyle name="Normal 9 6 5" xfId="39024"/>
    <cellStyle name="Normal 9 6 5 2" xfId="39025"/>
    <cellStyle name="Normal 9 6 5 2 2" xfId="39026"/>
    <cellStyle name="Normal 9 6 5 3" xfId="39027"/>
    <cellStyle name="Normal 9 6 5 3 2" xfId="39028"/>
    <cellStyle name="Normal 9 6 5 4" xfId="39029"/>
    <cellStyle name="Normal 9 6 5 5" xfId="39030"/>
    <cellStyle name="Normal 9 6 6" xfId="39031"/>
    <cellStyle name="Normal 9 6 6 2" xfId="39032"/>
    <cellStyle name="Normal 9 6 7" xfId="39033"/>
    <cellStyle name="Normal 9 6 7 2" xfId="39034"/>
    <cellStyle name="Normal 9 6 8" xfId="39035"/>
    <cellStyle name="Normal 9 6 8 2" xfId="39036"/>
    <cellStyle name="Normal 9 6 9" xfId="39037"/>
    <cellStyle name="Normal 9 7" xfId="7735"/>
    <cellStyle name="Normal 9 7 10" xfId="39039"/>
    <cellStyle name="Normal 9 7 11" xfId="39038"/>
    <cellStyle name="Normal 9 7 2" xfId="7736"/>
    <cellStyle name="Normal 9 7 2 2" xfId="7737"/>
    <cellStyle name="Normal 9 7 2 2 2" xfId="39042"/>
    <cellStyle name="Normal 9 7 2 2 3" xfId="39041"/>
    <cellStyle name="Normal 9 7 2 3" xfId="39043"/>
    <cellStyle name="Normal 9 7 2 3 2" xfId="39044"/>
    <cellStyle name="Normal 9 7 2 4" xfId="39045"/>
    <cellStyle name="Normal 9 7 2 4 2" xfId="39046"/>
    <cellStyle name="Normal 9 7 2 5" xfId="39047"/>
    <cellStyle name="Normal 9 7 2 6" xfId="39048"/>
    <cellStyle name="Normal 9 7 2 7" xfId="39040"/>
    <cellStyle name="Normal 9 7 3" xfId="7738"/>
    <cellStyle name="Normal 9 7 3 2" xfId="7739"/>
    <cellStyle name="Normal 9 7 3 2 2" xfId="39051"/>
    <cellStyle name="Normal 9 7 3 2 3" xfId="39050"/>
    <cellStyle name="Normal 9 7 3 3" xfId="39052"/>
    <cellStyle name="Normal 9 7 3 3 2" xfId="39053"/>
    <cellStyle name="Normal 9 7 3 4" xfId="39054"/>
    <cellStyle name="Normal 9 7 3 4 2" xfId="39055"/>
    <cellStyle name="Normal 9 7 3 5" xfId="39056"/>
    <cellStyle name="Normal 9 7 3 6" xfId="39057"/>
    <cellStyle name="Normal 9 7 3 7" xfId="39049"/>
    <cellStyle name="Normal 9 7 4" xfId="7740"/>
    <cellStyle name="Normal 9 7 4 2" xfId="39059"/>
    <cellStyle name="Normal 9 7 4 2 2" xfId="39060"/>
    <cellStyle name="Normal 9 7 4 3" xfId="39061"/>
    <cellStyle name="Normal 9 7 4 3 2" xfId="39062"/>
    <cellStyle name="Normal 9 7 4 4" xfId="39063"/>
    <cellStyle name="Normal 9 7 4 4 2" xfId="39064"/>
    <cellStyle name="Normal 9 7 4 5" xfId="39065"/>
    <cellStyle name="Normal 9 7 4 6" xfId="39066"/>
    <cellStyle name="Normal 9 7 4 7" xfId="39058"/>
    <cellStyle name="Normal 9 7 5" xfId="39067"/>
    <cellStyle name="Normal 9 7 5 2" xfId="39068"/>
    <cellStyle name="Normal 9 7 5 2 2" xfId="39069"/>
    <cellStyle name="Normal 9 7 5 3" xfId="39070"/>
    <cellStyle name="Normal 9 7 5 3 2" xfId="39071"/>
    <cellStyle name="Normal 9 7 5 4" xfId="39072"/>
    <cellStyle name="Normal 9 7 5 5" xfId="39073"/>
    <cellStyle name="Normal 9 7 6" xfId="39074"/>
    <cellStyle name="Normal 9 7 6 2" xfId="39075"/>
    <cellStyle name="Normal 9 7 7" xfId="39076"/>
    <cellStyle name="Normal 9 7 7 2" xfId="39077"/>
    <cellStyle name="Normal 9 7 8" xfId="39078"/>
    <cellStyle name="Normal 9 7 8 2" xfId="39079"/>
    <cellStyle name="Normal 9 7 9" xfId="39080"/>
    <cellStyle name="Normal 9 8" xfId="7741"/>
    <cellStyle name="Normal 9 8 2" xfId="7742"/>
    <cellStyle name="Normal 9 8 2 2" xfId="39083"/>
    <cellStyle name="Normal 9 8 2 3" xfId="39082"/>
    <cellStyle name="Normal 9 8 3" xfId="7743"/>
    <cellStyle name="Normal 9 8 3 2" xfId="39085"/>
    <cellStyle name="Normal 9 8 3 3" xfId="39084"/>
    <cellStyle name="Normal 9 8 4" xfId="39086"/>
    <cellStyle name="Normal 9 8 4 2" xfId="39087"/>
    <cellStyle name="Normal 9 8 5" xfId="39088"/>
    <cellStyle name="Normal 9 8 6" xfId="39089"/>
    <cellStyle name="Normal 9 8 7" xfId="39081"/>
    <cellStyle name="Normal 9 9" xfId="7744"/>
    <cellStyle name="Normal 9 9 2" xfId="7745"/>
    <cellStyle name="Normal 9 9 2 2" xfId="39092"/>
    <cellStyle name="Normal 9 9 2 3" xfId="39091"/>
    <cellStyle name="Normal 9 9 3" xfId="39093"/>
    <cellStyle name="Normal 9 9 3 2" xfId="39094"/>
    <cellStyle name="Normal 9 9 4" xfId="39095"/>
    <cellStyle name="Normal 9 9 4 2" xfId="39096"/>
    <cellStyle name="Normal 9 9 5" xfId="39097"/>
    <cellStyle name="Normal 9 9 6" xfId="39098"/>
    <cellStyle name="Normal 9 9 7" xfId="39090"/>
    <cellStyle name="Normal 90" xfId="12177"/>
    <cellStyle name="Normal 91" xfId="12178"/>
    <cellStyle name="Normal 92" xfId="12179"/>
    <cellStyle name="Normal 93" xfId="12260"/>
    <cellStyle name="Normal 94" xfId="12261"/>
    <cellStyle name="Normal 95" xfId="11335"/>
    <cellStyle name="Normal 96" xfId="11334"/>
    <cellStyle name="Normal 97" xfId="11077"/>
    <cellStyle name="Normal 98" xfId="12262"/>
    <cellStyle name="Normal 99" xfId="14947"/>
    <cellStyle name="Note 10" xfId="39099"/>
    <cellStyle name="Note 11" xfId="39100"/>
    <cellStyle name="Note 12" xfId="39101"/>
    <cellStyle name="Note 13" xfId="39102"/>
    <cellStyle name="Note 2" xfId="7746"/>
    <cellStyle name="Note 2 2" xfId="9231"/>
    <cellStyle name="Note 2 2 2" xfId="9760"/>
    <cellStyle name="Note 2 2 2 2" xfId="10814"/>
    <cellStyle name="Note 2 2 2 2 2" xfId="12181"/>
    <cellStyle name="Note 2 2 2 2 3" xfId="14408"/>
    <cellStyle name="Note 2 2 2 2 4" xfId="16326"/>
    <cellStyle name="Note 2 2 2 3" xfId="12180"/>
    <cellStyle name="Note 2 2 2 4" xfId="13355"/>
    <cellStyle name="Note 2 2 2 5" xfId="16325"/>
    <cellStyle name="Note 2 2 3" xfId="10288"/>
    <cellStyle name="Note 2 2 3 2" xfId="12182"/>
    <cellStyle name="Note 2 2 3 3" xfId="13882"/>
    <cellStyle name="Note 2 2 3 4" xfId="16327"/>
    <cellStyle name="Note 2 2 4" xfId="12183"/>
    <cellStyle name="Note 2 2 5" xfId="11076"/>
    <cellStyle name="Note 2 2 5 2" xfId="14669"/>
    <cellStyle name="Note 2 2 5 3" xfId="16328"/>
    <cellStyle name="Note 2 2 6" xfId="12829"/>
    <cellStyle name="Note 2 2 6 2" xfId="39103"/>
    <cellStyle name="Note 2 2 7" xfId="16324"/>
    <cellStyle name="Note 2 3" xfId="12184"/>
    <cellStyle name="Note 2 3 2" xfId="12185"/>
    <cellStyle name="Note 2 3 3" xfId="12186"/>
    <cellStyle name="Note 2 4" xfId="12187"/>
    <cellStyle name="Note 2 5" xfId="17630"/>
    <cellStyle name="Note 3" xfId="12188"/>
    <cellStyle name="Note 3 2" xfId="12189"/>
    <cellStyle name="Note 3 2 2" xfId="12190"/>
    <cellStyle name="Note 3 3" xfId="12191"/>
    <cellStyle name="Note 3 4" xfId="12192"/>
    <cellStyle name="Note 3 5" xfId="39104"/>
    <cellStyle name="Note 4" xfId="12193"/>
    <cellStyle name="Note 4 2" xfId="12194"/>
    <cellStyle name="Note 4 2 2" xfId="39107"/>
    <cellStyle name="Note 4 2 3" xfId="39106"/>
    <cellStyle name="Note 4 3" xfId="12195"/>
    <cellStyle name="Note 4 3 2" xfId="39109"/>
    <cellStyle name="Note 4 3 3" xfId="39108"/>
    <cellStyle name="Note 4 4" xfId="39110"/>
    <cellStyle name="Note 4 5" xfId="39111"/>
    <cellStyle name="Note 4 6" xfId="39105"/>
    <cellStyle name="Note 5" xfId="12196"/>
    <cellStyle name="Note 5 2" xfId="39112"/>
    <cellStyle name="Note 6" xfId="12197"/>
    <cellStyle name="Note 6 2" xfId="39113"/>
    <cellStyle name="Note 7" xfId="12198"/>
    <cellStyle name="Note 7 2" xfId="39114"/>
    <cellStyle name="Note 8" xfId="39115"/>
    <cellStyle name="Note 9" xfId="39116"/>
    <cellStyle name="Output 2" xfId="7747"/>
    <cellStyle name="Output 2 2" xfId="39117"/>
    <cellStyle name="Output 3" xfId="39118"/>
    <cellStyle name="Output 4" xfId="9199"/>
    <cellStyle name="Output Report Heading_C_BS5_D_C_YTD_CONSG_ALL_U" xfId="12199"/>
    <cellStyle name="Percent" xfId="43921" builtinId="5"/>
    <cellStyle name="Percent [2]" xfId="12200"/>
    <cellStyle name="Percent 1" xfId="39119"/>
    <cellStyle name="Percent 10" xfId="12201"/>
    <cellStyle name="Percent 10 2" xfId="39121"/>
    <cellStyle name="Percent 10 3" xfId="39120"/>
    <cellStyle name="Percent 11" xfId="12202"/>
    <cellStyle name="Percent 11 2" xfId="39123"/>
    <cellStyle name="Percent 11 3" xfId="39122"/>
    <cellStyle name="Percent 12" xfId="39124"/>
    <cellStyle name="Percent 13" xfId="39125"/>
    <cellStyle name="Percent 14" xfId="39126"/>
    <cellStyle name="Percent 15" xfId="39127"/>
    <cellStyle name="Percent 16" xfId="39128"/>
    <cellStyle name="Percent 17" xfId="39129"/>
    <cellStyle name="Percent 18" xfId="39130"/>
    <cellStyle name="Percent 19" xfId="39131"/>
    <cellStyle name="Percent 2" xfId="14"/>
    <cellStyle name="Percent 2 10" xfId="7748"/>
    <cellStyle name="Percent 2 10 2" xfId="7749"/>
    <cellStyle name="Percent 2 11" xfId="7750"/>
    <cellStyle name="Percent 2 12" xfId="17621"/>
    <cellStyle name="Percent 2 2" xfId="7751"/>
    <cellStyle name="Percent 2 2 10" xfId="39132"/>
    <cellStyle name="Percent 2 2 10 2" xfId="39133"/>
    <cellStyle name="Percent 2 2 10 2 2" xfId="39134"/>
    <cellStyle name="Percent 2 2 10 3" xfId="39135"/>
    <cellStyle name="Percent 2 2 10 3 2" xfId="39136"/>
    <cellStyle name="Percent 2 2 10 4" xfId="39137"/>
    <cellStyle name="Percent 2 2 10 4 2" xfId="39138"/>
    <cellStyle name="Percent 2 2 10 5" xfId="39139"/>
    <cellStyle name="Percent 2 2 10 6" xfId="39140"/>
    <cellStyle name="Percent 2 2 11" xfId="39141"/>
    <cellStyle name="Percent 2 2 11 2" xfId="39142"/>
    <cellStyle name="Percent 2 2 11 2 2" xfId="39143"/>
    <cellStyle name="Percent 2 2 11 3" xfId="39144"/>
    <cellStyle name="Percent 2 2 11 3 2" xfId="39145"/>
    <cellStyle name="Percent 2 2 11 4" xfId="39146"/>
    <cellStyle name="Percent 2 2 11 5" xfId="39147"/>
    <cellStyle name="Percent 2 2 12" xfId="39148"/>
    <cellStyle name="Percent 2 2 12 2" xfId="39149"/>
    <cellStyle name="Percent 2 2 13" xfId="39150"/>
    <cellStyle name="Percent 2 2 13 2" xfId="39151"/>
    <cellStyle name="Percent 2 2 14" xfId="39152"/>
    <cellStyle name="Percent 2 2 14 2" xfId="39153"/>
    <cellStyle name="Percent 2 2 15" xfId="39154"/>
    <cellStyle name="Percent 2 2 16" xfId="39155"/>
    <cellStyle name="Percent 2 2 17" xfId="39156"/>
    <cellStyle name="Percent 2 2 2" xfId="17638"/>
    <cellStyle name="Percent 2 2 2 10" xfId="39157"/>
    <cellStyle name="Percent 2 2 2 10 2" xfId="39158"/>
    <cellStyle name="Percent 2 2 2 11" xfId="39159"/>
    <cellStyle name="Percent 2 2 2 11 2" xfId="39160"/>
    <cellStyle name="Percent 2 2 2 12" xfId="39161"/>
    <cellStyle name="Percent 2 2 2 13" xfId="39162"/>
    <cellStyle name="Percent 2 2 2 2" xfId="39163"/>
    <cellStyle name="Percent 2 2 2 2 10" xfId="39164"/>
    <cellStyle name="Percent 2 2 2 2 11" xfId="39165"/>
    <cellStyle name="Percent 2 2 2 2 2" xfId="39166"/>
    <cellStyle name="Percent 2 2 2 2 2 2" xfId="39167"/>
    <cellStyle name="Percent 2 2 2 2 2 2 2" xfId="39168"/>
    <cellStyle name="Percent 2 2 2 2 2 3" xfId="39169"/>
    <cellStyle name="Percent 2 2 2 2 2 3 2" xfId="39170"/>
    <cellStyle name="Percent 2 2 2 2 2 4" xfId="39171"/>
    <cellStyle name="Percent 2 2 2 2 2 4 2" xfId="39172"/>
    <cellStyle name="Percent 2 2 2 2 2 5" xfId="39173"/>
    <cellStyle name="Percent 2 2 2 2 2 6" xfId="39174"/>
    <cellStyle name="Percent 2 2 2 2 3" xfId="39175"/>
    <cellStyle name="Percent 2 2 2 2 3 2" xfId="39176"/>
    <cellStyle name="Percent 2 2 2 2 3 2 2" xfId="39177"/>
    <cellStyle name="Percent 2 2 2 2 3 3" xfId="39178"/>
    <cellStyle name="Percent 2 2 2 2 3 3 2" xfId="39179"/>
    <cellStyle name="Percent 2 2 2 2 3 4" xfId="39180"/>
    <cellStyle name="Percent 2 2 2 2 3 4 2" xfId="39181"/>
    <cellStyle name="Percent 2 2 2 2 3 5" xfId="39182"/>
    <cellStyle name="Percent 2 2 2 2 3 6" xfId="39183"/>
    <cellStyle name="Percent 2 2 2 2 4" xfId="39184"/>
    <cellStyle name="Percent 2 2 2 2 4 2" xfId="39185"/>
    <cellStyle name="Percent 2 2 2 2 4 2 2" xfId="39186"/>
    <cellStyle name="Percent 2 2 2 2 4 3" xfId="39187"/>
    <cellStyle name="Percent 2 2 2 2 4 3 2" xfId="39188"/>
    <cellStyle name="Percent 2 2 2 2 4 4" xfId="39189"/>
    <cellStyle name="Percent 2 2 2 2 4 4 2" xfId="39190"/>
    <cellStyle name="Percent 2 2 2 2 4 5" xfId="39191"/>
    <cellStyle name="Percent 2 2 2 2 4 6" xfId="39192"/>
    <cellStyle name="Percent 2 2 2 2 5" xfId="39193"/>
    <cellStyle name="Percent 2 2 2 2 5 2" xfId="39194"/>
    <cellStyle name="Percent 2 2 2 2 5 2 2" xfId="39195"/>
    <cellStyle name="Percent 2 2 2 2 5 3" xfId="39196"/>
    <cellStyle name="Percent 2 2 2 2 5 3 2" xfId="39197"/>
    <cellStyle name="Percent 2 2 2 2 5 4" xfId="39198"/>
    <cellStyle name="Percent 2 2 2 2 5 4 2" xfId="39199"/>
    <cellStyle name="Percent 2 2 2 2 5 5" xfId="39200"/>
    <cellStyle name="Percent 2 2 2 2 5 6" xfId="39201"/>
    <cellStyle name="Percent 2 2 2 2 6" xfId="39202"/>
    <cellStyle name="Percent 2 2 2 2 6 2" xfId="39203"/>
    <cellStyle name="Percent 2 2 2 2 6 2 2" xfId="39204"/>
    <cellStyle name="Percent 2 2 2 2 6 3" xfId="39205"/>
    <cellStyle name="Percent 2 2 2 2 6 3 2" xfId="39206"/>
    <cellStyle name="Percent 2 2 2 2 6 4" xfId="39207"/>
    <cellStyle name="Percent 2 2 2 2 6 5" xfId="39208"/>
    <cellStyle name="Percent 2 2 2 2 7" xfId="39209"/>
    <cellStyle name="Percent 2 2 2 2 7 2" xfId="39210"/>
    <cellStyle name="Percent 2 2 2 2 8" xfId="39211"/>
    <cellStyle name="Percent 2 2 2 2 8 2" xfId="39212"/>
    <cellStyle name="Percent 2 2 2 2 9" xfId="39213"/>
    <cellStyle name="Percent 2 2 2 2 9 2" xfId="39214"/>
    <cellStyle name="Percent 2 2 2 3" xfId="39215"/>
    <cellStyle name="Percent 2 2 2 3 10" xfId="39216"/>
    <cellStyle name="Percent 2 2 2 3 2" xfId="39217"/>
    <cellStyle name="Percent 2 2 2 3 2 2" xfId="39218"/>
    <cellStyle name="Percent 2 2 2 3 2 2 2" xfId="39219"/>
    <cellStyle name="Percent 2 2 2 3 2 3" xfId="39220"/>
    <cellStyle name="Percent 2 2 2 3 2 3 2" xfId="39221"/>
    <cellStyle name="Percent 2 2 2 3 2 4" xfId="39222"/>
    <cellStyle name="Percent 2 2 2 3 2 4 2" xfId="39223"/>
    <cellStyle name="Percent 2 2 2 3 2 5" xfId="39224"/>
    <cellStyle name="Percent 2 2 2 3 2 6" xfId="39225"/>
    <cellStyle name="Percent 2 2 2 3 3" xfId="39226"/>
    <cellStyle name="Percent 2 2 2 3 3 2" xfId="39227"/>
    <cellStyle name="Percent 2 2 2 3 3 2 2" xfId="39228"/>
    <cellStyle name="Percent 2 2 2 3 3 3" xfId="39229"/>
    <cellStyle name="Percent 2 2 2 3 3 3 2" xfId="39230"/>
    <cellStyle name="Percent 2 2 2 3 3 4" xfId="39231"/>
    <cellStyle name="Percent 2 2 2 3 3 4 2" xfId="39232"/>
    <cellStyle name="Percent 2 2 2 3 3 5" xfId="39233"/>
    <cellStyle name="Percent 2 2 2 3 3 6" xfId="39234"/>
    <cellStyle name="Percent 2 2 2 3 4" xfId="39235"/>
    <cellStyle name="Percent 2 2 2 3 4 2" xfId="39236"/>
    <cellStyle name="Percent 2 2 2 3 4 2 2" xfId="39237"/>
    <cellStyle name="Percent 2 2 2 3 4 3" xfId="39238"/>
    <cellStyle name="Percent 2 2 2 3 4 3 2" xfId="39239"/>
    <cellStyle name="Percent 2 2 2 3 4 4" xfId="39240"/>
    <cellStyle name="Percent 2 2 2 3 4 4 2" xfId="39241"/>
    <cellStyle name="Percent 2 2 2 3 4 5" xfId="39242"/>
    <cellStyle name="Percent 2 2 2 3 4 6" xfId="39243"/>
    <cellStyle name="Percent 2 2 2 3 5" xfId="39244"/>
    <cellStyle name="Percent 2 2 2 3 5 2" xfId="39245"/>
    <cellStyle name="Percent 2 2 2 3 5 2 2" xfId="39246"/>
    <cellStyle name="Percent 2 2 2 3 5 3" xfId="39247"/>
    <cellStyle name="Percent 2 2 2 3 5 3 2" xfId="39248"/>
    <cellStyle name="Percent 2 2 2 3 5 4" xfId="39249"/>
    <cellStyle name="Percent 2 2 2 3 5 5" xfId="39250"/>
    <cellStyle name="Percent 2 2 2 3 6" xfId="39251"/>
    <cellStyle name="Percent 2 2 2 3 6 2" xfId="39252"/>
    <cellStyle name="Percent 2 2 2 3 7" xfId="39253"/>
    <cellStyle name="Percent 2 2 2 3 7 2" xfId="39254"/>
    <cellStyle name="Percent 2 2 2 3 8" xfId="39255"/>
    <cellStyle name="Percent 2 2 2 3 8 2" xfId="39256"/>
    <cellStyle name="Percent 2 2 2 3 9" xfId="39257"/>
    <cellStyle name="Percent 2 2 2 4" xfId="39258"/>
    <cellStyle name="Percent 2 2 2 4 10" xfId="39259"/>
    <cellStyle name="Percent 2 2 2 4 2" xfId="39260"/>
    <cellStyle name="Percent 2 2 2 4 2 2" xfId="39261"/>
    <cellStyle name="Percent 2 2 2 4 2 2 2" xfId="39262"/>
    <cellStyle name="Percent 2 2 2 4 2 3" xfId="39263"/>
    <cellStyle name="Percent 2 2 2 4 2 3 2" xfId="39264"/>
    <cellStyle name="Percent 2 2 2 4 2 4" xfId="39265"/>
    <cellStyle name="Percent 2 2 2 4 2 4 2" xfId="39266"/>
    <cellStyle name="Percent 2 2 2 4 2 5" xfId="39267"/>
    <cellStyle name="Percent 2 2 2 4 2 6" xfId="39268"/>
    <cellStyle name="Percent 2 2 2 4 3" xfId="39269"/>
    <cellStyle name="Percent 2 2 2 4 3 2" xfId="39270"/>
    <cellStyle name="Percent 2 2 2 4 3 2 2" xfId="39271"/>
    <cellStyle name="Percent 2 2 2 4 3 3" xfId="39272"/>
    <cellStyle name="Percent 2 2 2 4 3 3 2" xfId="39273"/>
    <cellStyle name="Percent 2 2 2 4 3 4" xfId="39274"/>
    <cellStyle name="Percent 2 2 2 4 3 4 2" xfId="39275"/>
    <cellStyle name="Percent 2 2 2 4 3 5" xfId="39276"/>
    <cellStyle name="Percent 2 2 2 4 3 6" xfId="39277"/>
    <cellStyle name="Percent 2 2 2 4 4" xfId="39278"/>
    <cellStyle name="Percent 2 2 2 4 4 2" xfId="39279"/>
    <cellStyle name="Percent 2 2 2 4 4 2 2" xfId="39280"/>
    <cellStyle name="Percent 2 2 2 4 4 3" xfId="39281"/>
    <cellStyle name="Percent 2 2 2 4 4 3 2" xfId="39282"/>
    <cellStyle name="Percent 2 2 2 4 4 4" xfId="39283"/>
    <cellStyle name="Percent 2 2 2 4 4 4 2" xfId="39284"/>
    <cellStyle name="Percent 2 2 2 4 4 5" xfId="39285"/>
    <cellStyle name="Percent 2 2 2 4 4 6" xfId="39286"/>
    <cellStyle name="Percent 2 2 2 4 5" xfId="39287"/>
    <cellStyle name="Percent 2 2 2 4 5 2" xfId="39288"/>
    <cellStyle name="Percent 2 2 2 4 5 2 2" xfId="39289"/>
    <cellStyle name="Percent 2 2 2 4 5 3" xfId="39290"/>
    <cellStyle name="Percent 2 2 2 4 5 3 2" xfId="39291"/>
    <cellStyle name="Percent 2 2 2 4 5 4" xfId="39292"/>
    <cellStyle name="Percent 2 2 2 4 5 5" xfId="39293"/>
    <cellStyle name="Percent 2 2 2 4 6" xfId="39294"/>
    <cellStyle name="Percent 2 2 2 4 6 2" xfId="39295"/>
    <cellStyle name="Percent 2 2 2 4 7" xfId="39296"/>
    <cellStyle name="Percent 2 2 2 4 7 2" xfId="39297"/>
    <cellStyle name="Percent 2 2 2 4 8" xfId="39298"/>
    <cellStyle name="Percent 2 2 2 4 8 2" xfId="39299"/>
    <cellStyle name="Percent 2 2 2 4 9" xfId="39300"/>
    <cellStyle name="Percent 2 2 2 5" xfId="39301"/>
    <cellStyle name="Percent 2 2 2 5 2" xfId="39302"/>
    <cellStyle name="Percent 2 2 2 5 2 2" xfId="39303"/>
    <cellStyle name="Percent 2 2 2 5 3" xfId="39304"/>
    <cellStyle name="Percent 2 2 2 5 3 2" xfId="39305"/>
    <cellStyle name="Percent 2 2 2 5 4" xfId="39306"/>
    <cellStyle name="Percent 2 2 2 5 4 2" xfId="39307"/>
    <cellStyle name="Percent 2 2 2 5 5" xfId="39308"/>
    <cellStyle name="Percent 2 2 2 5 6" xfId="39309"/>
    <cellStyle name="Percent 2 2 2 6" xfId="39310"/>
    <cellStyle name="Percent 2 2 2 6 2" xfId="39311"/>
    <cellStyle name="Percent 2 2 2 6 2 2" xfId="39312"/>
    <cellStyle name="Percent 2 2 2 6 3" xfId="39313"/>
    <cellStyle name="Percent 2 2 2 6 3 2" xfId="39314"/>
    <cellStyle name="Percent 2 2 2 6 4" xfId="39315"/>
    <cellStyle name="Percent 2 2 2 6 4 2" xfId="39316"/>
    <cellStyle name="Percent 2 2 2 6 5" xfId="39317"/>
    <cellStyle name="Percent 2 2 2 6 6" xfId="39318"/>
    <cellStyle name="Percent 2 2 2 7" xfId="39319"/>
    <cellStyle name="Percent 2 2 2 7 2" xfId="39320"/>
    <cellStyle name="Percent 2 2 2 7 2 2" xfId="39321"/>
    <cellStyle name="Percent 2 2 2 7 3" xfId="39322"/>
    <cellStyle name="Percent 2 2 2 7 3 2" xfId="39323"/>
    <cellStyle name="Percent 2 2 2 7 4" xfId="39324"/>
    <cellStyle name="Percent 2 2 2 7 4 2" xfId="39325"/>
    <cellStyle name="Percent 2 2 2 7 5" xfId="39326"/>
    <cellStyle name="Percent 2 2 2 7 6" xfId="39327"/>
    <cellStyle name="Percent 2 2 2 8" xfId="39328"/>
    <cellStyle name="Percent 2 2 2 8 2" xfId="39329"/>
    <cellStyle name="Percent 2 2 2 8 2 2" xfId="39330"/>
    <cellStyle name="Percent 2 2 2 8 3" xfId="39331"/>
    <cellStyle name="Percent 2 2 2 8 3 2" xfId="39332"/>
    <cellStyle name="Percent 2 2 2 8 4" xfId="39333"/>
    <cellStyle name="Percent 2 2 2 8 5" xfId="39334"/>
    <cellStyle name="Percent 2 2 2 9" xfId="39335"/>
    <cellStyle name="Percent 2 2 2 9 2" xfId="39336"/>
    <cellStyle name="Percent 2 2 3" xfId="17636"/>
    <cellStyle name="Percent 2 2 3 10" xfId="39337"/>
    <cellStyle name="Percent 2 2 3 10 2" xfId="39338"/>
    <cellStyle name="Percent 2 2 3 11" xfId="39339"/>
    <cellStyle name="Percent 2 2 3 11 2" xfId="39340"/>
    <cellStyle name="Percent 2 2 3 12" xfId="39341"/>
    <cellStyle name="Percent 2 2 3 13" xfId="39342"/>
    <cellStyle name="Percent 2 2 3 2" xfId="39343"/>
    <cellStyle name="Percent 2 2 3 2 10" xfId="39344"/>
    <cellStyle name="Percent 2 2 3 2 11" xfId="39345"/>
    <cellStyle name="Percent 2 2 3 2 2" xfId="39346"/>
    <cellStyle name="Percent 2 2 3 2 2 2" xfId="39347"/>
    <cellStyle name="Percent 2 2 3 2 2 2 2" xfId="39348"/>
    <cellStyle name="Percent 2 2 3 2 2 3" xfId="39349"/>
    <cellStyle name="Percent 2 2 3 2 2 3 2" xfId="39350"/>
    <cellStyle name="Percent 2 2 3 2 2 4" xfId="39351"/>
    <cellStyle name="Percent 2 2 3 2 2 4 2" xfId="39352"/>
    <cellStyle name="Percent 2 2 3 2 2 5" xfId="39353"/>
    <cellStyle name="Percent 2 2 3 2 2 6" xfId="39354"/>
    <cellStyle name="Percent 2 2 3 2 3" xfId="39355"/>
    <cellStyle name="Percent 2 2 3 2 3 2" xfId="39356"/>
    <cellStyle name="Percent 2 2 3 2 3 2 2" xfId="39357"/>
    <cellStyle name="Percent 2 2 3 2 3 3" xfId="39358"/>
    <cellStyle name="Percent 2 2 3 2 3 3 2" xfId="39359"/>
    <cellStyle name="Percent 2 2 3 2 3 4" xfId="39360"/>
    <cellStyle name="Percent 2 2 3 2 3 4 2" xfId="39361"/>
    <cellStyle name="Percent 2 2 3 2 3 5" xfId="39362"/>
    <cellStyle name="Percent 2 2 3 2 3 6" xfId="39363"/>
    <cellStyle name="Percent 2 2 3 2 4" xfId="39364"/>
    <cellStyle name="Percent 2 2 3 2 4 2" xfId="39365"/>
    <cellStyle name="Percent 2 2 3 2 4 2 2" xfId="39366"/>
    <cellStyle name="Percent 2 2 3 2 4 3" xfId="39367"/>
    <cellStyle name="Percent 2 2 3 2 4 3 2" xfId="39368"/>
    <cellStyle name="Percent 2 2 3 2 4 4" xfId="39369"/>
    <cellStyle name="Percent 2 2 3 2 4 4 2" xfId="39370"/>
    <cellStyle name="Percent 2 2 3 2 4 5" xfId="39371"/>
    <cellStyle name="Percent 2 2 3 2 4 6" xfId="39372"/>
    <cellStyle name="Percent 2 2 3 2 5" xfId="39373"/>
    <cellStyle name="Percent 2 2 3 2 5 2" xfId="39374"/>
    <cellStyle name="Percent 2 2 3 2 5 2 2" xfId="39375"/>
    <cellStyle name="Percent 2 2 3 2 5 3" xfId="39376"/>
    <cellStyle name="Percent 2 2 3 2 5 3 2" xfId="39377"/>
    <cellStyle name="Percent 2 2 3 2 5 4" xfId="39378"/>
    <cellStyle name="Percent 2 2 3 2 5 4 2" xfId="39379"/>
    <cellStyle name="Percent 2 2 3 2 5 5" xfId="39380"/>
    <cellStyle name="Percent 2 2 3 2 5 6" xfId="39381"/>
    <cellStyle name="Percent 2 2 3 2 6" xfId="39382"/>
    <cellStyle name="Percent 2 2 3 2 6 2" xfId="39383"/>
    <cellStyle name="Percent 2 2 3 2 6 2 2" xfId="39384"/>
    <cellStyle name="Percent 2 2 3 2 6 3" xfId="39385"/>
    <cellStyle name="Percent 2 2 3 2 6 3 2" xfId="39386"/>
    <cellStyle name="Percent 2 2 3 2 6 4" xfId="39387"/>
    <cellStyle name="Percent 2 2 3 2 6 5" xfId="39388"/>
    <cellStyle name="Percent 2 2 3 2 7" xfId="39389"/>
    <cellStyle name="Percent 2 2 3 2 7 2" xfId="39390"/>
    <cellStyle name="Percent 2 2 3 2 8" xfId="39391"/>
    <cellStyle name="Percent 2 2 3 2 8 2" xfId="39392"/>
    <cellStyle name="Percent 2 2 3 2 9" xfId="39393"/>
    <cellStyle name="Percent 2 2 3 2 9 2" xfId="39394"/>
    <cellStyle name="Percent 2 2 3 3" xfId="39395"/>
    <cellStyle name="Percent 2 2 3 3 10" xfId="39396"/>
    <cellStyle name="Percent 2 2 3 3 2" xfId="39397"/>
    <cellStyle name="Percent 2 2 3 3 2 2" xfId="39398"/>
    <cellStyle name="Percent 2 2 3 3 2 2 2" xfId="39399"/>
    <cellStyle name="Percent 2 2 3 3 2 3" xfId="39400"/>
    <cellStyle name="Percent 2 2 3 3 2 3 2" xfId="39401"/>
    <cellStyle name="Percent 2 2 3 3 2 4" xfId="39402"/>
    <cellStyle name="Percent 2 2 3 3 2 4 2" xfId="39403"/>
    <cellStyle name="Percent 2 2 3 3 2 5" xfId="39404"/>
    <cellStyle name="Percent 2 2 3 3 2 6" xfId="39405"/>
    <cellStyle name="Percent 2 2 3 3 3" xfId="39406"/>
    <cellStyle name="Percent 2 2 3 3 3 2" xfId="39407"/>
    <cellStyle name="Percent 2 2 3 3 3 2 2" xfId="39408"/>
    <cellStyle name="Percent 2 2 3 3 3 3" xfId="39409"/>
    <cellStyle name="Percent 2 2 3 3 3 3 2" xfId="39410"/>
    <cellStyle name="Percent 2 2 3 3 3 4" xfId="39411"/>
    <cellStyle name="Percent 2 2 3 3 3 4 2" xfId="39412"/>
    <cellStyle name="Percent 2 2 3 3 3 5" xfId="39413"/>
    <cellStyle name="Percent 2 2 3 3 3 6" xfId="39414"/>
    <cellStyle name="Percent 2 2 3 3 4" xfId="39415"/>
    <cellStyle name="Percent 2 2 3 3 4 2" xfId="39416"/>
    <cellStyle name="Percent 2 2 3 3 4 2 2" xfId="39417"/>
    <cellStyle name="Percent 2 2 3 3 4 3" xfId="39418"/>
    <cellStyle name="Percent 2 2 3 3 4 3 2" xfId="39419"/>
    <cellStyle name="Percent 2 2 3 3 4 4" xfId="39420"/>
    <cellStyle name="Percent 2 2 3 3 4 4 2" xfId="39421"/>
    <cellStyle name="Percent 2 2 3 3 4 5" xfId="39422"/>
    <cellStyle name="Percent 2 2 3 3 4 6" xfId="39423"/>
    <cellStyle name="Percent 2 2 3 3 5" xfId="39424"/>
    <cellStyle name="Percent 2 2 3 3 5 2" xfId="39425"/>
    <cellStyle name="Percent 2 2 3 3 5 2 2" xfId="39426"/>
    <cellStyle name="Percent 2 2 3 3 5 3" xfId="39427"/>
    <cellStyle name="Percent 2 2 3 3 5 3 2" xfId="39428"/>
    <cellStyle name="Percent 2 2 3 3 5 4" xfId="39429"/>
    <cellStyle name="Percent 2 2 3 3 5 5" xfId="39430"/>
    <cellStyle name="Percent 2 2 3 3 6" xfId="39431"/>
    <cellStyle name="Percent 2 2 3 3 6 2" xfId="39432"/>
    <cellStyle name="Percent 2 2 3 3 7" xfId="39433"/>
    <cellStyle name="Percent 2 2 3 3 7 2" xfId="39434"/>
    <cellStyle name="Percent 2 2 3 3 8" xfId="39435"/>
    <cellStyle name="Percent 2 2 3 3 8 2" xfId="39436"/>
    <cellStyle name="Percent 2 2 3 3 9" xfId="39437"/>
    <cellStyle name="Percent 2 2 3 4" xfId="39438"/>
    <cellStyle name="Percent 2 2 3 4 10" xfId="39439"/>
    <cellStyle name="Percent 2 2 3 4 2" xfId="39440"/>
    <cellStyle name="Percent 2 2 3 4 2 2" xfId="39441"/>
    <cellStyle name="Percent 2 2 3 4 2 2 2" xfId="39442"/>
    <cellStyle name="Percent 2 2 3 4 2 3" xfId="39443"/>
    <cellStyle name="Percent 2 2 3 4 2 3 2" xfId="39444"/>
    <cellStyle name="Percent 2 2 3 4 2 4" xfId="39445"/>
    <cellStyle name="Percent 2 2 3 4 2 4 2" xfId="39446"/>
    <cellStyle name="Percent 2 2 3 4 2 5" xfId="39447"/>
    <cellStyle name="Percent 2 2 3 4 2 6" xfId="39448"/>
    <cellStyle name="Percent 2 2 3 4 3" xfId="39449"/>
    <cellStyle name="Percent 2 2 3 4 3 2" xfId="39450"/>
    <cellStyle name="Percent 2 2 3 4 3 2 2" xfId="39451"/>
    <cellStyle name="Percent 2 2 3 4 3 3" xfId="39452"/>
    <cellStyle name="Percent 2 2 3 4 3 3 2" xfId="39453"/>
    <cellStyle name="Percent 2 2 3 4 3 4" xfId="39454"/>
    <cellStyle name="Percent 2 2 3 4 3 4 2" xfId="39455"/>
    <cellStyle name="Percent 2 2 3 4 3 5" xfId="39456"/>
    <cellStyle name="Percent 2 2 3 4 3 6" xfId="39457"/>
    <cellStyle name="Percent 2 2 3 4 4" xfId="39458"/>
    <cellStyle name="Percent 2 2 3 4 4 2" xfId="39459"/>
    <cellStyle name="Percent 2 2 3 4 4 2 2" xfId="39460"/>
    <cellStyle name="Percent 2 2 3 4 4 3" xfId="39461"/>
    <cellStyle name="Percent 2 2 3 4 4 3 2" xfId="39462"/>
    <cellStyle name="Percent 2 2 3 4 4 4" xfId="39463"/>
    <cellStyle name="Percent 2 2 3 4 4 4 2" xfId="39464"/>
    <cellStyle name="Percent 2 2 3 4 4 5" xfId="39465"/>
    <cellStyle name="Percent 2 2 3 4 4 6" xfId="39466"/>
    <cellStyle name="Percent 2 2 3 4 5" xfId="39467"/>
    <cellStyle name="Percent 2 2 3 4 5 2" xfId="39468"/>
    <cellStyle name="Percent 2 2 3 4 5 2 2" xfId="39469"/>
    <cellStyle name="Percent 2 2 3 4 5 3" xfId="39470"/>
    <cellStyle name="Percent 2 2 3 4 5 3 2" xfId="39471"/>
    <cellStyle name="Percent 2 2 3 4 5 4" xfId="39472"/>
    <cellStyle name="Percent 2 2 3 4 5 5" xfId="39473"/>
    <cellStyle name="Percent 2 2 3 4 6" xfId="39474"/>
    <cellStyle name="Percent 2 2 3 4 6 2" xfId="39475"/>
    <cellStyle name="Percent 2 2 3 4 7" xfId="39476"/>
    <cellStyle name="Percent 2 2 3 4 7 2" xfId="39477"/>
    <cellStyle name="Percent 2 2 3 4 8" xfId="39478"/>
    <cellStyle name="Percent 2 2 3 4 8 2" xfId="39479"/>
    <cellStyle name="Percent 2 2 3 4 9" xfId="39480"/>
    <cellStyle name="Percent 2 2 3 5" xfId="39481"/>
    <cellStyle name="Percent 2 2 3 5 2" xfId="39482"/>
    <cellStyle name="Percent 2 2 3 5 2 2" xfId="39483"/>
    <cellStyle name="Percent 2 2 3 5 3" xfId="39484"/>
    <cellStyle name="Percent 2 2 3 5 3 2" xfId="39485"/>
    <cellStyle name="Percent 2 2 3 5 4" xfId="39486"/>
    <cellStyle name="Percent 2 2 3 5 4 2" xfId="39487"/>
    <cellStyle name="Percent 2 2 3 5 5" xfId="39488"/>
    <cellStyle name="Percent 2 2 3 5 6" xfId="39489"/>
    <cellStyle name="Percent 2 2 3 6" xfId="39490"/>
    <cellStyle name="Percent 2 2 3 6 2" xfId="39491"/>
    <cellStyle name="Percent 2 2 3 6 2 2" xfId="39492"/>
    <cellStyle name="Percent 2 2 3 6 3" xfId="39493"/>
    <cellStyle name="Percent 2 2 3 6 3 2" xfId="39494"/>
    <cellStyle name="Percent 2 2 3 6 4" xfId="39495"/>
    <cellStyle name="Percent 2 2 3 6 4 2" xfId="39496"/>
    <cellStyle name="Percent 2 2 3 6 5" xfId="39497"/>
    <cellStyle name="Percent 2 2 3 6 6" xfId="39498"/>
    <cellStyle name="Percent 2 2 3 7" xfId="39499"/>
    <cellStyle name="Percent 2 2 3 7 2" xfId="39500"/>
    <cellStyle name="Percent 2 2 3 7 2 2" xfId="39501"/>
    <cellStyle name="Percent 2 2 3 7 3" xfId="39502"/>
    <cellStyle name="Percent 2 2 3 7 3 2" xfId="39503"/>
    <cellStyle name="Percent 2 2 3 7 4" xfId="39504"/>
    <cellStyle name="Percent 2 2 3 7 4 2" xfId="39505"/>
    <cellStyle name="Percent 2 2 3 7 5" xfId="39506"/>
    <cellStyle name="Percent 2 2 3 7 6" xfId="39507"/>
    <cellStyle name="Percent 2 2 3 8" xfId="39508"/>
    <cellStyle name="Percent 2 2 3 8 2" xfId="39509"/>
    <cellStyle name="Percent 2 2 3 8 2 2" xfId="39510"/>
    <cellStyle name="Percent 2 2 3 8 3" xfId="39511"/>
    <cellStyle name="Percent 2 2 3 8 3 2" xfId="39512"/>
    <cellStyle name="Percent 2 2 3 8 4" xfId="39513"/>
    <cellStyle name="Percent 2 2 3 8 5" xfId="39514"/>
    <cellStyle name="Percent 2 2 3 9" xfId="39515"/>
    <cellStyle name="Percent 2 2 3 9 2" xfId="39516"/>
    <cellStyle name="Percent 2 2 4" xfId="39517"/>
    <cellStyle name="Percent 2 2 4 10" xfId="39518"/>
    <cellStyle name="Percent 2 2 4 10 2" xfId="39519"/>
    <cellStyle name="Percent 2 2 4 11" xfId="39520"/>
    <cellStyle name="Percent 2 2 4 12" xfId="39521"/>
    <cellStyle name="Percent 2 2 4 2" xfId="39522"/>
    <cellStyle name="Percent 2 2 4 2 10" xfId="39523"/>
    <cellStyle name="Percent 2 2 4 2 2" xfId="39524"/>
    <cellStyle name="Percent 2 2 4 2 2 2" xfId="39525"/>
    <cellStyle name="Percent 2 2 4 2 2 2 2" xfId="39526"/>
    <cellStyle name="Percent 2 2 4 2 2 3" xfId="39527"/>
    <cellStyle name="Percent 2 2 4 2 2 3 2" xfId="39528"/>
    <cellStyle name="Percent 2 2 4 2 2 4" xfId="39529"/>
    <cellStyle name="Percent 2 2 4 2 2 4 2" xfId="39530"/>
    <cellStyle name="Percent 2 2 4 2 2 5" xfId="39531"/>
    <cellStyle name="Percent 2 2 4 2 2 6" xfId="39532"/>
    <cellStyle name="Percent 2 2 4 2 3" xfId="39533"/>
    <cellStyle name="Percent 2 2 4 2 3 2" xfId="39534"/>
    <cellStyle name="Percent 2 2 4 2 3 2 2" xfId="39535"/>
    <cellStyle name="Percent 2 2 4 2 3 3" xfId="39536"/>
    <cellStyle name="Percent 2 2 4 2 3 3 2" xfId="39537"/>
    <cellStyle name="Percent 2 2 4 2 3 4" xfId="39538"/>
    <cellStyle name="Percent 2 2 4 2 3 4 2" xfId="39539"/>
    <cellStyle name="Percent 2 2 4 2 3 5" xfId="39540"/>
    <cellStyle name="Percent 2 2 4 2 3 6" xfId="39541"/>
    <cellStyle name="Percent 2 2 4 2 4" xfId="39542"/>
    <cellStyle name="Percent 2 2 4 2 4 2" xfId="39543"/>
    <cellStyle name="Percent 2 2 4 2 4 2 2" xfId="39544"/>
    <cellStyle name="Percent 2 2 4 2 4 3" xfId="39545"/>
    <cellStyle name="Percent 2 2 4 2 4 3 2" xfId="39546"/>
    <cellStyle name="Percent 2 2 4 2 4 4" xfId="39547"/>
    <cellStyle name="Percent 2 2 4 2 4 4 2" xfId="39548"/>
    <cellStyle name="Percent 2 2 4 2 4 5" xfId="39549"/>
    <cellStyle name="Percent 2 2 4 2 4 6" xfId="39550"/>
    <cellStyle name="Percent 2 2 4 2 5" xfId="39551"/>
    <cellStyle name="Percent 2 2 4 2 5 2" xfId="39552"/>
    <cellStyle name="Percent 2 2 4 2 5 2 2" xfId="39553"/>
    <cellStyle name="Percent 2 2 4 2 5 3" xfId="39554"/>
    <cellStyle name="Percent 2 2 4 2 5 3 2" xfId="39555"/>
    <cellStyle name="Percent 2 2 4 2 5 4" xfId="39556"/>
    <cellStyle name="Percent 2 2 4 2 5 5" xfId="39557"/>
    <cellStyle name="Percent 2 2 4 2 6" xfId="39558"/>
    <cellStyle name="Percent 2 2 4 2 6 2" xfId="39559"/>
    <cellStyle name="Percent 2 2 4 2 7" xfId="39560"/>
    <cellStyle name="Percent 2 2 4 2 7 2" xfId="39561"/>
    <cellStyle name="Percent 2 2 4 2 8" xfId="39562"/>
    <cellStyle name="Percent 2 2 4 2 8 2" xfId="39563"/>
    <cellStyle name="Percent 2 2 4 2 9" xfId="39564"/>
    <cellStyle name="Percent 2 2 4 3" xfId="39565"/>
    <cellStyle name="Percent 2 2 4 3 10" xfId="39566"/>
    <cellStyle name="Percent 2 2 4 3 2" xfId="39567"/>
    <cellStyle name="Percent 2 2 4 3 2 2" xfId="39568"/>
    <cellStyle name="Percent 2 2 4 3 2 2 2" xfId="39569"/>
    <cellStyle name="Percent 2 2 4 3 2 3" xfId="39570"/>
    <cellStyle name="Percent 2 2 4 3 2 3 2" xfId="39571"/>
    <cellStyle name="Percent 2 2 4 3 2 4" xfId="39572"/>
    <cellStyle name="Percent 2 2 4 3 2 4 2" xfId="39573"/>
    <cellStyle name="Percent 2 2 4 3 2 5" xfId="39574"/>
    <cellStyle name="Percent 2 2 4 3 2 6" xfId="39575"/>
    <cellStyle name="Percent 2 2 4 3 3" xfId="39576"/>
    <cellStyle name="Percent 2 2 4 3 3 2" xfId="39577"/>
    <cellStyle name="Percent 2 2 4 3 3 2 2" xfId="39578"/>
    <cellStyle name="Percent 2 2 4 3 3 3" xfId="39579"/>
    <cellStyle name="Percent 2 2 4 3 3 3 2" xfId="39580"/>
    <cellStyle name="Percent 2 2 4 3 3 4" xfId="39581"/>
    <cellStyle name="Percent 2 2 4 3 3 4 2" xfId="39582"/>
    <cellStyle name="Percent 2 2 4 3 3 5" xfId="39583"/>
    <cellStyle name="Percent 2 2 4 3 3 6" xfId="39584"/>
    <cellStyle name="Percent 2 2 4 3 4" xfId="39585"/>
    <cellStyle name="Percent 2 2 4 3 4 2" xfId="39586"/>
    <cellStyle name="Percent 2 2 4 3 4 2 2" xfId="39587"/>
    <cellStyle name="Percent 2 2 4 3 4 3" xfId="39588"/>
    <cellStyle name="Percent 2 2 4 3 4 3 2" xfId="39589"/>
    <cellStyle name="Percent 2 2 4 3 4 4" xfId="39590"/>
    <cellStyle name="Percent 2 2 4 3 4 4 2" xfId="39591"/>
    <cellStyle name="Percent 2 2 4 3 4 5" xfId="39592"/>
    <cellStyle name="Percent 2 2 4 3 4 6" xfId="39593"/>
    <cellStyle name="Percent 2 2 4 3 5" xfId="39594"/>
    <cellStyle name="Percent 2 2 4 3 5 2" xfId="39595"/>
    <cellStyle name="Percent 2 2 4 3 5 2 2" xfId="39596"/>
    <cellStyle name="Percent 2 2 4 3 5 3" xfId="39597"/>
    <cellStyle name="Percent 2 2 4 3 5 3 2" xfId="39598"/>
    <cellStyle name="Percent 2 2 4 3 5 4" xfId="39599"/>
    <cellStyle name="Percent 2 2 4 3 5 5" xfId="39600"/>
    <cellStyle name="Percent 2 2 4 3 6" xfId="39601"/>
    <cellStyle name="Percent 2 2 4 3 6 2" xfId="39602"/>
    <cellStyle name="Percent 2 2 4 3 7" xfId="39603"/>
    <cellStyle name="Percent 2 2 4 3 7 2" xfId="39604"/>
    <cellStyle name="Percent 2 2 4 3 8" xfId="39605"/>
    <cellStyle name="Percent 2 2 4 3 8 2" xfId="39606"/>
    <cellStyle name="Percent 2 2 4 3 9" xfId="39607"/>
    <cellStyle name="Percent 2 2 4 4" xfId="39608"/>
    <cellStyle name="Percent 2 2 4 4 2" xfId="39609"/>
    <cellStyle name="Percent 2 2 4 4 2 2" xfId="39610"/>
    <cellStyle name="Percent 2 2 4 4 3" xfId="39611"/>
    <cellStyle name="Percent 2 2 4 4 3 2" xfId="39612"/>
    <cellStyle name="Percent 2 2 4 4 4" xfId="39613"/>
    <cellStyle name="Percent 2 2 4 4 4 2" xfId="39614"/>
    <cellStyle name="Percent 2 2 4 4 5" xfId="39615"/>
    <cellStyle name="Percent 2 2 4 4 6" xfId="39616"/>
    <cellStyle name="Percent 2 2 4 5" xfId="39617"/>
    <cellStyle name="Percent 2 2 4 5 2" xfId="39618"/>
    <cellStyle name="Percent 2 2 4 5 2 2" xfId="39619"/>
    <cellStyle name="Percent 2 2 4 5 3" xfId="39620"/>
    <cellStyle name="Percent 2 2 4 5 3 2" xfId="39621"/>
    <cellStyle name="Percent 2 2 4 5 4" xfId="39622"/>
    <cellStyle name="Percent 2 2 4 5 4 2" xfId="39623"/>
    <cellStyle name="Percent 2 2 4 5 5" xfId="39624"/>
    <cellStyle name="Percent 2 2 4 5 6" xfId="39625"/>
    <cellStyle name="Percent 2 2 4 6" xfId="39626"/>
    <cellStyle name="Percent 2 2 4 6 2" xfId="39627"/>
    <cellStyle name="Percent 2 2 4 6 2 2" xfId="39628"/>
    <cellStyle name="Percent 2 2 4 6 3" xfId="39629"/>
    <cellStyle name="Percent 2 2 4 6 3 2" xfId="39630"/>
    <cellStyle name="Percent 2 2 4 6 4" xfId="39631"/>
    <cellStyle name="Percent 2 2 4 6 4 2" xfId="39632"/>
    <cellStyle name="Percent 2 2 4 6 5" xfId="39633"/>
    <cellStyle name="Percent 2 2 4 6 6" xfId="39634"/>
    <cellStyle name="Percent 2 2 4 7" xfId="39635"/>
    <cellStyle name="Percent 2 2 4 7 2" xfId="39636"/>
    <cellStyle name="Percent 2 2 4 7 2 2" xfId="39637"/>
    <cellStyle name="Percent 2 2 4 7 3" xfId="39638"/>
    <cellStyle name="Percent 2 2 4 7 3 2" xfId="39639"/>
    <cellStyle name="Percent 2 2 4 7 4" xfId="39640"/>
    <cellStyle name="Percent 2 2 4 7 5" xfId="39641"/>
    <cellStyle name="Percent 2 2 4 8" xfId="39642"/>
    <cellStyle name="Percent 2 2 4 8 2" xfId="39643"/>
    <cellStyle name="Percent 2 2 4 9" xfId="39644"/>
    <cellStyle name="Percent 2 2 4 9 2" xfId="39645"/>
    <cellStyle name="Percent 2 2 5" xfId="39646"/>
    <cellStyle name="Percent 2 2 5 10" xfId="39647"/>
    <cellStyle name="Percent 2 2 5 11" xfId="39648"/>
    <cellStyle name="Percent 2 2 5 2" xfId="39649"/>
    <cellStyle name="Percent 2 2 5 2 2" xfId="39650"/>
    <cellStyle name="Percent 2 2 5 2 2 2" xfId="39651"/>
    <cellStyle name="Percent 2 2 5 2 3" xfId="39652"/>
    <cellStyle name="Percent 2 2 5 2 3 2" xfId="39653"/>
    <cellStyle name="Percent 2 2 5 2 4" xfId="39654"/>
    <cellStyle name="Percent 2 2 5 2 4 2" xfId="39655"/>
    <cellStyle name="Percent 2 2 5 2 5" xfId="39656"/>
    <cellStyle name="Percent 2 2 5 2 6" xfId="39657"/>
    <cellStyle name="Percent 2 2 5 3" xfId="39658"/>
    <cellStyle name="Percent 2 2 5 3 2" xfId="39659"/>
    <cellStyle name="Percent 2 2 5 3 2 2" xfId="39660"/>
    <cellStyle name="Percent 2 2 5 3 3" xfId="39661"/>
    <cellStyle name="Percent 2 2 5 3 3 2" xfId="39662"/>
    <cellStyle name="Percent 2 2 5 3 4" xfId="39663"/>
    <cellStyle name="Percent 2 2 5 3 4 2" xfId="39664"/>
    <cellStyle name="Percent 2 2 5 3 5" xfId="39665"/>
    <cellStyle name="Percent 2 2 5 3 6" xfId="39666"/>
    <cellStyle name="Percent 2 2 5 4" xfId="39667"/>
    <cellStyle name="Percent 2 2 5 4 2" xfId="39668"/>
    <cellStyle name="Percent 2 2 5 4 2 2" xfId="39669"/>
    <cellStyle name="Percent 2 2 5 4 3" xfId="39670"/>
    <cellStyle name="Percent 2 2 5 4 3 2" xfId="39671"/>
    <cellStyle name="Percent 2 2 5 4 4" xfId="39672"/>
    <cellStyle name="Percent 2 2 5 4 4 2" xfId="39673"/>
    <cellStyle name="Percent 2 2 5 4 5" xfId="39674"/>
    <cellStyle name="Percent 2 2 5 4 6" xfId="39675"/>
    <cellStyle name="Percent 2 2 5 5" xfId="39676"/>
    <cellStyle name="Percent 2 2 5 5 2" xfId="39677"/>
    <cellStyle name="Percent 2 2 5 5 2 2" xfId="39678"/>
    <cellStyle name="Percent 2 2 5 5 3" xfId="39679"/>
    <cellStyle name="Percent 2 2 5 5 3 2" xfId="39680"/>
    <cellStyle name="Percent 2 2 5 5 4" xfId="39681"/>
    <cellStyle name="Percent 2 2 5 5 4 2" xfId="39682"/>
    <cellStyle name="Percent 2 2 5 5 5" xfId="39683"/>
    <cellStyle name="Percent 2 2 5 5 6" xfId="39684"/>
    <cellStyle name="Percent 2 2 5 6" xfId="39685"/>
    <cellStyle name="Percent 2 2 5 6 2" xfId="39686"/>
    <cellStyle name="Percent 2 2 5 6 2 2" xfId="39687"/>
    <cellStyle name="Percent 2 2 5 6 3" xfId="39688"/>
    <cellStyle name="Percent 2 2 5 6 3 2" xfId="39689"/>
    <cellStyle name="Percent 2 2 5 6 4" xfId="39690"/>
    <cellStyle name="Percent 2 2 5 6 5" xfId="39691"/>
    <cellStyle name="Percent 2 2 5 7" xfId="39692"/>
    <cellStyle name="Percent 2 2 5 7 2" xfId="39693"/>
    <cellStyle name="Percent 2 2 5 8" xfId="39694"/>
    <cellStyle name="Percent 2 2 5 8 2" xfId="39695"/>
    <cellStyle name="Percent 2 2 5 9" xfId="39696"/>
    <cellStyle name="Percent 2 2 5 9 2" xfId="39697"/>
    <cellStyle name="Percent 2 2 6" xfId="39698"/>
    <cellStyle name="Percent 2 2 6 10" xfId="39699"/>
    <cellStyle name="Percent 2 2 6 2" xfId="39700"/>
    <cellStyle name="Percent 2 2 6 2 2" xfId="39701"/>
    <cellStyle name="Percent 2 2 6 2 2 2" xfId="39702"/>
    <cellStyle name="Percent 2 2 6 2 3" xfId="39703"/>
    <cellStyle name="Percent 2 2 6 2 3 2" xfId="39704"/>
    <cellStyle name="Percent 2 2 6 2 4" xfId="39705"/>
    <cellStyle name="Percent 2 2 6 2 4 2" xfId="39706"/>
    <cellStyle name="Percent 2 2 6 2 5" xfId="39707"/>
    <cellStyle name="Percent 2 2 6 2 6" xfId="39708"/>
    <cellStyle name="Percent 2 2 6 3" xfId="39709"/>
    <cellStyle name="Percent 2 2 6 3 2" xfId="39710"/>
    <cellStyle name="Percent 2 2 6 3 2 2" xfId="39711"/>
    <cellStyle name="Percent 2 2 6 3 3" xfId="39712"/>
    <cellStyle name="Percent 2 2 6 3 3 2" xfId="39713"/>
    <cellStyle name="Percent 2 2 6 3 4" xfId="39714"/>
    <cellStyle name="Percent 2 2 6 3 4 2" xfId="39715"/>
    <cellStyle name="Percent 2 2 6 3 5" xfId="39716"/>
    <cellStyle name="Percent 2 2 6 3 6" xfId="39717"/>
    <cellStyle name="Percent 2 2 6 4" xfId="39718"/>
    <cellStyle name="Percent 2 2 6 4 2" xfId="39719"/>
    <cellStyle name="Percent 2 2 6 4 2 2" xfId="39720"/>
    <cellStyle name="Percent 2 2 6 4 3" xfId="39721"/>
    <cellStyle name="Percent 2 2 6 4 3 2" xfId="39722"/>
    <cellStyle name="Percent 2 2 6 4 4" xfId="39723"/>
    <cellStyle name="Percent 2 2 6 4 4 2" xfId="39724"/>
    <cellStyle name="Percent 2 2 6 4 5" xfId="39725"/>
    <cellStyle name="Percent 2 2 6 4 6" xfId="39726"/>
    <cellStyle name="Percent 2 2 6 5" xfId="39727"/>
    <cellStyle name="Percent 2 2 6 5 2" xfId="39728"/>
    <cellStyle name="Percent 2 2 6 5 2 2" xfId="39729"/>
    <cellStyle name="Percent 2 2 6 5 3" xfId="39730"/>
    <cellStyle name="Percent 2 2 6 5 3 2" xfId="39731"/>
    <cellStyle name="Percent 2 2 6 5 4" xfId="39732"/>
    <cellStyle name="Percent 2 2 6 5 5" xfId="39733"/>
    <cellStyle name="Percent 2 2 6 6" xfId="39734"/>
    <cellStyle name="Percent 2 2 6 6 2" xfId="39735"/>
    <cellStyle name="Percent 2 2 6 7" xfId="39736"/>
    <cellStyle name="Percent 2 2 6 7 2" xfId="39737"/>
    <cellStyle name="Percent 2 2 6 8" xfId="39738"/>
    <cellStyle name="Percent 2 2 6 8 2" xfId="39739"/>
    <cellStyle name="Percent 2 2 6 9" xfId="39740"/>
    <cellStyle name="Percent 2 2 7" xfId="39741"/>
    <cellStyle name="Percent 2 2 7 10" xfId="39742"/>
    <cellStyle name="Percent 2 2 7 2" xfId="39743"/>
    <cellStyle name="Percent 2 2 7 2 2" xfId="39744"/>
    <cellStyle name="Percent 2 2 7 2 2 2" xfId="39745"/>
    <cellStyle name="Percent 2 2 7 2 3" xfId="39746"/>
    <cellStyle name="Percent 2 2 7 2 3 2" xfId="39747"/>
    <cellStyle name="Percent 2 2 7 2 4" xfId="39748"/>
    <cellStyle name="Percent 2 2 7 2 4 2" xfId="39749"/>
    <cellStyle name="Percent 2 2 7 2 5" xfId="39750"/>
    <cellStyle name="Percent 2 2 7 2 6" xfId="39751"/>
    <cellStyle name="Percent 2 2 7 3" xfId="39752"/>
    <cellStyle name="Percent 2 2 7 3 2" xfId="39753"/>
    <cellStyle name="Percent 2 2 7 3 2 2" xfId="39754"/>
    <cellStyle name="Percent 2 2 7 3 3" xfId="39755"/>
    <cellStyle name="Percent 2 2 7 3 3 2" xfId="39756"/>
    <cellStyle name="Percent 2 2 7 3 4" xfId="39757"/>
    <cellStyle name="Percent 2 2 7 3 4 2" xfId="39758"/>
    <cellStyle name="Percent 2 2 7 3 5" xfId="39759"/>
    <cellStyle name="Percent 2 2 7 3 6" xfId="39760"/>
    <cellStyle name="Percent 2 2 7 4" xfId="39761"/>
    <cellStyle name="Percent 2 2 7 4 2" xfId="39762"/>
    <cellStyle name="Percent 2 2 7 4 2 2" xfId="39763"/>
    <cellStyle name="Percent 2 2 7 4 3" xfId="39764"/>
    <cellStyle name="Percent 2 2 7 4 3 2" xfId="39765"/>
    <cellStyle name="Percent 2 2 7 4 4" xfId="39766"/>
    <cellStyle name="Percent 2 2 7 4 4 2" xfId="39767"/>
    <cellStyle name="Percent 2 2 7 4 5" xfId="39768"/>
    <cellStyle name="Percent 2 2 7 4 6" xfId="39769"/>
    <cellStyle name="Percent 2 2 7 5" xfId="39770"/>
    <cellStyle name="Percent 2 2 7 5 2" xfId="39771"/>
    <cellStyle name="Percent 2 2 7 5 2 2" xfId="39772"/>
    <cellStyle name="Percent 2 2 7 5 3" xfId="39773"/>
    <cellStyle name="Percent 2 2 7 5 3 2" xfId="39774"/>
    <cellStyle name="Percent 2 2 7 5 4" xfId="39775"/>
    <cellStyle name="Percent 2 2 7 5 5" xfId="39776"/>
    <cellStyle name="Percent 2 2 7 6" xfId="39777"/>
    <cellStyle name="Percent 2 2 7 6 2" xfId="39778"/>
    <cellStyle name="Percent 2 2 7 7" xfId="39779"/>
    <cellStyle name="Percent 2 2 7 7 2" xfId="39780"/>
    <cellStyle name="Percent 2 2 7 8" xfId="39781"/>
    <cellStyle name="Percent 2 2 7 8 2" xfId="39782"/>
    <cellStyle name="Percent 2 2 7 9" xfId="39783"/>
    <cellStyle name="Percent 2 2 8" xfId="39784"/>
    <cellStyle name="Percent 2 2 8 2" xfId="39785"/>
    <cellStyle name="Percent 2 2 8 2 2" xfId="39786"/>
    <cellStyle name="Percent 2 2 8 3" xfId="39787"/>
    <cellStyle name="Percent 2 2 8 3 2" xfId="39788"/>
    <cellStyle name="Percent 2 2 8 4" xfId="39789"/>
    <cellStyle name="Percent 2 2 8 4 2" xfId="39790"/>
    <cellStyle name="Percent 2 2 8 5" xfId="39791"/>
    <cellStyle name="Percent 2 2 8 6" xfId="39792"/>
    <cellStyle name="Percent 2 2 9" xfId="39793"/>
    <cellStyle name="Percent 2 2 9 2" xfId="39794"/>
    <cellStyle name="Percent 2 2 9 2 2" xfId="39795"/>
    <cellStyle name="Percent 2 2 9 3" xfId="39796"/>
    <cellStyle name="Percent 2 2 9 3 2" xfId="39797"/>
    <cellStyle name="Percent 2 2 9 4" xfId="39798"/>
    <cellStyle name="Percent 2 2 9 4 2" xfId="39799"/>
    <cellStyle name="Percent 2 2 9 5" xfId="39800"/>
    <cellStyle name="Percent 2 2 9 6" xfId="39801"/>
    <cellStyle name="Percent 2 3" xfId="7752"/>
    <cellStyle name="Percent 2 3 10" xfId="39803"/>
    <cellStyle name="Percent 2 3 10 2" xfId="39804"/>
    <cellStyle name="Percent 2 3 10 2 2" xfId="39805"/>
    <cellStyle name="Percent 2 3 10 3" xfId="39806"/>
    <cellStyle name="Percent 2 3 10 3 2" xfId="39807"/>
    <cellStyle name="Percent 2 3 10 4" xfId="39808"/>
    <cellStyle name="Percent 2 3 10 4 2" xfId="39809"/>
    <cellStyle name="Percent 2 3 10 5" xfId="39810"/>
    <cellStyle name="Percent 2 3 10 6" xfId="39811"/>
    <cellStyle name="Percent 2 3 11" xfId="39812"/>
    <cellStyle name="Percent 2 3 11 2" xfId="39813"/>
    <cellStyle name="Percent 2 3 11 2 2" xfId="39814"/>
    <cellStyle name="Percent 2 3 11 3" xfId="39815"/>
    <cellStyle name="Percent 2 3 11 3 2" xfId="39816"/>
    <cellStyle name="Percent 2 3 11 4" xfId="39817"/>
    <cellStyle name="Percent 2 3 11 4 2" xfId="39818"/>
    <cellStyle name="Percent 2 3 11 5" xfId="39819"/>
    <cellStyle name="Percent 2 3 11 6" xfId="39820"/>
    <cellStyle name="Percent 2 3 12" xfId="39821"/>
    <cellStyle name="Percent 2 3 12 2" xfId="39822"/>
    <cellStyle name="Percent 2 3 12 2 2" xfId="39823"/>
    <cellStyle name="Percent 2 3 12 3" xfId="39824"/>
    <cellStyle name="Percent 2 3 12 3 2" xfId="39825"/>
    <cellStyle name="Percent 2 3 12 4" xfId="39826"/>
    <cellStyle name="Percent 2 3 12 5" xfId="39827"/>
    <cellStyle name="Percent 2 3 13" xfId="39828"/>
    <cellStyle name="Percent 2 3 13 2" xfId="39829"/>
    <cellStyle name="Percent 2 3 14" xfId="39830"/>
    <cellStyle name="Percent 2 3 14 2" xfId="39831"/>
    <cellStyle name="Percent 2 3 15" xfId="39832"/>
    <cellStyle name="Percent 2 3 15 2" xfId="39833"/>
    <cellStyle name="Percent 2 3 16" xfId="39834"/>
    <cellStyle name="Percent 2 3 17" xfId="39835"/>
    <cellStyle name="Percent 2 3 18" xfId="39836"/>
    <cellStyle name="Percent 2 3 19" xfId="39802"/>
    <cellStyle name="Percent 2 3 2" xfId="39837"/>
    <cellStyle name="Percent 2 3 3" xfId="39838"/>
    <cellStyle name="Percent 2 3 3 10" xfId="39839"/>
    <cellStyle name="Percent 2 3 3 10 2" xfId="39840"/>
    <cellStyle name="Percent 2 3 3 11" xfId="39841"/>
    <cellStyle name="Percent 2 3 3 11 2" xfId="39842"/>
    <cellStyle name="Percent 2 3 3 12" xfId="39843"/>
    <cellStyle name="Percent 2 3 3 13" xfId="39844"/>
    <cellStyle name="Percent 2 3 3 2" xfId="39845"/>
    <cellStyle name="Percent 2 3 3 2 10" xfId="39846"/>
    <cellStyle name="Percent 2 3 3 2 11" xfId="39847"/>
    <cellStyle name="Percent 2 3 3 2 2" xfId="39848"/>
    <cellStyle name="Percent 2 3 3 2 2 2" xfId="39849"/>
    <cellStyle name="Percent 2 3 3 2 2 2 2" xfId="39850"/>
    <cellStyle name="Percent 2 3 3 2 2 3" xfId="39851"/>
    <cellStyle name="Percent 2 3 3 2 2 3 2" xfId="39852"/>
    <cellStyle name="Percent 2 3 3 2 2 4" xfId="39853"/>
    <cellStyle name="Percent 2 3 3 2 2 4 2" xfId="39854"/>
    <cellStyle name="Percent 2 3 3 2 2 5" xfId="39855"/>
    <cellStyle name="Percent 2 3 3 2 2 6" xfId="39856"/>
    <cellStyle name="Percent 2 3 3 2 3" xfId="39857"/>
    <cellStyle name="Percent 2 3 3 2 3 2" xfId="39858"/>
    <cellStyle name="Percent 2 3 3 2 3 2 2" xfId="39859"/>
    <cellStyle name="Percent 2 3 3 2 3 3" xfId="39860"/>
    <cellStyle name="Percent 2 3 3 2 3 3 2" xfId="39861"/>
    <cellStyle name="Percent 2 3 3 2 3 4" xfId="39862"/>
    <cellStyle name="Percent 2 3 3 2 3 4 2" xfId="39863"/>
    <cellStyle name="Percent 2 3 3 2 3 5" xfId="39864"/>
    <cellStyle name="Percent 2 3 3 2 3 6" xfId="39865"/>
    <cellStyle name="Percent 2 3 3 2 4" xfId="39866"/>
    <cellStyle name="Percent 2 3 3 2 4 2" xfId="39867"/>
    <cellStyle name="Percent 2 3 3 2 4 2 2" xfId="39868"/>
    <cellStyle name="Percent 2 3 3 2 4 3" xfId="39869"/>
    <cellStyle name="Percent 2 3 3 2 4 3 2" xfId="39870"/>
    <cellStyle name="Percent 2 3 3 2 4 4" xfId="39871"/>
    <cellStyle name="Percent 2 3 3 2 4 4 2" xfId="39872"/>
    <cellStyle name="Percent 2 3 3 2 4 5" xfId="39873"/>
    <cellStyle name="Percent 2 3 3 2 4 6" xfId="39874"/>
    <cellStyle name="Percent 2 3 3 2 5" xfId="39875"/>
    <cellStyle name="Percent 2 3 3 2 5 2" xfId="39876"/>
    <cellStyle name="Percent 2 3 3 2 5 2 2" xfId="39877"/>
    <cellStyle name="Percent 2 3 3 2 5 3" xfId="39878"/>
    <cellStyle name="Percent 2 3 3 2 5 3 2" xfId="39879"/>
    <cellStyle name="Percent 2 3 3 2 5 4" xfId="39880"/>
    <cellStyle name="Percent 2 3 3 2 5 4 2" xfId="39881"/>
    <cellStyle name="Percent 2 3 3 2 5 5" xfId="39882"/>
    <cellStyle name="Percent 2 3 3 2 5 6" xfId="39883"/>
    <cellStyle name="Percent 2 3 3 2 6" xfId="39884"/>
    <cellStyle name="Percent 2 3 3 2 6 2" xfId="39885"/>
    <cellStyle name="Percent 2 3 3 2 6 2 2" xfId="39886"/>
    <cellStyle name="Percent 2 3 3 2 6 3" xfId="39887"/>
    <cellStyle name="Percent 2 3 3 2 6 3 2" xfId="39888"/>
    <cellStyle name="Percent 2 3 3 2 6 4" xfId="39889"/>
    <cellStyle name="Percent 2 3 3 2 6 5" xfId="39890"/>
    <cellStyle name="Percent 2 3 3 2 7" xfId="39891"/>
    <cellStyle name="Percent 2 3 3 2 7 2" xfId="39892"/>
    <cellStyle name="Percent 2 3 3 2 8" xfId="39893"/>
    <cellStyle name="Percent 2 3 3 2 8 2" xfId="39894"/>
    <cellStyle name="Percent 2 3 3 2 9" xfId="39895"/>
    <cellStyle name="Percent 2 3 3 2 9 2" xfId="39896"/>
    <cellStyle name="Percent 2 3 3 3" xfId="39897"/>
    <cellStyle name="Percent 2 3 3 3 10" xfId="39898"/>
    <cellStyle name="Percent 2 3 3 3 2" xfId="39899"/>
    <cellStyle name="Percent 2 3 3 3 2 2" xfId="39900"/>
    <cellStyle name="Percent 2 3 3 3 2 2 2" xfId="39901"/>
    <cellStyle name="Percent 2 3 3 3 2 3" xfId="39902"/>
    <cellStyle name="Percent 2 3 3 3 2 3 2" xfId="39903"/>
    <cellStyle name="Percent 2 3 3 3 2 4" xfId="39904"/>
    <cellStyle name="Percent 2 3 3 3 2 4 2" xfId="39905"/>
    <cellStyle name="Percent 2 3 3 3 2 5" xfId="39906"/>
    <cellStyle name="Percent 2 3 3 3 2 6" xfId="39907"/>
    <cellStyle name="Percent 2 3 3 3 3" xfId="39908"/>
    <cellStyle name="Percent 2 3 3 3 3 2" xfId="39909"/>
    <cellStyle name="Percent 2 3 3 3 3 2 2" xfId="39910"/>
    <cellStyle name="Percent 2 3 3 3 3 3" xfId="39911"/>
    <cellStyle name="Percent 2 3 3 3 3 3 2" xfId="39912"/>
    <cellStyle name="Percent 2 3 3 3 3 4" xfId="39913"/>
    <cellStyle name="Percent 2 3 3 3 3 4 2" xfId="39914"/>
    <cellStyle name="Percent 2 3 3 3 3 5" xfId="39915"/>
    <cellStyle name="Percent 2 3 3 3 3 6" xfId="39916"/>
    <cellStyle name="Percent 2 3 3 3 4" xfId="39917"/>
    <cellStyle name="Percent 2 3 3 3 4 2" xfId="39918"/>
    <cellStyle name="Percent 2 3 3 3 4 2 2" xfId="39919"/>
    <cellStyle name="Percent 2 3 3 3 4 3" xfId="39920"/>
    <cellStyle name="Percent 2 3 3 3 4 3 2" xfId="39921"/>
    <cellStyle name="Percent 2 3 3 3 4 4" xfId="39922"/>
    <cellStyle name="Percent 2 3 3 3 4 4 2" xfId="39923"/>
    <cellStyle name="Percent 2 3 3 3 4 5" xfId="39924"/>
    <cellStyle name="Percent 2 3 3 3 4 6" xfId="39925"/>
    <cellStyle name="Percent 2 3 3 3 5" xfId="39926"/>
    <cellStyle name="Percent 2 3 3 3 5 2" xfId="39927"/>
    <cellStyle name="Percent 2 3 3 3 5 2 2" xfId="39928"/>
    <cellStyle name="Percent 2 3 3 3 5 3" xfId="39929"/>
    <cellStyle name="Percent 2 3 3 3 5 3 2" xfId="39930"/>
    <cellStyle name="Percent 2 3 3 3 5 4" xfId="39931"/>
    <cellStyle name="Percent 2 3 3 3 5 5" xfId="39932"/>
    <cellStyle name="Percent 2 3 3 3 6" xfId="39933"/>
    <cellStyle name="Percent 2 3 3 3 6 2" xfId="39934"/>
    <cellStyle name="Percent 2 3 3 3 7" xfId="39935"/>
    <cellStyle name="Percent 2 3 3 3 7 2" xfId="39936"/>
    <cellStyle name="Percent 2 3 3 3 8" xfId="39937"/>
    <cellStyle name="Percent 2 3 3 3 8 2" xfId="39938"/>
    <cellStyle name="Percent 2 3 3 3 9" xfId="39939"/>
    <cellStyle name="Percent 2 3 3 4" xfId="39940"/>
    <cellStyle name="Percent 2 3 3 4 10" xfId="39941"/>
    <cellStyle name="Percent 2 3 3 4 2" xfId="39942"/>
    <cellStyle name="Percent 2 3 3 4 2 2" xfId="39943"/>
    <cellStyle name="Percent 2 3 3 4 2 2 2" xfId="39944"/>
    <cellStyle name="Percent 2 3 3 4 2 3" xfId="39945"/>
    <cellStyle name="Percent 2 3 3 4 2 3 2" xfId="39946"/>
    <cellStyle name="Percent 2 3 3 4 2 4" xfId="39947"/>
    <cellStyle name="Percent 2 3 3 4 2 4 2" xfId="39948"/>
    <cellStyle name="Percent 2 3 3 4 2 5" xfId="39949"/>
    <cellStyle name="Percent 2 3 3 4 2 6" xfId="39950"/>
    <cellStyle name="Percent 2 3 3 4 3" xfId="39951"/>
    <cellStyle name="Percent 2 3 3 4 3 2" xfId="39952"/>
    <cellStyle name="Percent 2 3 3 4 3 2 2" xfId="39953"/>
    <cellStyle name="Percent 2 3 3 4 3 3" xfId="39954"/>
    <cellStyle name="Percent 2 3 3 4 3 3 2" xfId="39955"/>
    <cellStyle name="Percent 2 3 3 4 3 4" xfId="39956"/>
    <cellStyle name="Percent 2 3 3 4 3 4 2" xfId="39957"/>
    <cellStyle name="Percent 2 3 3 4 3 5" xfId="39958"/>
    <cellStyle name="Percent 2 3 3 4 3 6" xfId="39959"/>
    <cellStyle name="Percent 2 3 3 4 4" xfId="39960"/>
    <cellStyle name="Percent 2 3 3 4 4 2" xfId="39961"/>
    <cellStyle name="Percent 2 3 3 4 4 2 2" xfId="39962"/>
    <cellStyle name="Percent 2 3 3 4 4 3" xfId="39963"/>
    <cellStyle name="Percent 2 3 3 4 4 3 2" xfId="39964"/>
    <cellStyle name="Percent 2 3 3 4 4 4" xfId="39965"/>
    <cellStyle name="Percent 2 3 3 4 4 4 2" xfId="39966"/>
    <cellStyle name="Percent 2 3 3 4 4 5" xfId="39967"/>
    <cellStyle name="Percent 2 3 3 4 4 6" xfId="39968"/>
    <cellStyle name="Percent 2 3 3 4 5" xfId="39969"/>
    <cellStyle name="Percent 2 3 3 4 5 2" xfId="39970"/>
    <cellStyle name="Percent 2 3 3 4 5 2 2" xfId="39971"/>
    <cellStyle name="Percent 2 3 3 4 5 3" xfId="39972"/>
    <cellStyle name="Percent 2 3 3 4 5 3 2" xfId="39973"/>
    <cellStyle name="Percent 2 3 3 4 5 4" xfId="39974"/>
    <cellStyle name="Percent 2 3 3 4 5 5" xfId="39975"/>
    <cellStyle name="Percent 2 3 3 4 6" xfId="39976"/>
    <cellStyle name="Percent 2 3 3 4 6 2" xfId="39977"/>
    <cellStyle name="Percent 2 3 3 4 7" xfId="39978"/>
    <cellStyle name="Percent 2 3 3 4 7 2" xfId="39979"/>
    <cellStyle name="Percent 2 3 3 4 8" xfId="39980"/>
    <cellStyle name="Percent 2 3 3 4 8 2" xfId="39981"/>
    <cellStyle name="Percent 2 3 3 4 9" xfId="39982"/>
    <cellStyle name="Percent 2 3 3 5" xfId="39983"/>
    <cellStyle name="Percent 2 3 3 5 2" xfId="39984"/>
    <cellStyle name="Percent 2 3 3 5 2 2" xfId="39985"/>
    <cellStyle name="Percent 2 3 3 5 3" xfId="39986"/>
    <cellStyle name="Percent 2 3 3 5 3 2" xfId="39987"/>
    <cellStyle name="Percent 2 3 3 5 4" xfId="39988"/>
    <cellStyle name="Percent 2 3 3 5 4 2" xfId="39989"/>
    <cellStyle name="Percent 2 3 3 5 5" xfId="39990"/>
    <cellStyle name="Percent 2 3 3 5 6" xfId="39991"/>
    <cellStyle name="Percent 2 3 3 6" xfId="39992"/>
    <cellStyle name="Percent 2 3 3 6 2" xfId="39993"/>
    <cellStyle name="Percent 2 3 3 6 2 2" xfId="39994"/>
    <cellStyle name="Percent 2 3 3 6 3" xfId="39995"/>
    <cellStyle name="Percent 2 3 3 6 3 2" xfId="39996"/>
    <cellStyle name="Percent 2 3 3 6 4" xfId="39997"/>
    <cellStyle name="Percent 2 3 3 6 4 2" xfId="39998"/>
    <cellStyle name="Percent 2 3 3 6 5" xfId="39999"/>
    <cellStyle name="Percent 2 3 3 6 6" xfId="40000"/>
    <cellStyle name="Percent 2 3 3 7" xfId="40001"/>
    <cellStyle name="Percent 2 3 3 7 2" xfId="40002"/>
    <cellStyle name="Percent 2 3 3 7 2 2" xfId="40003"/>
    <cellStyle name="Percent 2 3 3 7 3" xfId="40004"/>
    <cellStyle name="Percent 2 3 3 7 3 2" xfId="40005"/>
    <cellStyle name="Percent 2 3 3 7 4" xfId="40006"/>
    <cellStyle name="Percent 2 3 3 7 4 2" xfId="40007"/>
    <cellStyle name="Percent 2 3 3 7 5" xfId="40008"/>
    <cellStyle name="Percent 2 3 3 7 6" xfId="40009"/>
    <cellStyle name="Percent 2 3 3 8" xfId="40010"/>
    <cellStyle name="Percent 2 3 3 8 2" xfId="40011"/>
    <cellStyle name="Percent 2 3 3 8 2 2" xfId="40012"/>
    <cellStyle name="Percent 2 3 3 8 3" xfId="40013"/>
    <cellStyle name="Percent 2 3 3 8 3 2" xfId="40014"/>
    <cellStyle name="Percent 2 3 3 8 4" xfId="40015"/>
    <cellStyle name="Percent 2 3 3 8 5" xfId="40016"/>
    <cellStyle name="Percent 2 3 3 9" xfId="40017"/>
    <cellStyle name="Percent 2 3 3 9 2" xfId="40018"/>
    <cellStyle name="Percent 2 3 4" xfId="40019"/>
    <cellStyle name="Percent 2 3 4 10" xfId="40020"/>
    <cellStyle name="Percent 2 3 4 10 2" xfId="40021"/>
    <cellStyle name="Percent 2 3 4 11" xfId="40022"/>
    <cellStyle name="Percent 2 3 4 11 2" xfId="40023"/>
    <cellStyle name="Percent 2 3 4 12" xfId="40024"/>
    <cellStyle name="Percent 2 3 4 13" xfId="40025"/>
    <cellStyle name="Percent 2 3 4 2" xfId="40026"/>
    <cellStyle name="Percent 2 3 4 2 10" xfId="40027"/>
    <cellStyle name="Percent 2 3 4 2 11" xfId="40028"/>
    <cellStyle name="Percent 2 3 4 2 2" xfId="40029"/>
    <cellStyle name="Percent 2 3 4 2 2 2" xfId="40030"/>
    <cellStyle name="Percent 2 3 4 2 2 2 2" xfId="40031"/>
    <cellStyle name="Percent 2 3 4 2 2 3" xfId="40032"/>
    <cellStyle name="Percent 2 3 4 2 2 3 2" xfId="40033"/>
    <cellStyle name="Percent 2 3 4 2 2 4" xfId="40034"/>
    <cellStyle name="Percent 2 3 4 2 2 4 2" xfId="40035"/>
    <cellStyle name="Percent 2 3 4 2 2 5" xfId="40036"/>
    <cellStyle name="Percent 2 3 4 2 2 6" xfId="40037"/>
    <cellStyle name="Percent 2 3 4 2 3" xfId="40038"/>
    <cellStyle name="Percent 2 3 4 2 3 2" xfId="40039"/>
    <cellStyle name="Percent 2 3 4 2 3 2 2" xfId="40040"/>
    <cellStyle name="Percent 2 3 4 2 3 3" xfId="40041"/>
    <cellStyle name="Percent 2 3 4 2 3 3 2" xfId="40042"/>
    <cellStyle name="Percent 2 3 4 2 3 4" xfId="40043"/>
    <cellStyle name="Percent 2 3 4 2 3 4 2" xfId="40044"/>
    <cellStyle name="Percent 2 3 4 2 3 5" xfId="40045"/>
    <cellStyle name="Percent 2 3 4 2 3 6" xfId="40046"/>
    <cellStyle name="Percent 2 3 4 2 4" xfId="40047"/>
    <cellStyle name="Percent 2 3 4 2 4 2" xfId="40048"/>
    <cellStyle name="Percent 2 3 4 2 4 2 2" xfId="40049"/>
    <cellStyle name="Percent 2 3 4 2 4 3" xfId="40050"/>
    <cellStyle name="Percent 2 3 4 2 4 3 2" xfId="40051"/>
    <cellStyle name="Percent 2 3 4 2 4 4" xfId="40052"/>
    <cellStyle name="Percent 2 3 4 2 4 4 2" xfId="40053"/>
    <cellStyle name="Percent 2 3 4 2 4 5" xfId="40054"/>
    <cellStyle name="Percent 2 3 4 2 4 6" xfId="40055"/>
    <cellStyle name="Percent 2 3 4 2 5" xfId="40056"/>
    <cellStyle name="Percent 2 3 4 2 5 2" xfId="40057"/>
    <cellStyle name="Percent 2 3 4 2 5 2 2" xfId="40058"/>
    <cellStyle name="Percent 2 3 4 2 5 3" xfId="40059"/>
    <cellStyle name="Percent 2 3 4 2 5 3 2" xfId="40060"/>
    <cellStyle name="Percent 2 3 4 2 5 4" xfId="40061"/>
    <cellStyle name="Percent 2 3 4 2 5 4 2" xfId="40062"/>
    <cellStyle name="Percent 2 3 4 2 5 5" xfId="40063"/>
    <cellStyle name="Percent 2 3 4 2 5 6" xfId="40064"/>
    <cellStyle name="Percent 2 3 4 2 6" xfId="40065"/>
    <cellStyle name="Percent 2 3 4 2 6 2" xfId="40066"/>
    <cellStyle name="Percent 2 3 4 2 6 2 2" xfId="40067"/>
    <cellStyle name="Percent 2 3 4 2 6 3" xfId="40068"/>
    <cellStyle name="Percent 2 3 4 2 6 3 2" xfId="40069"/>
    <cellStyle name="Percent 2 3 4 2 6 4" xfId="40070"/>
    <cellStyle name="Percent 2 3 4 2 6 5" xfId="40071"/>
    <cellStyle name="Percent 2 3 4 2 7" xfId="40072"/>
    <cellStyle name="Percent 2 3 4 2 7 2" xfId="40073"/>
    <cellStyle name="Percent 2 3 4 2 8" xfId="40074"/>
    <cellStyle name="Percent 2 3 4 2 8 2" xfId="40075"/>
    <cellStyle name="Percent 2 3 4 2 9" xfId="40076"/>
    <cellStyle name="Percent 2 3 4 2 9 2" xfId="40077"/>
    <cellStyle name="Percent 2 3 4 3" xfId="40078"/>
    <cellStyle name="Percent 2 3 4 3 10" xfId="40079"/>
    <cellStyle name="Percent 2 3 4 3 2" xfId="40080"/>
    <cellStyle name="Percent 2 3 4 3 2 2" xfId="40081"/>
    <cellStyle name="Percent 2 3 4 3 2 2 2" xfId="40082"/>
    <cellStyle name="Percent 2 3 4 3 2 3" xfId="40083"/>
    <cellStyle name="Percent 2 3 4 3 2 3 2" xfId="40084"/>
    <cellStyle name="Percent 2 3 4 3 2 4" xfId="40085"/>
    <cellStyle name="Percent 2 3 4 3 2 4 2" xfId="40086"/>
    <cellStyle name="Percent 2 3 4 3 2 5" xfId="40087"/>
    <cellStyle name="Percent 2 3 4 3 2 6" xfId="40088"/>
    <cellStyle name="Percent 2 3 4 3 3" xfId="40089"/>
    <cellStyle name="Percent 2 3 4 3 3 2" xfId="40090"/>
    <cellStyle name="Percent 2 3 4 3 3 2 2" xfId="40091"/>
    <cellStyle name="Percent 2 3 4 3 3 3" xfId="40092"/>
    <cellStyle name="Percent 2 3 4 3 3 3 2" xfId="40093"/>
    <cellStyle name="Percent 2 3 4 3 3 4" xfId="40094"/>
    <cellStyle name="Percent 2 3 4 3 3 4 2" xfId="40095"/>
    <cellStyle name="Percent 2 3 4 3 3 5" xfId="40096"/>
    <cellStyle name="Percent 2 3 4 3 3 6" xfId="40097"/>
    <cellStyle name="Percent 2 3 4 3 4" xfId="40098"/>
    <cellStyle name="Percent 2 3 4 3 4 2" xfId="40099"/>
    <cellStyle name="Percent 2 3 4 3 4 2 2" xfId="40100"/>
    <cellStyle name="Percent 2 3 4 3 4 3" xfId="40101"/>
    <cellStyle name="Percent 2 3 4 3 4 3 2" xfId="40102"/>
    <cellStyle name="Percent 2 3 4 3 4 4" xfId="40103"/>
    <cellStyle name="Percent 2 3 4 3 4 4 2" xfId="40104"/>
    <cellStyle name="Percent 2 3 4 3 4 5" xfId="40105"/>
    <cellStyle name="Percent 2 3 4 3 4 6" xfId="40106"/>
    <cellStyle name="Percent 2 3 4 3 5" xfId="40107"/>
    <cellStyle name="Percent 2 3 4 3 5 2" xfId="40108"/>
    <cellStyle name="Percent 2 3 4 3 5 2 2" xfId="40109"/>
    <cellStyle name="Percent 2 3 4 3 5 3" xfId="40110"/>
    <cellStyle name="Percent 2 3 4 3 5 3 2" xfId="40111"/>
    <cellStyle name="Percent 2 3 4 3 5 4" xfId="40112"/>
    <cellStyle name="Percent 2 3 4 3 5 5" xfId="40113"/>
    <cellStyle name="Percent 2 3 4 3 6" xfId="40114"/>
    <cellStyle name="Percent 2 3 4 3 6 2" xfId="40115"/>
    <cellStyle name="Percent 2 3 4 3 7" xfId="40116"/>
    <cellStyle name="Percent 2 3 4 3 7 2" xfId="40117"/>
    <cellStyle name="Percent 2 3 4 3 8" xfId="40118"/>
    <cellStyle name="Percent 2 3 4 3 8 2" xfId="40119"/>
    <cellStyle name="Percent 2 3 4 3 9" xfId="40120"/>
    <cellStyle name="Percent 2 3 4 4" xfId="40121"/>
    <cellStyle name="Percent 2 3 4 4 10" xfId="40122"/>
    <cellStyle name="Percent 2 3 4 4 2" xfId="40123"/>
    <cellStyle name="Percent 2 3 4 4 2 2" xfId="40124"/>
    <cellStyle name="Percent 2 3 4 4 2 2 2" xfId="40125"/>
    <cellStyle name="Percent 2 3 4 4 2 3" xfId="40126"/>
    <cellStyle name="Percent 2 3 4 4 2 3 2" xfId="40127"/>
    <cellStyle name="Percent 2 3 4 4 2 4" xfId="40128"/>
    <cellStyle name="Percent 2 3 4 4 2 4 2" xfId="40129"/>
    <cellStyle name="Percent 2 3 4 4 2 5" xfId="40130"/>
    <cellStyle name="Percent 2 3 4 4 2 6" xfId="40131"/>
    <cellStyle name="Percent 2 3 4 4 3" xfId="40132"/>
    <cellStyle name="Percent 2 3 4 4 3 2" xfId="40133"/>
    <cellStyle name="Percent 2 3 4 4 3 2 2" xfId="40134"/>
    <cellStyle name="Percent 2 3 4 4 3 3" xfId="40135"/>
    <cellStyle name="Percent 2 3 4 4 3 3 2" xfId="40136"/>
    <cellStyle name="Percent 2 3 4 4 3 4" xfId="40137"/>
    <cellStyle name="Percent 2 3 4 4 3 4 2" xfId="40138"/>
    <cellStyle name="Percent 2 3 4 4 3 5" xfId="40139"/>
    <cellStyle name="Percent 2 3 4 4 3 6" xfId="40140"/>
    <cellStyle name="Percent 2 3 4 4 4" xfId="40141"/>
    <cellStyle name="Percent 2 3 4 4 4 2" xfId="40142"/>
    <cellStyle name="Percent 2 3 4 4 4 2 2" xfId="40143"/>
    <cellStyle name="Percent 2 3 4 4 4 3" xfId="40144"/>
    <cellStyle name="Percent 2 3 4 4 4 3 2" xfId="40145"/>
    <cellStyle name="Percent 2 3 4 4 4 4" xfId="40146"/>
    <cellStyle name="Percent 2 3 4 4 4 4 2" xfId="40147"/>
    <cellStyle name="Percent 2 3 4 4 4 5" xfId="40148"/>
    <cellStyle name="Percent 2 3 4 4 4 6" xfId="40149"/>
    <cellStyle name="Percent 2 3 4 4 5" xfId="40150"/>
    <cellStyle name="Percent 2 3 4 4 5 2" xfId="40151"/>
    <cellStyle name="Percent 2 3 4 4 5 2 2" xfId="40152"/>
    <cellStyle name="Percent 2 3 4 4 5 3" xfId="40153"/>
    <cellStyle name="Percent 2 3 4 4 5 3 2" xfId="40154"/>
    <cellStyle name="Percent 2 3 4 4 5 4" xfId="40155"/>
    <cellStyle name="Percent 2 3 4 4 5 5" xfId="40156"/>
    <cellStyle name="Percent 2 3 4 4 6" xfId="40157"/>
    <cellStyle name="Percent 2 3 4 4 6 2" xfId="40158"/>
    <cellStyle name="Percent 2 3 4 4 7" xfId="40159"/>
    <cellStyle name="Percent 2 3 4 4 7 2" xfId="40160"/>
    <cellStyle name="Percent 2 3 4 4 8" xfId="40161"/>
    <cellStyle name="Percent 2 3 4 4 8 2" xfId="40162"/>
    <cellStyle name="Percent 2 3 4 4 9" xfId="40163"/>
    <cellStyle name="Percent 2 3 4 5" xfId="40164"/>
    <cellStyle name="Percent 2 3 4 5 2" xfId="40165"/>
    <cellStyle name="Percent 2 3 4 5 2 2" xfId="40166"/>
    <cellStyle name="Percent 2 3 4 5 3" xfId="40167"/>
    <cellStyle name="Percent 2 3 4 5 3 2" xfId="40168"/>
    <cellStyle name="Percent 2 3 4 5 4" xfId="40169"/>
    <cellStyle name="Percent 2 3 4 5 4 2" xfId="40170"/>
    <cellStyle name="Percent 2 3 4 5 5" xfId="40171"/>
    <cellStyle name="Percent 2 3 4 5 6" xfId="40172"/>
    <cellStyle name="Percent 2 3 4 6" xfId="40173"/>
    <cellStyle name="Percent 2 3 4 6 2" xfId="40174"/>
    <cellStyle name="Percent 2 3 4 6 2 2" xfId="40175"/>
    <cellStyle name="Percent 2 3 4 6 3" xfId="40176"/>
    <cellStyle name="Percent 2 3 4 6 3 2" xfId="40177"/>
    <cellStyle name="Percent 2 3 4 6 4" xfId="40178"/>
    <cellStyle name="Percent 2 3 4 6 4 2" xfId="40179"/>
    <cellStyle name="Percent 2 3 4 6 5" xfId="40180"/>
    <cellStyle name="Percent 2 3 4 6 6" xfId="40181"/>
    <cellStyle name="Percent 2 3 4 7" xfId="40182"/>
    <cellStyle name="Percent 2 3 4 7 2" xfId="40183"/>
    <cellStyle name="Percent 2 3 4 7 2 2" xfId="40184"/>
    <cellStyle name="Percent 2 3 4 7 3" xfId="40185"/>
    <cellStyle name="Percent 2 3 4 7 3 2" xfId="40186"/>
    <cellStyle name="Percent 2 3 4 7 4" xfId="40187"/>
    <cellStyle name="Percent 2 3 4 7 4 2" xfId="40188"/>
    <cellStyle name="Percent 2 3 4 7 5" xfId="40189"/>
    <cellStyle name="Percent 2 3 4 7 6" xfId="40190"/>
    <cellStyle name="Percent 2 3 4 8" xfId="40191"/>
    <cellStyle name="Percent 2 3 4 8 2" xfId="40192"/>
    <cellStyle name="Percent 2 3 4 8 2 2" xfId="40193"/>
    <cellStyle name="Percent 2 3 4 8 3" xfId="40194"/>
    <cellStyle name="Percent 2 3 4 8 3 2" xfId="40195"/>
    <cellStyle name="Percent 2 3 4 8 4" xfId="40196"/>
    <cellStyle name="Percent 2 3 4 8 5" xfId="40197"/>
    <cellStyle name="Percent 2 3 4 9" xfId="40198"/>
    <cellStyle name="Percent 2 3 4 9 2" xfId="40199"/>
    <cellStyle name="Percent 2 3 5" xfId="40200"/>
    <cellStyle name="Percent 2 3 5 10" xfId="40201"/>
    <cellStyle name="Percent 2 3 5 10 2" xfId="40202"/>
    <cellStyle name="Percent 2 3 5 11" xfId="40203"/>
    <cellStyle name="Percent 2 3 5 12" xfId="40204"/>
    <cellStyle name="Percent 2 3 5 2" xfId="40205"/>
    <cellStyle name="Percent 2 3 5 2 10" xfId="40206"/>
    <cellStyle name="Percent 2 3 5 2 2" xfId="40207"/>
    <cellStyle name="Percent 2 3 5 2 2 2" xfId="40208"/>
    <cellStyle name="Percent 2 3 5 2 2 2 2" xfId="40209"/>
    <cellStyle name="Percent 2 3 5 2 2 3" xfId="40210"/>
    <cellStyle name="Percent 2 3 5 2 2 3 2" xfId="40211"/>
    <cellStyle name="Percent 2 3 5 2 2 4" xfId="40212"/>
    <cellStyle name="Percent 2 3 5 2 2 4 2" xfId="40213"/>
    <cellStyle name="Percent 2 3 5 2 2 5" xfId="40214"/>
    <cellStyle name="Percent 2 3 5 2 2 6" xfId="40215"/>
    <cellStyle name="Percent 2 3 5 2 3" xfId="40216"/>
    <cellStyle name="Percent 2 3 5 2 3 2" xfId="40217"/>
    <cellStyle name="Percent 2 3 5 2 3 2 2" xfId="40218"/>
    <cellStyle name="Percent 2 3 5 2 3 3" xfId="40219"/>
    <cellStyle name="Percent 2 3 5 2 3 3 2" xfId="40220"/>
    <cellStyle name="Percent 2 3 5 2 3 4" xfId="40221"/>
    <cellStyle name="Percent 2 3 5 2 3 4 2" xfId="40222"/>
    <cellStyle name="Percent 2 3 5 2 3 5" xfId="40223"/>
    <cellStyle name="Percent 2 3 5 2 3 6" xfId="40224"/>
    <cellStyle name="Percent 2 3 5 2 4" xfId="40225"/>
    <cellStyle name="Percent 2 3 5 2 4 2" xfId="40226"/>
    <cellStyle name="Percent 2 3 5 2 4 2 2" xfId="40227"/>
    <cellStyle name="Percent 2 3 5 2 4 3" xfId="40228"/>
    <cellStyle name="Percent 2 3 5 2 4 3 2" xfId="40229"/>
    <cellStyle name="Percent 2 3 5 2 4 4" xfId="40230"/>
    <cellStyle name="Percent 2 3 5 2 4 4 2" xfId="40231"/>
    <cellStyle name="Percent 2 3 5 2 4 5" xfId="40232"/>
    <cellStyle name="Percent 2 3 5 2 4 6" xfId="40233"/>
    <cellStyle name="Percent 2 3 5 2 5" xfId="40234"/>
    <cellStyle name="Percent 2 3 5 2 5 2" xfId="40235"/>
    <cellStyle name="Percent 2 3 5 2 5 2 2" xfId="40236"/>
    <cellStyle name="Percent 2 3 5 2 5 3" xfId="40237"/>
    <cellStyle name="Percent 2 3 5 2 5 3 2" xfId="40238"/>
    <cellStyle name="Percent 2 3 5 2 5 4" xfId="40239"/>
    <cellStyle name="Percent 2 3 5 2 5 5" xfId="40240"/>
    <cellStyle name="Percent 2 3 5 2 6" xfId="40241"/>
    <cellStyle name="Percent 2 3 5 2 6 2" xfId="40242"/>
    <cellStyle name="Percent 2 3 5 2 7" xfId="40243"/>
    <cellStyle name="Percent 2 3 5 2 7 2" xfId="40244"/>
    <cellStyle name="Percent 2 3 5 2 8" xfId="40245"/>
    <cellStyle name="Percent 2 3 5 2 8 2" xfId="40246"/>
    <cellStyle name="Percent 2 3 5 2 9" xfId="40247"/>
    <cellStyle name="Percent 2 3 5 3" xfId="40248"/>
    <cellStyle name="Percent 2 3 5 3 10" xfId="40249"/>
    <cellStyle name="Percent 2 3 5 3 2" xfId="40250"/>
    <cellStyle name="Percent 2 3 5 3 2 2" xfId="40251"/>
    <cellStyle name="Percent 2 3 5 3 2 2 2" xfId="40252"/>
    <cellStyle name="Percent 2 3 5 3 2 3" xfId="40253"/>
    <cellStyle name="Percent 2 3 5 3 2 3 2" xfId="40254"/>
    <cellStyle name="Percent 2 3 5 3 2 4" xfId="40255"/>
    <cellStyle name="Percent 2 3 5 3 2 4 2" xfId="40256"/>
    <cellStyle name="Percent 2 3 5 3 2 5" xfId="40257"/>
    <cellStyle name="Percent 2 3 5 3 2 6" xfId="40258"/>
    <cellStyle name="Percent 2 3 5 3 3" xfId="40259"/>
    <cellStyle name="Percent 2 3 5 3 3 2" xfId="40260"/>
    <cellStyle name="Percent 2 3 5 3 3 2 2" xfId="40261"/>
    <cellStyle name="Percent 2 3 5 3 3 3" xfId="40262"/>
    <cellStyle name="Percent 2 3 5 3 3 3 2" xfId="40263"/>
    <cellStyle name="Percent 2 3 5 3 3 4" xfId="40264"/>
    <cellStyle name="Percent 2 3 5 3 3 4 2" xfId="40265"/>
    <cellStyle name="Percent 2 3 5 3 3 5" xfId="40266"/>
    <cellStyle name="Percent 2 3 5 3 3 6" xfId="40267"/>
    <cellStyle name="Percent 2 3 5 3 4" xfId="40268"/>
    <cellStyle name="Percent 2 3 5 3 4 2" xfId="40269"/>
    <cellStyle name="Percent 2 3 5 3 4 2 2" xfId="40270"/>
    <cellStyle name="Percent 2 3 5 3 4 3" xfId="40271"/>
    <cellStyle name="Percent 2 3 5 3 4 3 2" xfId="40272"/>
    <cellStyle name="Percent 2 3 5 3 4 4" xfId="40273"/>
    <cellStyle name="Percent 2 3 5 3 4 4 2" xfId="40274"/>
    <cellStyle name="Percent 2 3 5 3 4 5" xfId="40275"/>
    <cellStyle name="Percent 2 3 5 3 4 6" xfId="40276"/>
    <cellStyle name="Percent 2 3 5 3 5" xfId="40277"/>
    <cellStyle name="Percent 2 3 5 3 5 2" xfId="40278"/>
    <cellStyle name="Percent 2 3 5 3 5 2 2" xfId="40279"/>
    <cellStyle name="Percent 2 3 5 3 5 3" xfId="40280"/>
    <cellStyle name="Percent 2 3 5 3 5 3 2" xfId="40281"/>
    <cellStyle name="Percent 2 3 5 3 5 4" xfId="40282"/>
    <cellStyle name="Percent 2 3 5 3 5 5" xfId="40283"/>
    <cellStyle name="Percent 2 3 5 3 6" xfId="40284"/>
    <cellStyle name="Percent 2 3 5 3 6 2" xfId="40285"/>
    <cellStyle name="Percent 2 3 5 3 7" xfId="40286"/>
    <cellStyle name="Percent 2 3 5 3 7 2" xfId="40287"/>
    <cellStyle name="Percent 2 3 5 3 8" xfId="40288"/>
    <cellStyle name="Percent 2 3 5 3 8 2" xfId="40289"/>
    <cellStyle name="Percent 2 3 5 3 9" xfId="40290"/>
    <cellStyle name="Percent 2 3 5 4" xfId="40291"/>
    <cellStyle name="Percent 2 3 5 4 2" xfId="40292"/>
    <cellStyle name="Percent 2 3 5 4 2 2" xfId="40293"/>
    <cellStyle name="Percent 2 3 5 4 3" xfId="40294"/>
    <cellStyle name="Percent 2 3 5 4 3 2" xfId="40295"/>
    <cellStyle name="Percent 2 3 5 4 4" xfId="40296"/>
    <cellStyle name="Percent 2 3 5 4 4 2" xfId="40297"/>
    <cellStyle name="Percent 2 3 5 4 5" xfId="40298"/>
    <cellStyle name="Percent 2 3 5 4 6" xfId="40299"/>
    <cellStyle name="Percent 2 3 5 5" xfId="40300"/>
    <cellStyle name="Percent 2 3 5 5 2" xfId="40301"/>
    <cellStyle name="Percent 2 3 5 5 2 2" xfId="40302"/>
    <cellStyle name="Percent 2 3 5 5 3" xfId="40303"/>
    <cellStyle name="Percent 2 3 5 5 3 2" xfId="40304"/>
    <cellStyle name="Percent 2 3 5 5 4" xfId="40305"/>
    <cellStyle name="Percent 2 3 5 5 4 2" xfId="40306"/>
    <cellStyle name="Percent 2 3 5 5 5" xfId="40307"/>
    <cellStyle name="Percent 2 3 5 5 6" xfId="40308"/>
    <cellStyle name="Percent 2 3 5 6" xfId="40309"/>
    <cellStyle name="Percent 2 3 5 6 2" xfId="40310"/>
    <cellStyle name="Percent 2 3 5 6 2 2" xfId="40311"/>
    <cellStyle name="Percent 2 3 5 6 3" xfId="40312"/>
    <cellStyle name="Percent 2 3 5 6 3 2" xfId="40313"/>
    <cellStyle name="Percent 2 3 5 6 4" xfId="40314"/>
    <cellStyle name="Percent 2 3 5 6 4 2" xfId="40315"/>
    <cellStyle name="Percent 2 3 5 6 5" xfId="40316"/>
    <cellStyle name="Percent 2 3 5 6 6" xfId="40317"/>
    <cellStyle name="Percent 2 3 5 7" xfId="40318"/>
    <cellStyle name="Percent 2 3 5 7 2" xfId="40319"/>
    <cellStyle name="Percent 2 3 5 7 2 2" xfId="40320"/>
    <cellStyle name="Percent 2 3 5 7 3" xfId="40321"/>
    <cellStyle name="Percent 2 3 5 7 3 2" xfId="40322"/>
    <cellStyle name="Percent 2 3 5 7 4" xfId="40323"/>
    <cellStyle name="Percent 2 3 5 7 5" xfId="40324"/>
    <cellStyle name="Percent 2 3 5 8" xfId="40325"/>
    <cellStyle name="Percent 2 3 5 8 2" xfId="40326"/>
    <cellStyle name="Percent 2 3 5 9" xfId="40327"/>
    <cellStyle name="Percent 2 3 5 9 2" xfId="40328"/>
    <cellStyle name="Percent 2 3 6" xfId="40329"/>
    <cellStyle name="Percent 2 3 6 10" xfId="40330"/>
    <cellStyle name="Percent 2 3 6 11" xfId="40331"/>
    <cellStyle name="Percent 2 3 6 2" xfId="40332"/>
    <cellStyle name="Percent 2 3 6 2 2" xfId="40333"/>
    <cellStyle name="Percent 2 3 6 2 2 2" xfId="40334"/>
    <cellStyle name="Percent 2 3 6 2 3" xfId="40335"/>
    <cellStyle name="Percent 2 3 6 2 3 2" xfId="40336"/>
    <cellStyle name="Percent 2 3 6 2 4" xfId="40337"/>
    <cellStyle name="Percent 2 3 6 2 4 2" xfId="40338"/>
    <cellStyle name="Percent 2 3 6 2 5" xfId="40339"/>
    <cellStyle name="Percent 2 3 6 2 6" xfId="40340"/>
    <cellStyle name="Percent 2 3 6 3" xfId="40341"/>
    <cellStyle name="Percent 2 3 6 3 2" xfId="40342"/>
    <cellStyle name="Percent 2 3 6 3 2 2" xfId="40343"/>
    <cellStyle name="Percent 2 3 6 3 3" xfId="40344"/>
    <cellStyle name="Percent 2 3 6 3 3 2" xfId="40345"/>
    <cellStyle name="Percent 2 3 6 3 4" xfId="40346"/>
    <cellStyle name="Percent 2 3 6 3 4 2" xfId="40347"/>
    <cellStyle name="Percent 2 3 6 3 5" xfId="40348"/>
    <cellStyle name="Percent 2 3 6 3 6" xfId="40349"/>
    <cellStyle name="Percent 2 3 6 4" xfId="40350"/>
    <cellStyle name="Percent 2 3 6 4 2" xfId="40351"/>
    <cellStyle name="Percent 2 3 6 4 2 2" xfId="40352"/>
    <cellStyle name="Percent 2 3 6 4 3" xfId="40353"/>
    <cellStyle name="Percent 2 3 6 4 3 2" xfId="40354"/>
    <cellStyle name="Percent 2 3 6 4 4" xfId="40355"/>
    <cellStyle name="Percent 2 3 6 4 4 2" xfId="40356"/>
    <cellStyle name="Percent 2 3 6 4 5" xfId="40357"/>
    <cellStyle name="Percent 2 3 6 4 6" xfId="40358"/>
    <cellStyle name="Percent 2 3 6 5" xfId="40359"/>
    <cellStyle name="Percent 2 3 6 5 2" xfId="40360"/>
    <cellStyle name="Percent 2 3 6 5 2 2" xfId="40361"/>
    <cellStyle name="Percent 2 3 6 5 3" xfId="40362"/>
    <cellStyle name="Percent 2 3 6 5 3 2" xfId="40363"/>
    <cellStyle name="Percent 2 3 6 5 4" xfId="40364"/>
    <cellStyle name="Percent 2 3 6 5 4 2" xfId="40365"/>
    <cellStyle name="Percent 2 3 6 5 5" xfId="40366"/>
    <cellStyle name="Percent 2 3 6 5 6" xfId="40367"/>
    <cellStyle name="Percent 2 3 6 6" xfId="40368"/>
    <cellStyle name="Percent 2 3 6 6 2" xfId="40369"/>
    <cellStyle name="Percent 2 3 6 6 2 2" xfId="40370"/>
    <cellStyle name="Percent 2 3 6 6 3" xfId="40371"/>
    <cellStyle name="Percent 2 3 6 6 3 2" xfId="40372"/>
    <cellStyle name="Percent 2 3 6 6 4" xfId="40373"/>
    <cellStyle name="Percent 2 3 6 6 5" xfId="40374"/>
    <cellStyle name="Percent 2 3 6 7" xfId="40375"/>
    <cellStyle name="Percent 2 3 6 7 2" xfId="40376"/>
    <cellStyle name="Percent 2 3 6 8" xfId="40377"/>
    <cellStyle name="Percent 2 3 6 8 2" xfId="40378"/>
    <cellStyle name="Percent 2 3 6 9" xfId="40379"/>
    <cellStyle name="Percent 2 3 6 9 2" xfId="40380"/>
    <cellStyle name="Percent 2 3 7" xfId="40381"/>
    <cellStyle name="Percent 2 3 7 10" xfId="40382"/>
    <cellStyle name="Percent 2 3 7 2" xfId="40383"/>
    <cellStyle name="Percent 2 3 7 2 2" xfId="40384"/>
    <cellStyle name="Percent 2 3 7 2 2 2" xfId="40385"/>
    <cellStyle name="Percent 2 3 7 2 3" xfId="40386"/>
    <cellStyle name="Percent 2 3 7 2 3 2" xfId="40387"/>
    <cellStyle name="Percent 2 3 7 2 4" xfId="40388"/>
    <cellStyle name="Percent 2 3 7 2 4 2" xfId="40389"/>
    <cellStyle name="Percent 2 3 7 2 5" xfId="40390"/>
    <cellStyle name="Percent 2 3 7 2 6" xfId="40391"/>
    <cellStyle name="Percent 2 3 7 3" xfId="40392"/>
    <cellStyle name="Percent 2 3 7 3 2" xfId="40393"/>
    <cellStyle name="Percent 2 3 7 3 2 2" xfId="40394"/>
    <cellStyle name="Percent 2 3 7 3 3" xfId="40395"/>
    <cellStyle name="Percent 2 3 7 3 3 2" xfId="40396"/>
    <cellStyle name="Percent 2 3 7 3 4" xfId="40397"/>
    <cellStyle name="Percent 2 3 7 3 4 2" xfId="40398"/>
    <cellStyle name="Percent 2 3 7 3 5" xfId="40399"/>
    <cellStyle name="Percent 2 3 7 3 6" xfId="40400"/>
    <cellStyle name="Percent 2 3 7 4" xfId="40401"/>
    <cellStyle name="Percent 2 3 7 4 2" xfId="40402"/>
    <cellStyle name="Percent 2 3 7 4 2 2" xfId="40403"/>
    <cellStyle name="Percent 2 3 7 4 3" xfId="40404"/>
    <cellStyle name="Percent 2 3 7 4 3 2" xfId="40405"/>
    <cellStyle name="Percent 2 3 7 4 4" xfId="40406"/>
    <cellStyle name="Percent 2 3 7 4 4 2" xfId="40407"/>
    <cellStyle name="Percent 2 3 7 4 5" xfId="40408"/>
    <cellStyle name="Percent 2 3 7 4 6" xfId="40409"/>
    <cellStyle name="Percent 2 3 7 5" xfId="40410"/>
    <cellStyle name="Percent 2 3 7 5 2" xfId="40411"/>
    <cellStyle name="Percent 2 3 7 5 2 2" xfId="40412"/>
    <cellStyle name="Percent 2 3 7 5 3" xfId="40413"/>
    <cellStyle name="Percent 2 3 7 5 3 2" xfId="40414"/>
    <cellStyle name="Percent 2 3 7 5 4" xfId="40415"/>
    <cellStyle name="Percent 2 3 7 5 5" xfId="40416"/>
    <cellStyle name="Percent 2 3 7 6" xfId="40417"/>
    <cellStyle name="Percent 2 3 7 6 2" xfId="40418"/>
    <cellStyle name="Percent 2 3 7 7" xfId="40419"/>
    <cellStyle name="Percent 2 3 7 7 2" xfId="40420"/>
    <cellStyle name="Percent 2 3 7 8" xfId="40421"/>
    <cellStyle name="Percent 2 3 7 8 2" xfId="40422"/>
    <cellStyle name="Percent 2 3 7 9" xfId="40423"/>
    <cellStyle name="Percent 2 3 8" xfId="40424"/>
    <cellStyle name="Percent 2 3 8 10" xfId="40425"/>
    <cellStyle name="Percent 2 3 8 2" xfId="40426"/>
    <cellStyle name="Percent 2 3 8 2 2" xfId="40427"/>
    <cellStyle name="Percent 2 3 8 2 2 2" xfId="40428"/>
    <cellStyle name="Percent 2 3 8 2 3" xfId="40429"/>
    <cellStyle name="Percent 2 3 8 2 3 2" xfId="40430"/>
    <cellStyle name="Percent 2 3 8 2 4" xfId="40431"/>
    <cellStyle name="Percent 2 3 8 2 4 2" xfId="40432"/>
    <cellStyle name="Percent 2 3 8 2 5" xfId="40433"/>
    <cellStyle name="Percent 2 3 8 2 6" xfId="40434"/>
    <cellStyle name="Percent 2 3 8 3" xfId="40435"/>
    <cellStyle name="Percent 2 3 8 3 2" xfId="40436"/>
    <cellStyle name="Percent 2 3 8 3 2 2" xfId="40437"/>
    <cellStyle name="Percent 2 3 8 3 3" xfId="40438"/>
    <cellStyle name="Percent 2 3 8 3 3 2" xfId="40439"/>
    <cellStyle name="Percent 2 3 8 3 4" xfId="40440"/>
    <cellStyle name="Percent 2 3 8 3 4 2" xfId="40441"/>
    <cellStyle name="Percent 2 3 8 3 5" xfId="40442"/>
    <cellStyle name="Percent 2 3 8 3 6" xfId="40443"/>
    <cellStyle name="Percent 2 3 8 4" xfId="40444"/>
    <cellStyle name="Percent 2 3 8 4 2" xfId="40445"/>
    <cellStyle name="Percent 2 3 8 4 2 2" xfId="40446"/>
    <cellStyle name="Percent 2 3 8 4 3" xfId="40447"/>
    <cellStyle name="Percent 2 3 8 4 3 2" xfId="40448"/>
    <cellStyle name="Percent 2 3 8 4 4" xfId="40449"/>
    <cellStyle name="Percent 2 3 8 4 4 2" xfId="40450"/>
    <cellStyle name="Percent 2 3 8 4 5" xfId="40451"/>
    <cellStyle name="Percent 2 3 8 4 6" xfId="40452"/>
    <cellStyle name="Percent 2 3 8 5" xfId="40453"/>
    <cellStyle name="Percent 2 3 8 5 2" xfId="40454"/>
    <cellStyle name="Percent 2 3 8 5 2 2" xfId="40455"/>
    <cellStyle name="Percent 2 3 8 5 3" xfId="40456"/>
    <cellStyle name="Percent 2 3 8 5 3 2" xfId="40457"/>
    <cellStyle name="Percent 2 3 8 5 4" xfId="40458"/>
    <cellStyle name="Percent 2 3 8 5 5" xfId="40459"/>
    <cellStyle name="Percent 2 3 8 6" xfId="40460"/>
    <cellStyle name="Percent 2 3 8 6 2" xfId="40461"/>
    <cellStyle name="Percent 2 3 8 7" xfId="40462"/>
    <cellStyle name="Percent 2 3 8 7 2" xfId="40463"/>
    <cellStyle name="Percent 2 3 8 8" xfId="40464"/>
    <cellStyle name="Percent 2 3 8 8 2" xfId="40465"/>
    <cellStyle name="Percent 2 3 8 9" xfId="40466"/>
    <cellStyle name="Percent 2 3 9" xfId="40467"/>
    <cellStyle name="Percent 2 3 9 2" xfId="40468"/>
    <cellStyle name="Percent 2 3 9 2 2" xfId="40469"/>
    <cellStyle name="Percent 2 3 9 3" xfId="40470"/>
    <cellStyle name="Percent 2 3 9 3 2" xfId="40471"/>
    <cellStyle name="Percent 2 3 9 4" xfId="40472"/>
    <cellStyle name="Percent 2 3 9 4 2" xfId="40473"/>
    <cellStyle name="Percent 2 3 9 5" xfId="40474"/>
    <cellStyle name="Percent 2 3 9 6" xfId="40475"/>
    <cellStyle name="Percent 2 4" xfId="7753"/>
    <cellStyle name="Percent 2 4 10" xfId="40477"/>
    <cellStyle name="Percent 2 4 10 2" xfId="40478"/>
    <cellStyle name="Percent 2 4 10 2 2" xfId="40479"/>
    <cellStyle name="Percent 2 4 10 3" xfId="40480"/>
    <cellStyle name="Percent 2 4 10 3 2" xfId="40481"/>
    <cellStyle name="Percent 2 4 10 4" xfId="40482"/>
    <cellStyle name="Percent 2 4 10 4 2" xfId="40483"/>
    <cellStyle name="Percent 2 4 10 5" xfId="40484"/>
    <cellStyle name="Percent 2 4 10 6" xfId="40485"/>
    <cellStyle name="Percent 2 4 11" xfId="40486"/>
    <cellStyle name="Percent 2 4 11 2" xfId="40487"/>
    <cellStyle name="Percent 2 4 11 2 2" xfId="40488"/>
    <cellStyle name="Percent 2 4 11 3" xfId="40489"/>
    <cellStyle name="Percent 2 4 11 3 2" xfId="40490"/>
    <cellStyle name="Percent 2 4 11 4" xfId="40491"/>
    <cellStyle name="Percent 2 4 11 5" xfId="40492"/>
    <cellStyle name="Percent 2 4 12" xfId="40493"/>
    <cellStyle name="Percent 2 4 12 2" xfId="40494"/>
    <cellStyle name="Percent 2 4 13" xfId="40495"/>
    <cellStyle name="Percent 2 4 13 2" xfId="40496"/>
    <cellStyle name="Percent 2 4 14" xfId="40497"/>
    <cellStyle name="Percent 2 4 14 2" xfId="40498"/>
    <cellStyle name="Percent 2 4 15" xfId="40499"/>
    <cellStyle name="Percent 2 4 16" xfId="40500"/>
    <cellStyle name="Percent 2 4 17" xfId="40476"/>
    <cellStyle name="Percent 2 4 2" xfId="40501"/>
    <cellStyle name="Percent 2 4 2 10" xfId="40502"/>
    <cellStyle name="Percent 2 4 2 10 2" xfId="40503"/>
    <cellStyle name="Percent 2 4 2 11" xfId="40504"/>
    <cellStyle name="Percent 2 4 2 11 2" xfId="40505"/>
    <cellStyle name="Percent 2 4 2 12" xfId="40506"/>
    <cellStyle name="Percent 2 4 2 13" xfId="40507"/>
    <cellStyle name="Percent 2 4 2 2" xfId="40508"/>
    <cellStyle name="Percent 2 4 2 2 10" xfId="40509"/>
    <cellStyle name="Percent 2 4 2 2 11" xfId="40510"/>
    <cellStyle name="Percent 2 4 2 2 2" xfId="40511"/>
    <cellStyle name="Percent 2 4 2 2 2 2" xfId="40512"/>
    <cellStyle name="Percent 2 4 2 2 2 2 2" xfId="40513"/>
    <cellStyle name="Percent 2 4 2 2 2 3" xfId="40514"/>
    <cellStyle name="Percent 2 4 2 2 2 3 2" xfId="40515"/>
    <cellStyle name="Percent 2 4 2 2 2 4" xfId="40516"/>
    <cellStyle name="Percent 2 4 2 2 2 4 2" xfId="40517"/>
    <cellStyle name="Percent 2 4 2 2 2 5" xfId="40518"/>
    <cellStyle name="Percent 2 4 2 2 2 6" xfId="40519"/>
    <cellStyle name="Percent 2 4 2 2 3" xfId="40520"/>
    <cellStyle name="Percent 2 4 2 2 3 2" xfId="40521"/>
    <cellStyle name="Percent 2 4 2 2 3 2 2" xfId="40522"/>
    <cellStyle name="Percent 2 4 2 2 3 3" xfId="40523"/>
    <cellStyle name="Percent 2 4 2 2 3 3 2" xfId="40524"/>
    <cellStyle name="Percent 2 4 2 2 3 4" xfId="40525"/>
    <cellStyle name="Percent 2 4 2 2 3 4 2" xfId="40526"/>
    <cellStyle name="Percent 2 4 2 2 3 5" xfId="40527"/>
    <cellStyle name="Percent 2 4 2 2 3 6" xfId="40528"/>
    <cellStyle name="Percent 2 4 2 2 4" xfId="40529"/>
    <cellStyle name="Percent 2 4 2 2 4 2" xfId="40530"/>
    <cellStyle name="Percent 2 4 2 2 4 2 2" xfId="40531"/>
    <cellStyle name="Percent 2 4 2 2 4 3" xfId="40532"/>
    <cellStyle name="Percent 2 4 2 2 4 3 2" xfId="40533"/>
    <cellStyle name="Percent 2 4 2 2 4 4" xfId="40534"/>
    <cellStyle name="Percent 2 4 2 2 4 4 2" xfId="40535"/>
    <cellStyle name="Percent 2 4 2 2 4 5" xfId="40536"/>
    <cellStyle name="Percent 2 4 2 2 4 6" xfId="40537"/>
    <cellStyle name="Percent 2 4 2 2 5" xfId="40538"/>
    <cellStyle name="Percent 2 4 2 2 5 2" xfId="40539"/>
    <cellStyle name="Percent 2 4 2 2 5 2 2" xfId="40540"/>
    <cellStyle name="Percent 2 4 2 2 5 3" xfId="40541"/>
    <cellStyle name="Percent 2 4 2 2 5 3 2" xfId="40542"/>
    <cellStyle name="Percent 2 4 2 2 5 4" xfId="40543"/>
    <cellStyle name="Percent 2 4 2 2 5 4 2" xfId="40544"/>
    <cellStyle name="Percent 2 4 2 2 5 5" xfId="40545"/>
    <cellStyle name="Percent 2 4 2 2 5 6" xfId="40546"/>
    <cellStyle name="Percent 2 4 2 2 6" xfId="40547"/>
    <cellStyle name="Percent 2 4 2 2 6 2" xfId="40548"/>
    <cellStyle name="Percent 2 4 2 2 6 2 2" xfId="40549"/>
    <cellStyle name="Percent 2 4 2 2 6 3" xfId="40550"/>
    <cellStyle name="Percent 2 4 2 2 6 3 2" xfId="40551"/>
    <cellStyle name="Percent 2 4 2 2 6 4" xfId="40552"/>
    <cellStyle name="Percent 2 4 2 2 6 5" xfId="40553"/>
    <cellStyle name="Percent 2 4 2 2 7" xfId="40554"/>
    <cellStyle name="Percent 2 4 2 2 7 2" xfId="40555"/>
    <cellStyle name="Percent 2 4 2 2 8" xfId="40556"/>
    <cellStyle name="Percent 2 4 2 2 8 2" xfId="40557"/>
    <cellStyle name="Percent 2 4 2 2 9" xfId="40558"/>
    <cellStyle name="Percent 2 4 2 2 9 2" xfId="40559"/>
    <cellStyle name="Percent 2 4 2 3" xfId="40560"/>
    <cellStyle name="Percent 2 4 2 3 10" xfId="40561"/>
    <cellStyle name="Percent 2 4 2 3 2" xfId="40562"/>
    <cellStyle name="Percent 2 4 2 3 2 2" xfId="40563"/>
    <cellStyle name="Percent 2 4 2 3 2 2 2" xfId="40564"/>
    <cellStyle name="Percent 2 4 2 3 2 3" xfId="40565"/>
    <cellStyle name="Percent 2 4 2 3 2 3 2" xfId="40566"/>
    <cellStyle name="Percent 2 4 2 3 2 4" xfId="40567"/>
    <cellStyle name="Percent 2 4 2 3 2 4 2" xfId="40568"/>
    <cellStyle name="Percent 2 4 2 3 2 5" xfId="40569"/>
    <cellStyle name="Percent 2 4 2 3 2 6" xfId="40570"/>
    <cellStyle name="Percent 2 4 2 3 3" xfId="40571"/>
    <cellStyle name="Percent 2 4 2 3 3 2" xfId="40572"/>
    <cellStyle name="Percent 2 4 2 3 3 2 2" xfId="40573"/>
    <cellStyle name="Percent 2 4 2 3 3 3" xfId="40574"/>
    <cellStyle name="Percent 2 4 2 3 3 3 2" xfId="40575"/>
    <cellStyle name="Percent 2 4 2 3 3 4" xfId="40576"/>
    <cellStyle name="Percent 2 4 2 3 3 4 2" xfId="40577"/>
    <cellStyle name="Percent 2 4 2 3 3 5" xfId="40578"/>
    <cellStyle name="Percent 2 4 2 3 3 6" xfId="40579"/>
    <cellStyle name="Percent 2 4 2 3 4" xfId="40580"/>
    <cellStyle name="Percent 2 4 2 3 4 2" xfId="40581"/>
    <cellStyle name="Percent 2 4 2 3 4 2 2" xfId="40582"/>
    <cellStyle name="Percent 2 4 2 3 4 3" xfId="40583"/>
    <cellStyle name="Percent 2 4 2 3 4 3 2" xfId="40584"/>
    <cellStyle name="Percent 2 4 2 3 4 4" xfId="40585"/>
    <cellStyle name="Percent 2 4 2 3 4 4 2" xfId="40586"/>
    <cellStyle name="Percent 2 4 2 3 4 5" xfId="40587"/>
    <cellStyle name="Percent 2 4 2 3 4 6" xfId="40588"/>
    <cellStyle name="Percent 2 4 2 3 5" xfId="40589"/>
    <cellStyle name="Percent 2 4 2 3 5 2" xfId="40590"/>
    <cellStyle name="Percent 2 4 2 3 5 2 2" xfId="40591"/>
    <cellStyle name="Percent 2 4 2 3 5 3" xfId="40592"/>
    <cellStyle name="Percent 2 4 2 3 5 3 2" xfId="40593"/>
    <cellStyle name="Percent 2 4 2 3 5 4" xfId="40594"/>
    <cellStyle name="Percent 2 4 2 3 5 5" xfId="40595"/>
    <cellStyle name="Percent 2 4 2 3 6" xfId="40596"/>
    <cellStyle name="Percent 2 4 2 3 6 2" xfId="40597"/>
    <cellStyle name="Percent 2 4 2 3 7" xfId="40598"/>
    <cellStyle name="Percent 2 4 2 3 7 2" xfId="40599"/>
    <cellStyle name="Percent 2 4 2 3 8" xfId="40600"/>
    <cellStyle name="Percent 2 4 2 3 8 2" xfId="40601"/>
    <cellStyle name="Percent 2 4 2 3 9" xfId="40602"/>
    <cellStyle name="Percent 2 4 2 4" xfId="40603"/>
    <cellStyle name="Percent 2 4 2 4 10" xfId="40604"/>
    <cellStyle name="Percent 2 4 2 4 2" xfId="40605"/>
    <cellStyle name="Percent 2 4 2 4 2 2" xfId="40606"/>
    <cellStyle name="Percent 2 4 2 4 2 2 2" xfId="40607"/>
    <cellStyle name="Percent 2 4 2 4 2 3" xfId="40608"/>
    <cellStyle name="Percent 2 4 2 4 2 3 2" xfId="40609"/>
    <cellStyle name="Percent 2 4 2 4 2 4" xfId="40610"/>
    <cellStyle name="Percent 2 4 2 4 2 4 2" xfId="40611"/>
    <cellStyle name="Percent 2 4 2 4 2 5" xfId="40612"/>
    <cellStyle name="Percent 2 4 2 4 2 6" xfId="40613"/>
    <cellStyle name="Percent 2 4 2 4 3" xfId="40614"/>
    <cellStyle name="Percent 2 4 2 4 3 2" xfId="40615"/>
    <cellStyle name="Percent 2 4 2 4 3 2 2" xfId="40616"/>
    <cellStyle name="Percent 2 4 2 4 3 3" xfId="40617"/>
    <cellStyle name="Percent 2 4 2 4 3 3 2" xfId="40618"/>
    <cellStyle name="Percent 2 4 2 4 3 4" xfId="40619"/>
    <cellStyle name="Percent 2 4 2 4 3 4 2" xfId="40620"/>
    <cellStyle name="Percent 2 4 2 4 3 5" xfId="40621"/>
    <cellStyle name="Percent 2 4 2 4 3 6" xfId="40622"/>
    <cellStyle name="Percent 2 4 2 4 4" xfId="40623"/>
    <cellStyle name="Percent 2 4 2 4 4 2" xfId="40624"/>
    <cellStyle name="Percent 2 4 2 4 4 2 2" xfId="40625"/>
    <cellStyle name="Percent 2 4 2 4 4 3" xfId="40626"/>
    <cellStyle name="Percent 2 4 2 4 4 3 2" xfId="40627"/>
    <cellStyle name="Percent 2 4 2 4 4 4" xfId="40628"/>
    <cellStyle name="Percent 2 4 2 4 4 4 2" xfId="40629"/>
    <cellStyle name="Percent 2 4 2 4 4 5" xfId="40630"/>
    <cellStyle name="Percent 2 4 2 4 4 6" xfId="40631"/>
    <cellStyle name="Percent 2 4 2 4 5" xfId="40632"/>
    <cellStyle name="Percent 2 4 2 4 5 2" xfId="40633"/>
    <cellStyle name="Percent 2 4 2 4 5 2 2" xfId="40634"/>
    <cellStyle name="Percent 2 4 2 4 5 3" xfId="40635"/>
    <cellStyle name="Percent 2 4 2 4 5 3 2" xfId="40636"/>
    <cellStyle name="Percent 2 4 2 4 5 4" xfId="40637"/>
    <cellStyle name="Percent 2 4 2 4 5 5" xfId="40638"/>
    <cellStyle name="Percent 2 4 2 4 6" xfId="40639"/>
    <cellStyle name="Percent 2 4 2 4 6 2" xfId="40640"/>
    <cellStyle name="Percent 2 4 2 4 7" xfId="40641"/>
    <cellStyle name="Percent 2 4 2 4 7 2" xfId="40642"/>
    <cellStyle name="Percent 2 4 2 4 8" xfId="40643"/>
    <cellStyle name="Percent 2 4 2 4 8 2" xfId="40644"/>
    <cellStyle name="Percent 2 4 2 4 9" xfId="40645"/>
    <cellStyle name="Percent 2 4 2 5" xfId="40646"/>
    <cellStyle name="Percent 2 4 2 5 2" xfId="40647"/>
    <cellStyle name="Percent 2 4 2 5 2 2" xfId="40648"/>
    <cellStyle name="Percent 2 4 2 5 3" xfId="40649"/>
    <cellStyle name="Percent 2 4 2 5 3 2" xfId="40650"/>
    <cellStyle name="Percent 2 4 2 5 4" xfId="40651"/>
    <cellStyle name="Percent 2 4 2 5 4 2" xfId="40652"/>
    <cellStyle name="Percent 2 4 2 5 5" xfId="40653"/>
    <cellStyle name="Percent 2 4 2 5 6" xfId="40654"/>
    <cellStyle name="Percent 2 4 2 6" xfId="40655"/>
    <cellStyle name="Percent 2 4 2 6 2" xfId="40656"/>
    <cellStyle name="Percent 2 4 2 6 2 2" xfId="40657"/>
    <cellStyle name="Percent 2 4 2 6 3" xfId="40658"/>
    <cellStyle name="Percent 2 4 2 6 3 2" xfId="40659"/>
    <cellStyle name="Percent 2 4 2 6 4" xfId="40660"/>
    <cellStyle name="Percent 2 4 2 6 4 2" xfId="40661"/>
    <cellStyle name="Percent 2 4 2 6 5" xfId="40662"/>
    <cellStyle name="Percent 2 4 2 6 6" xfId="40663"/>
    <cellStyle name="Percent 2 4 2 7" xfId="40664"/>
    <cellStyle name="Percent 2 4 2 7 2" xfId="40665"/>
    <cellStyle name="Percent 2 4 2 7 2 2" xfId="40666"/>
    <cellStyle name="Percent 2 4 2 7 3" xfId="40667"/>
    <cellStyle name="Percent 2 4 2 7 3 2" xfId="40668"/>
    <cellStyle name="Percent 2 4 2 7 4" xfId="40669"/>
    <cellStyle name="Percent 2 4 2 7 4 2" xfId="40670"/>
    <cellStyle name="Percent 2 4 2 7 5" xfId="40671"/>
    <cellStyle name="Percent 2 4 2 7 6" xfId="40672"/>
    <cellStyle name="Percent 2 4 2 8" xfId="40673"/>
    <cellStyle name="Percent 2 4 2 8 2" xfId="40674"/>
    <cellStyle name="Percent 2 4 2 8 2 2" xfId="40675"/>
    <cellStyle name="Percent 2 4 2 8 3" xfId="40676"/>
    <cellStyle name="Percent 2 4 2 8 3 2" xfId="40677"/>
    <cellStyle name="Percent 2 4 2 8 4" xfId="40678"/>
    <cellStyle name="Percent 2 4 2 8 5" xfId="40679"/>
    <cellStyle name="Percent 2 4 2 9" xfId="40680"/>
    <cellStyle name="Percent 2 4 2 9 2" xfId="40681"/>
    <cellStyle name="Percent 2 4 3" xfId="40682"/>
    <cellStyle name="Percent 2 4 3 10" xfId="40683"/>
    <cellStyle name="Percent 2 4 3 10 2" xfId="40684"/>
    <cellStyle name="Percent 2 4 3 11" xfId="40685"/>
    <cellStyle name="Percent 2 4 3 11 2" xfId="40686"/>
    <cellStyle name="Percent 2 4 3 12" xfId="40687"/>
    <cellStyle name="Percent 2 4 3 13" xfId="40688"/>
    <cellStyle name="Percent 2 4 3 2" xfId="40689"/>
    <cellStyle name="Percent 2 4 3 2 10" xfId="40690"/>
    <cellStyle name="Percent 2 4 3 2 11" xfId="40691"/>
    <cellStyle name="Percent 2 4 3 2 2" xfId="40692"/>
    <cellStyle name="Percent 2 4 3 2 2 2" xfId="40693"/>
    <cellStyle name="Percent 2 4 3 2 2 2 2" xfId="40694"/>
    <cellStyle name="Percent 2 4 3 2 2 3" xfId="40695"/>
    <cellStyle name="Percent 2 4 3 2 2 3 2" xfId="40696"/>
    <cellStyle name="Percent 2 4 3 2 2 4" xfId="40697"/>
    <cellStyle name="Percent 2 4 3 2 2 4 2" xfId="40698"/>
    <cellStyle name="Percent 2 4 3 2 2 5" xfId="40699"/>
    <cellStyle name="Percent 2 4 3 2 2 6" xfId="40700"/>
    <cellStyle name="Percent 2 4 3 2 3" xfId="40701"/>
    <cellStyle name="Percent 2 4 3 2 3 2" xfId="40702"/>
    <cellStyle name="Percent 2 4 3 2 3 2 2" xfId="40703"/>
    <cellStyle name="Percent 2 4 3 2 3 3" xfId="40704"/>
    <cellStyle name="Percent 2 4 3 2 3 3 2" xfId="40705"/>
    <cellStyle name="Percent 2 4 3 2 3 4" xfId="40706"/>
    <cellStyle name="Percent 2 4 3 2 3 4 2" xfId="40707"/>
    <cellStyle name="Percent 2 4 3 2 3 5" xfId="40708"/>
    <cellStyle name="Percent 2 4 3 2 3 6" xfId="40709"/>
    <cellStyle name="Percent 2 4 3 2 4" xfId="40710"/>
    <cellStyle name="Percent 2 4 3 2 4 2" xfId="40711"/>
    <cellStyle name="Percent 2 4 3 2 4 2 2" xfId="40712"/>
    <cellStyle name="Percent 2 4 3 2 4 3" xfId="40713"/>
    <cellStyle name="Percent 2 4 3 2 4 3 2" xfId="40714"/>
    <cellStyle name="Percent 2 4 3 2 4 4" xfId="40715"/>
    <cellStyle name="Percent 2 4 3 2 4 4 2" xfId="40716"/>
    <cellStyle name="Percent 2 4 3 2 4 5" xfId="40717"/>
    <cellStyle name="Percent 2 4 3 2 4 6" xfId="40718"/>
    <cellStyle name="Percent 2 4 3 2 5" xfId="40719"/>
    <cellStyle name="Percent 2 4 3 2 5 2" xfId="40720"/>
    <cellStyle name="Percent 2 4 3 2 5 2 2" xfId="40721"/>
    <cellStyle name="Percent 2 4 3 2 5 3" xfId="40722"/>
    <cellStyle name="Percent 2 4 3 2 5 3 2" xfId="40723"/>
    <cellStyle name="Percent 2 4 3 2 5 4" xfId="40724"/>
    <cellStyle name="Percent 2 4 3 2 5 4 2" xfId="40725"/>
    <cellStyle name="Percent 2 4 3 2 5 5" xfId="40726"/>
    <cellStyle name="Percent 2 4 3 2 5 6" xfId="40727"/>
    <cellStyle name="Percent 2 4 3 2 6" xfId="40728"/>
    <cellStyle name="Percent 2 4 3 2 6 2" xfId="40729"/>
    <cellStyle name="Percent 2 4 3 2 6 2 2" xfId="40730"/>
    <cellStyle name="Percent 2 4 3 2 6 3" xfId="40731"/>
    <cellStyle name="Percent 2 4 3 2 6 3 2" xfId="40732"/>
    <cellStyle name="Percent 2 4 3 2 6 4" xfId="40733"/>
    <cellStyle name="Percent 2 4 3 2 6 5" xfId="40734"/>
    <cellStyle name="Percent 2 4 3 2 7" xfId="40735"/>
    <cellStyle name="Percent 2 4 3 2 7 2" xfId="40736"/>
    <cellStyle name="Percent 2 4 3 2 8" xfId="40737"/>
    <cellStyle name="Percent 2 4 3 2 8 2" xfId="40738"/>
    <cellStyle name="Percent 2 4 3 2 9" xfId="40739"/>
    <cellStyle name="Percent 2 4 3 2 9 2" xfId="40740"/>
    <cellStyle name="Percent 2 4 3 3" xfId="40741"/>
    <cellStyle name="Percent 2 4 3 3 10" xfId="40742"/>
    <cellStyle name="Percent 2 4 3 3 2" xfId="40743"/>
    <cellStyle name="Percent 2 4 3 3 2 2" xfId="40744"/>
    <cellStyle name="Percent 2 4 3 3 2 2 2" xfId="40745"/>
    <cellStyle name="Percent 2 4 3 3 2 3" xfId="40746"/>
    <cellStyle name="Percent 2 4 3 3 2 3 2" xfId="40747"/>
    <cellStyle name="Percent 2 4 3 3 2 4" xfId="40748"/>
    <cellStyle name="Percent 2 4 3 3 2 4 2" xfId="40749"/>
    <cellStyle name="Percent 2 4 3 3 2 5" xfId="40750"/>
    <cellStyle name="Percent 2 4 3 3 2 6" xfId="40751"/>
    <cellStyle name="Percent 2 4 3 3 3" xfId="40752"/>
    <cellStyle name="Percent 2 4 3 3 3 2" xfId="40753"/>
    <cellStyle name="Percent 2 4 3 3 3 2 2" xfId="40754"/>
    <cellStyle name="Percent 2 4 3 3 3 3" xfId="40755"/>
    <cellStyle name="Percent 2 4 3 3 3 3 2" xfId="40756"/>
    <cellStyle name="Percent 2 4 3 3 3 4" xfId="40757"/>
    <cellStyle name="Percent 2 4 3 3 3 4 2" xfId="40758"/>
    <cellStyle name="Percent 2 4 3 3 3 5" xfId="40759"/>
    <cellStyle name="Percent 2 4 3 3 3 6" xfId="40760"/>
    <cellStyle name="Percent 2 4 3 3 4" xfId="40761"/>
    <cellStyle name="Percent 2 4 3 3 4 2" xfId="40762"/>
    <cellStyle name="Percent 2 4 3 3 4 2 2" xfId="40763"/>
    <cellStyle name="Percent 2 4 3 3 4 3" xfId="40764"/>
    <cellStyle name="Percent 2 4 3 3 4 3 2" xfId="40765"/>
    <cellStyle name="Percent 2 4 3 3 4 4" xfId="40766"/>
    <cellStyle name="Percent 2 4 3 3 4 4 2" xfId="40767"/>
    <cellStyle name="Percent 2 4 3 3 4 5" xfId="40768"/>
    <cellStyle name="Percent 2 4 3 3 4 6" xfId="40769"/>
    <cellStyle name="Percent 2 4 3 3 5" xfId="40770"/>
    <cellStyle name="Percent 2 4 3 3 5 2" xfId="40771"/>
    <cellStyle name="Percent 2 4 3 3 5 2 2" xfId="40772"/>
    <cellStyle name="Percent 2 4 3 3 5 3" xfId="40773"/>
    <cellStyle name="Percent 2 4 3 3 5 3 2" xfId="40774"/>
    <cellStyle name="Percent 2 4 3 3 5 4" xfId="40775"/>
    <cellStyle name="Percent 2 4 3 3 5 5" xfId="40776"/>
    <cellStyle name="Percent 2 4 3 3 6" xfId="40777"/>
    <cellStyle name="Percent 2 4 3 3 6 2" xfId="40778"/>
    <cellStyle name="Percent 2 4 3 3 7" xfId="40779"/>
    <cellStyle name="Percent 2 4 3 3 7 2" xfId="40780"/>
    <cellStyle name="Percent 2 4 3 3 8" xfId="40781"/>
    <cellStyle name="Percent 2 4 3 3 8 2" xfId="40782"/>
    <cellStyle name="Percent 2 4 3 3 9" xfId="40783"/>
    <cellStyle name="Percent 2 4 3 4" xfId="40784"/>
    <cellStyle name="Percent 2 4 3 4 10" xfId="40785"/>
    <cellStyle name="Percent 2 4 3 4 2" xfId="40786"/>
    <cellStyle name="Percent 2 4 3 4 2 2" xfId="40787"/>
    <cellStyle name="Percent 2 4 3 4 2 2 2" xfId="40788"/>
    <cellStyle name="Percent 2 4 3 4 2 3" xfId="40789"/>
    <cellStyle name="Percent 2 4 3 4 2 3 2" xfId="40790"/>
    <cellStyle name="Percent 2 4 3 4 2 4" xfId="40791"/>
    <cellStyle name="Percent 2 4 3 4 2 4 2" xfId="40792"/>
    <cellStyle name="Percent 2 4 3 4 2 5" xfId="40793"/>
    <cellStyle name="Percent 2 4 3 4 2 6" xfId="40794"/>
    <cellStyle name="Percent 2 4 3 4 3" xfId="40795"/>
    <cellStyle name="Percent 2 4 3 4 3 2" xfId="40796"/>
    <cellStyle name="Percent 2 4 3 4 3 2 2" xfId="40797"/>
    <cellStyle name="Percent 2 4 3 4 3 3" xfId="40798"/>
    <cellStyle name="Percent 2 4 3 4 3 3 2" xfId="40799"/>
    <cellStyle name="Percent 2 4 3 4 3 4" xfId="40800"/>
    <cellStyle name="Percent 2 4 3 4 3 4 2" xfId="40801"/>
    <cellStyle name="Percent 2 4 3 4 3 5" xfId="40802"/>
    <cellStyle name="Percent 2 4 3 4 3 6" xfId="40803"/>
    <cellStyle name="Percent 2 4 3 4 4" xfId="40804"/>
    <cellStyle name="Percent 2 4 3 4 4 2" xfId="40805"/>
    <cellStyle name="Percent 2 4 3 4 4 2 2" xfId="40806"/>
    <cellStyle name="Percent 2 4 3 4 4 3" xfId="40807"/>
    <cellStyle name="Percent 2 4 3 4 4 3 2" xfId="40808"/>
    <cellStyle name="Percent 2 4 3 4 4 4" xfId="40809"/>
    <cellStyle name="Percent 2 4 3 4 4 4 2" xfId="40810"/>
    <cellStyle name="Percent 2 4 3 4 4 5" xfId="40811"/>
    <cellStyle name="Percent 2 4 3 4 4 6" xfId="40812"/>
    <cellStyle name="Percent 2 4 3 4 5" xfId="40813"/>
    <cellStyle name="Percent 2 4 3 4 5 2" xfId="40814"/>
    <cellStyle name="Percent 2 4 3 4 5 2 2" xfId="40815"/>
    <cellStyle name="Percent 2 4 3 4 5 3" xfId="40816"/>
    <cellStyle name="Percent 2 4 3 4 5 3 2" xfId="40817"/>
    <cellStyle name="Percent 2 4 3 4 5 4" xfId="40818"/>
    <cellStyle name="Percent 2 4 3 4 5 5" xfId="40819"/>
    <cellStyle name="Percent 2 4 3 4 6" xfId="40820"/>
    <cellStyle name="Percent 2 4 3 4 6 2" xfId="40821"/>
    <cellStyle name="Percent 2 4 3 4 7" xfId="40822"/>
    <cellStyle name="Percent 2 4 3 4 7 2" xfId="40823"/>
    <cellStyle name="Percent 2 4 3 4 8" xfId="40824"/>
    <cellStyle name="Percent 2 4 3 4 8 2" xfId="40825"/>
    <cellStyle name="Percent 2 4 3 4 9" xfId="40826"/>
    <cellStyle name="Percent 2 4 3 5" xfId="40827"/>
    <cellStyle name="Percent 2 4 3 5 2" xfId="40828"/>
    <cellStyle name="Percent 2 4 3 5 2 2" xfId="40829"/>
    <cellStyle name="Percent 2 4 3 5 3" xfId="40830"/>
    <cellStyle name="Percent 2 4 3 5 3 2" xfId="40831"/>
    <cellStyle name="Percent 2 4 3 5 4" xfId="40832"/>
    <cellStyle name="Percent 2 4 3 5 4 2" xfId="40833"/>
    <cellStyle name="Percent 2 4 3 5 5" xfId="40834"/>
    <cellStyle name="Percent 2 4 3 5 6" xfId="40835"/>
    <cellStyle name="Percent 2 4 3 6" xfId="40836"/>
    <cellStyle name="Percent 2 4 3 6 2" xfId="40837"/>
    <cellStyle name="Percent 2 4 3 6 2 2" xfId="40838"/>
    <cellStyle name="Percent 2 4 3 6 3" xfId="40839"/>
    <cellStyle name="Percent 2 4 3 6 3 2" xfId="40840"/>
    <cellStyle name="Percent 2 4 3 6 4" xfId="40841"/>
    <cellStyle name="Percent 2 4 3 6 4 2" xfId="40842"/>
    <cellStyle name="Percent 2 4 3 6 5" xfId="40843"/>
    <cellStyle name="Percent 2 4 3 6 6" xfId="40844"/>
    <cellStyle name="Percent 2 4 3 7" xfId="40845"/>
    <cellStyle name="Percent 2 4 3 7 2" xfId="40846"/>
    <cellStyle name="Percent 2 4 3 7 2 2" xfId="40847"/>
    <cellStyle name="Percent 2 4 3 7 3" xfId="40848"/>
    <cellStyle name="Percent 2 4 3 7 3 2" xfId="40849"/>
    <cellStyle name="Percent 2 4 3 7 4" xfId="40850"/>
    <cellStyle name="Percent 2 4 3 7 4 2" xfId="40851"/>
    <cellStyle name="Percent 2 4 3 7 5" xfId="40852"/>
    <cellStyle name="Percent 2 4 3 7 6" xfId="40853"/>
    <cellStyle name="Percent 2 4 3 8" xfId="40854"/>
    <cellStyle name="Percent 2 4 3 8 2" xfId="40855"/>
    <cellStyle name="Percent 2 4 3 8 2 2" xfId="40856"/>
    <cellStyle name="Percent 2 4 3 8 3" xfId="40857"/>
    <cellStyle name="Percent 2 4 3 8 3 2" xfId="40858"/>
    <cellStyle name="Percent 2 4 3 8 4" xfId="40859"/>
    <cellStyle name="Percent 2 4 3 8 5" xfId="40860"/>
    <cellStyle name="Percent 2 4 3 9" xfId="40861"/>
    <cellStyle name="Percent 2 4 3 9 2" xfId="40862"/>
    <cellStyle name="Percent 2 4 4" xfId="40863"/>
    <cellStyle name="Percent 2 4 4 10" xfId="40864"/>
    <cellStyle name="Percent 2 4 4 10 2" xfId="40865"/>
    <cellStyle name="Percent 2 4 4 11" xfId="40866"/>
    <cellStyle name="Percent 2 4 4 12" xfId="40867"/>
    <cellStyle name="Percent 2 4 4 2" xfId="40868"/>
    <cellStyle name="Percent 2 4 4 2 10" xfId="40869"/>
    <cellStyle name="Percent 2 4 4 2 2" xfId="40870"/>
    <cellStyle name="Percent 2 4 4 2 2 2" xfId="40871"/>
    <cellStyle name="Percent 2 4 4 2 2 2 2" xfId="40872"/>
    <cellStyle name="Percent 2 4 4 2 2 3" xfId="40873"/>
    <cellStyle name="Percent 2 4 4 2 2 3 2" xfId="40874"/>
    <cellStyle name="Percent 2 4 4 2 2 4" xfId="40875"/>
    <cellStyle name="Percent 2 4 4 2 2 4 2" xfId="40876"/>
    <cellStyle name="Percent 2 4 4 2 2 5" xfId="40877"/>
    <cellStyle name="Percent 2 4 4 2 2 6" xfId="40878"/>
    <cellStyle name="Percent 2 4 4 2 3" xfId="40879"/>
    <cellStyle name="Percent 2 4 4 2 3 2" xfId="40880"/>
    <cellStyle name="Percent 2 4 4 2 3 2 2" xfId="40881"/>
    <cellStyle name="Percent 2 4 4 2 3 3" xfId="40882"/>
    <cellStyle name="Percent 2 4 4 2 3 3 2" xfId="40883"/>
    <cellStyle name="Percent 2 4 4 2 3 4" xfId="40884"/>
    <cellStyle name="Percent 2 4 4 2 3 4 2" xfId="40885"/>
    <cellStyle name="Percent 2 4 4 2 3 5" xfId="40886"/>
    <cellStyle name="Percent 2 4 4 2 3 6" xfId="40887"/>
    <cellStyle name="Percent 2 4 4 2 4" xfId="40888"/>
    <cellStyle name="Percent 2 4 4 2 4 2" xfId="40889"/>
    <cellStyle name="Percent 2 4 4 2 4 2 2" xfId="40890"/>
    <cellStyle name="Percent 2 4 4 2 4 3" xfId="40891"/>
    <cellStyle name="Percent 2 4 4 2 4 3 2" xfId="40892"/>
    <cellStyle name="Percent 2 4 4 2 4 4" xfId="40893"/>
    <cellStyle name="Percent 2 4 4 2 4 4 2" xfId="40894"/>
    <cellStyle name="Percent 2 4 4 2 4 5" xfId="40895"/>
    <cellStyle name="Percent 2 4 4 2 4 6" xfId="40896"/>
    <cellStyle name="Percent 2 4 4 2 5" xfId="40897"/>
    <cellStyle name="Percent 2 4 4 2 5 2" xfId="40898"/>
    <cellStyle name="Percent 2 4 4 2 5 2 2" xfId="40899"/>
    <cellStyle name="Percent 2 4 4 2 5 3" xfId="40900"/>
    <cellStyle name="Percent 2 4 4 2 5 3 2" xfId="40901"/>
    <cellStyle name="Percent 2 4 4 2 5 4" xfId="40902"/>
    <cellStyle name="Percent 2 4 4 2 5 5" xfId="40903"/>
    <cellStyle name="Percent 2 4 4 2 6" xfId="40904"/>
    <cellStyle name="Percent 2 4 4 2 6 2" xfId="40905"/>
    <cellStyle name="Percent 2 4 4 2 7" xfId="40906"/>
    <cellStyle name="Percent 2 4 4 2 7 2" xfId="40907"/>
    <cellStyle name="Percent 2 4 4 2 8" xfId="40908"/>
    <cellStyle name="Percent 2 4 4 2 8 2" xfId="40909"/>
    <cellStyle name="Percent 2 4 4 2 9" xfId="40910"/>
    <cellStyle name="Percent 2 4 4 3" xfId="40911"/>
    <cellStyle name="Percent 2 4 4 3 10" xfId="40912"/>
    <cellStyle name="Percent 2 4 4 3 2" xfId="40913"/>
    <cellStyle name="Percent 2 4 4 3 2 2" xfId="40914"/>
    <cellStyle name="Percent 2 4 4 3 2 2 2" xfId="40915"/>
    <cellStyle name="Percent 2 4 4 3 2 3" xfId="40916"/>
    <cellStyle name="Percent 2 4 4 3 2 3 2" xfId="40917"/>
    <cellStyle name="Percent 2 4 4 3 2 4" xfId="40918"/>
    <cellStyle name="Percent 2 4 4 3 2 4 2" xfId="40919"/>
    <cellStyle name="Percent 2 4 4 3 2 5" xfId="40920"/>
    <cellStyle name="Percent 2 4 4 3 2 6" xfId="40921"/>
    <cellStyle name="Percent 2 4 4 3 3" xfId="40922"/>
    <cellStyle name="Percent 2 4 4 3 3 2" xfId="40923"/>
    <cellStyle name="Percent 2 4 4 3 3 2 2" xfId="40924"/>
    <cellStyle name="Percent 2 4 4 3 3 3" xfId="40925"/>
    <cellStyle name="Percent 2 4 4 3 3 3 2" xfId="40926"/>
    <cellStyle name="Percent 2 4 4 3 3 4" xfId="40927"/>
    <cellStyle name="Percent 2 4 4 3 3 4 2" xfId="40928"/>
    <cellStyle name="Percent 2 4 4 3 3 5" xfId="40929"/>
    <cellStyle name="Percent 2 4 4 3 3 6" xfId="40930"/>
    <cellStyle name="Percent 2 4 4 3 4" xfId="40931"/>
    <cellStyle name="Percent 2 4 4 3 4 2" xfId="40932"/>
    <cellStyle name="Percent 2 4 4 3 4 2 2" xfId="40933"/>
    <cellStyle name="Percent 2 4 4 3 4 3" xfId="40934"/>
    <cellStyle name="Percent 2 4 4 3 4 3 2" xfId="40935"/>
    <cellStyle name="Percent 2 4 4 3 4 4" xfId="40936"/>
    <cellStyle name="Percent 2 4 4 3 4 4 2" xfId="40937"/>
    <cellStyle name="Percent 2 4 4 3 4 5" xfId="40938"/>
    <cellStyle name="Percent 2 4 4 3 4 6" xfId="40939"/>
    <cellStyle name="Percent 2 4 4 3 5" xfId="40940"/>
    <cellStyle name="Percent 2 4 4 3 5 2" xfId="40941"/>
    <cellStyle name="Percent 2 4 4 3 5 2 2" xfId="40942"/>
    <cellStyle name="Percent 2 4 4 3 5 3" xfId="40943"/>
    <cellStyle name="Percent 2 4 4 3 5 3 2" xfId="40944"/>
    <cellStyle name="Percent 2 4 4 3 5 4" xfId="40945"/>
    <cellStyle name="Percent 2 4 4 3 5 5" xfId="40946"/>
    <cellStyle name="Percent 2 4 4 3 6" xfId="40947"/>
    <cellStyle name="Percent 2 4 4 3 6 2" xfId="40948"/>
    <cellStyle name="Percent 2 4 4 3 7" xfId="40949"/>
    <cellStyle name="Percent 2 4 4 3 7 2" xfId="40950"/>
    <cellStyle name="Percent 2 4 4 3 8" xfId="40951"/>
    <cellStyle name="Percent 2 4 4 3 8 2" xfId="40952"/>
    <cellStyle name="Percent 2 4 4 3 9" xfId="40953"/>
    <cellStyle name="Percent 2 4 4 4" xfId="40954"/>
    <cellStyle name="Percent 2 4 4 4 2" xfId="40955"/>
    <cellStyle name="Percent 2 4 4 4 2 2" xfId="40956"/>
    <cellStyle name="Percent 2 4 4 4 3" xfId="40957"/>
    <cellStyle name="Percent 2 4 4 4 3 2" xfId="40958"/>
    <cellStyle name="Percent 2 4 4 4 4" xfId="40959"/>
    <cellStyle name="Percent 2 4 4 4 4 2" xfId="40960"/>
    <cellStyle name="Percent 2 4 4 4 5" xfId="40961"/>
    <cellStyle name="Percent 2 4 4 4 6" xfId="40962"/>
    <cellStyle name="Percent 2 4 4 5" xfId="40963"/>
    <cellStyle name="Percent 2 4 4 5 2" xfId="40964"/>
    <cellStyle name="Percent 2 4 4 5 2 2" xfId="40965"/>
    <cellStyle name="Percent 2 4 4 5 3" xfId="40966"/>
    <cellStyle name="Percent 2 4 4 5 3 2" xfId="40967"/>
    <cellStyle name="Percent 2 4 4 5 4" xfId="40968"/>
    <cellStyle name="Percent 2 4 4 5 4 2" xfId="40969"/>
    <cellStyle name="Percent 2 4 4 5 5" xfId="40970"/>
    <cellStyle name="Percent 2 4 4 5 6" xfId="40971"/>
    <cellStyle name="Percent 2 4 4 6" xfId="40972"/>
    <cellStyle name="Percent 2 4 4 6 2" xfId="40973"/>
    <cellStyle name="Percent 2 4 4 6 2 2" xfId="40974"/>
    <cellStyle name="Percent 2 4 4 6 3" xfId="40975"/>
    <cellStyle name="Percent 2 4 4 6 3 2" xfId="40976"/>
    <cellStyle name="Percent 2 4 4 6 4" xfId="40977"/>
    <cellStyle name="Percent 2 4 4 6 4 2" xfId="40978"/>
    <cellStyle name="Percent 2 4 4 6 5" xfId="40979"/>
    <cellStyle name="Percent 2 4 4 6 6" xfId="40980"/>
    <cellStyle name="Percent 2 4 4 7" xfId="40981"/>
    <cellStyle name="Percent 2 4 4 7 2" xfId="40982"/>
    <cellStyle name="Percent 2 4 4 7 2 2" xfId="40983"/>
    <cellStyle name="Percent 2 4 4 7 3" xfId="40984"/>
    <cellStyle name="Percent 2 4 4 7 3 2" xfId="40985"/>
    <cellStyle name="Percent 2 4 4 7 4" xfId="40986"/>
    <cellStyle name="Percent 2 4 4 7 5" xfId="40987"/>
    <cellStyle name="Percent 2 4 4 8" xfId="40988"/>
    <cellStyle name="Percent 2 4 4 8 2" xfId="40989"/>
    <cellStyle name="Percent 2 4 4 9" xfId="40990"/>
    <cellStyle name="Percent 2 4 4 9 2" xfId="40991"/>
    <cellStyle name="Percent 2 4 5" xfId="40992"/>
    <cellStyle name="Percent 2 4 5 10" xfId="40993"/>
    <cellStyle name="Percent 2 4 5 11" xfId="40994"/>
    <cellStyle name="Percent 2 4 5 2" xfId="40995"/>
    <cellStyle name="Percent 2 4 5 2 2" xfId="40996"/>
    <cellStyle name="Percent 2 4 5 2 2 2" xfId="40997"/>
    <cellStyle name="Percent 2 4 5 2 3" xfId="40998"/>
    <cellStyle name="Percent 2 4 5 2 3 2" xfId="40999"/>
    <cellStyle name="Percent 2 4 5 2 4" xfId="41000"/>
    <cellStyle name="Percent 2 4 5 2 4 2" xfId="41001"/>
    <cellStyle name="Percent 2 4 5 2 5" xfId="41002"/>
    <cellStyle name="Percent 2 4 5 2 6" xfId="41003"/>
    <cellStyle name="Percent 2 4 5 3" xfId="41004"/>
    <cellStyle name="Percent 2 4 5 3 2" xfId="41005"/>
    <cellStyle name="Percent 2 4 5 3 2 2" xfId="41006"/>
    <cellStyle name="Percent 2 4 5 3 3" xfId="41007"/>
    <cellStyle name="Percent 2 4 5 3 3 2" xfId="41008"/>
    <cellStyle name="Percent 2 4 5 3 4" xfId="41009"/>
    <cellStyle name="Percent 2 4 5 3 4 2" xfId="41010"/>
    <cellStyle name="Percent 2 4 5 3 5" xfId="41011"/>
    <cellStyle name="Percent 2 4 5 3 6" xfId="41012"/>
    <cellStyle name="Percent 2 4 5 4" xfId="41013"/>
    <cellStyle name="Percent 2 4 5 4 2" xfId="41014"/>
    <cellStyle name="Percent 2 4 5 4 2 2" xfId="41015"/>
    <cellStyle name="Percent 2 4 5 4 3" xfId="41016"/>
    <cellStyle name="Percent 2 4 5 4 3 2" xfId="41017"/>
    <cellStyle name="Percent 2 4 5 4 4" xfId="41018"/>
    <cellStyle name="Percent 2 4 5 4 4 2" xfId="41019"/>
    <cellStyle name="Percent 2 4 5 4 5" xfId="41020"/>
    <cellStyle name="Percent 2 4 5 4 6" xfId="41021"/>
    <cellStyle name="Percent 2 4 5 5" xfId="41022"/>
    <cellStyle name="Percent 2 4 5 5 2" xfId="41023"/>
    <cellStyle name="Percent 2 4 5 5 2 2" xfId="41024"/>
    <cellStyle name="Percent 2 4 5 5 3" xfId="41025"/>
    <cellStyle name="Percent 2 4 5 5 3 2" xfId="41026"/>
    <cellStyle name="Percent 2 4 5 5 4" xfId="41027"/>
    <cellStyle name="Percent 2 4 5 5 4 2" xfId="41028"/>
    <cellStyle name="Percent 2 4 5 5 5" xfId="41029"/>
    <cellStyle name="Percent 2 4 5 5 6" xfId="41030"/>
    <cellStyle name="Percent 2 4 5 6" xfId="41031"/>
    <cellStyle name="Percent 2 4 5 6 2" xfId="41032"/>
    <cellStyle name="Percent 2 4 5 6 2 2" xfId="41033"/>
    <cellStyle name="Percent 2 4 5 6 3" xfId="41034"/>
    <cellStyle name="Percent 2 4 5 6 3 2" xfId="41035"/>
    <cellStyle name="Percent 2 4 5 6 4" xfId="41036"/>
    <cellStyle name="Percent 2 4 5 6 5" xfId="41037"/>
    <cellStyle name="Percent 2 4 5 7" xfId="41038"/>
    <cellStyle name="Percent 2 4 5 7 2" xfId="41039"/>
    <cellStyle name="Percent 2 4 5 8" xfId="41040"/>
    <cellStyle name="Percent 2 4 5 8 2" xfId="41041"/>
    <cellStyle name="Percent 2 4 5 9" xfId="41042"/>
    <cellStyle name="Percent 2 4 5 9 2" xfId="41043"/>
    <cellStyle name="Percent 2 4 6" xfId="41044"/>
    <cellStyle name="Percent 2 4 6 10" xfId="41045"/>
    <cellStyle name="Percent 2 4 6 2" xfId="41046"/>
    <cellStyle name="Percent 2 4 6 2 2" xfId="41047"/>
    <cellStyle name="Percent 2 4 6 2 2 2" xfId="41048"/>
    <cellStyle name="Percent 2 4 6 2 3" xfId="41049"/>
    <cellStyle name="Percent 2 4 6 2 3 2" xfId="41050"/>
    <cellStyle name="Percent 2 4 6 2 4" xfId="41051"/>
    <cellStyle name="Percent 2 4 6 2 4 2" xfId="41052"/>
    <cellStyle name="Percent 2 4 6 2 5" xfId="41053"/>
    <cellStyle name="Percent 2 4 6 2 6" xfId="41054"/>
    <cellStyle name="Percent 2 4 6 3" xfId="41055"/>
    <cellStyle name="Percent 2 4 6 3 2" xfId="41056"/>
    <cellStyle name="Percent 2 4 6 3 2 2" xfId="41057"/>
    <cellStyle name="Percent 2 4 6 3 3" xfId="41058"/>
    <cellStyle name="Percent 2 4 6 3 3 2" xfId="41059"/>
    <cellStyle name="Percent 2 4 6 3 4" xfId="41060"/>
    <cellStyle name="Percent 2 4 6 3 4 2" xfId="41061"/>
    <cellStyle name="Percent 2 4 6 3 5" xfId="41062"/>
    <cellStyle name="Percent 2 4 6 3 6" xfId="41063"/>
    <cellStyle name="Percent 2 4 6 4" xfId="41064"/>
    <cellStyle name="Percent 2 4 6 4 2" xfId="41065"/>
    <cellStyle name="Percent 2 4 6 4 2 2" xfId="41066"/>
    <cellStyle name="Percent 2 4 6 4 3" xfId="41067"/>
    <cellStyle name="Percent 2 4 6 4 3 2" xfId="41068"/>
    <cellStyle name="Percent 2 4 6 4 4" xfId="41069"/>
    <cellStyle name="Percent 2 4 6 4 4 2" xfId="41070"/>
    <cellStyle name="Percent 2 4 6 4 5" xfId="41071"/>
    <cellStyle name="Percent 2 4 6 4 6" xfId="41072"/>
    <cellStyle name="Percent 2 4 6 5" xfId="41073"/>
    <cellStyle name="Percent 2 4 6 5 2" xfId="41074"/>
    <cellStyle name="Percent 2 4 6 5 2 2" xfId="41075"/>
    <cellStyle name="Percent 2 4 6 5 3" xfId="41076"/>
    <cellStyle name="Percent 2 4 6 5 3 2" xfId="41077"/>
    <cellStyle name="Percent 2 4 6 5 4" xfId="41078"/>
    <cellStyle name="Percent 2 4 6 5 5" xfId="41079"/>
    <cellStyle name="Percent 2 4 6 6" xfId="41080"/>
    <cellStyle name="Percent 2 4 6 6 2" xfId="41081"/>
    <cellStyle name="Percent 2 4 6 7" xfId="41082"/>
    <cellStyle name="Percent 2 4 6 7 2" xfId="41083"/>
    <cellStyle name="Percent 2 4 6 8" xfId="41084"/>
    <cellStyle name="Percent 2 4 6 8 2" xfId="41085"/>
    <cellStyle name="Percent 2 4 6 9" xfId="41086"/>
    <cellStyle name="Percent 2 4 7" xfId="41087"/>
    <cellStyle name="Percent 2 4 7 10" xfId="41088"/>
    <cellStyle name="Percent 2 4 7 2" xfId="41089"/>
    <cellStyle name="Percent 2 4 7 2 2" xfId="41090"/>
    <cellStyle name="Percent 2 4 7 2 2 2" xfId="41091"/>
    <cellStyle name="Percent 2 4 7 2 3" xfId="41092"/>
    <cellStyle name="Percent 2 4 7 2 3 2" xfId="41093"/>
    <cellStyle name="Percent 2 4 7 2 4" xfId="41094"/>
    <cellStyle name="Percent 2 4 7 2 4 2" xfId="41095"/>
    <cellStyle name="Percent 2 4 7 2 5" xfId="41096"/>
    <cellStyle name="Percent 2 4 7 2 6" xfId="41097"/>
    <cellStyle name="Percent 2 4 7 3" xfId="41098"/>
    <cellStyle name="Percent 2 4 7 3 2" xfId="41099"/>
    <cellStyle name="Percent 2 4 7 3 2 2" xfId="41100"/>
    <cellStyle name="Percent 2 4 7 3 3" xfId="41101"/>
    <cellStyle name="Percent 2 4 7 3 3 2" xfId="41102"/>
    <cellStyle name="Percent 2 4 7 3 4" xfId="41103"/>
    <cellStyle name="Percent 2 4 7 3 4 2" xfId="41104"/>
    <cellStyle name="Percent 2 4 7 3 5" xfId="41105"/>
    <cellStyle name="Percent 2 4 7 3 6" xfId="41106"/>
    <cellStyle name="Percent 2 4 7 4" xfId="41107"/>
    <cellStyle name="Percent 2 4 7 4 2" xfId="41108"/>
    <cellStyle name="Percent 2 4 7 4 2 2" xfId="41109"/>
    <cellStyle name="Percent 2 4 7 4 3" xfId="41110"/>
    <cellStyle name="Percent 2 4 7 4 3 2" xfId="41111"/>
    <cellStyle name="Percent 2 4 7 4 4" xfId="41112"/>
    <cellStyle name="Percent 2 4 7 4 4 2" xfId="41113"/>
    <cellStyle name="Percent 2 4 7 4 5" xfId="41114"/>
    <cellStyle name="Percent 2 4 7 4 6" xfId="41115"/>
    <cellStyle name="Percent 2 4 7 5" xfId="41116"/>
    <cellStyle name="Percent 2 4 7 5 2" xfId="41117"/>
    <cellStyle name="Percent 2 4 7 5 2 2" xfId="41118"/>
    <cellStyle name="Percent 2 4 7 5 3" xfId="41119"/>
    <cellStyle name="Percent 2 4 7 5 3 2" xfId="41120"/>
    <cellStyle name="Percent 2 4 7 5 4" xfId="41121"/>
    <cellStyle name="Percent 2 4 7 5 5" xfId="41122"/>
    <cellStyle name="Percent 2 4 7 6" xfId="41123"/>
    <cellStyle name="Percent 2 4 7 6 2" xfId="41124"/>
    <cellStyle name="Percent 2 4 7 7" xfId="41125"/>
    <cellStyle name="Percent 2 4 7 7 2" xfId="41126"/>
    <cellStyle name="Percent 2 4 7 8" xfId="41127"/>
    <cellStyle name="Percent 2 4 7 8 2" xfId="41128"/>
    <cellStyle name="Percent 2 4 7 9" xfId="41129"/>
    <cellStyle name="Percent 2 4 8" xfId="41130"/>
    <cellStyle name="Percent 2 4 8 2" xfId="41131"/>
    <cellStyle name="Percent 2 4 8 2 2" xfId="41132"/>
    <cellStyle name="Percent 2 4 8 3" xfId="41133"/>
    <cellStyle name="Percent 2 4 8 3 2" xfId="41134"/>
    <cellStyle name="Percent 2 4 8 4" xfId="41135"/>
    <cellStyle name="Percent 2 4 8 4 2" xfId="41136"/>
    <cellStyle name="Percent 2 4 8 5" xfId="41137"/>
    <cellStyle name="Percent 2 4 8 6" xfId="41138"/>
    <cellStyle name="Percent 2 4 9" xfId="41139"/>
    <cellStyle name="Percent 2 4 9 2" xfId="41140"/>
    <cellStyle name="Percent 2 4 9 2 2" xfId="41141"/>
    <cellStyle name="Percent 2 4 9 3" xfId="41142"/>
    <cellStyle name="Percent 2 4 9 3 2" xfId="41143"/>
    <cellStyle name="Percent 2 4 9 4" xfId="41144"/>
    <cellStyle name="Percent 2 4 9 4 2" xfId="41145"/>
    <cellStyle name="Percent 2 4 9 5" xfId="41146"/>
    <cellStyle name="Percent 2 4 9 6" xfId="41147"/>
    <cellStyle name="Percent 2 5" xfId="7754"/>
    <cellStyle name="Percent 2 5 10" xfId="7755"/>
    <cellStyle name="Percent 2 5 10 2" xfId="7756"/>
    <cellStyle name="Percent 2 5 10 2 2" xfId="7757"/>
    <cellStyle name="Percent 2 5 10 3" xfId="7758"/>
    <cellStyle name="Percent 2 5 10 3 2" xfId="7759"/>
    <cellStyle name="Percent 2 5 10 4" xfId="7760"/>
    <cellStyle name="Percent 2 5 11" xfId="7761"/>
    <cellStyle name="Percent 2 5 11 2" xfId="7762"/>
    <cellStyle name="Percent 2 5 11 3" xfId="7763"/>
    <cellStyle name="Percent 2 5 12" xfId="7764"/>
    <cellStyle name="Percent 2 5 12 2" xfId="7765"/>
    <cellStyle name="Percent 2 5 13" xfId="7766"/>
    <cellStyle name="Percent 2 5 13 2" xfId="7767"/>
    <cellStyle name="Percent 2 5 14" xfId="7768"/>
    <cellStyle name="Percent 2 5 15" xfId="41148"/>
    <cellStyle name="Percent 2 5 2" xfId="7769"/>
    <cellStyle name="Percent 2 5 2 10" xfId="7770"/>
    <cellStyle name="Percent 2 5 2 10 2" xfId="7771"/>
    <cellStyle name="Percent 2 5 2 11" xfId="7772"/>
    <cellStyle name="Percent 2 5 2 11 2" xfId="7773"/>
    <cellStyle name="Percent 2 5 2 12" xfId="7774"/>
    <cellStyle name="Percent 2 5 2 2" xfId="7775"/>
    <cellStyle name="Percent 2 5 2 2 10" xfId="7776"/>
    <cellStyle name="Percent 2 5 2 2 2" xfId="7777"/>
    <cellStyle name="Percent 2 5 2 2 2 2" xfId="7778"/>
    <cellStyle name="Percent 2 5 2 2 2 2 2" xfId="7779"/>
    <cellStyle name="Percent 2 5 2 2 2 2 2 2" xfId="7780"/>
    <cellStyle name="Percent 2 5 2 2 2 2 2 3" xfId="7781"/>
    <cellStyle name="Percent 2 5 2 2 2 2 3" xfId="7782"/>
    <cellStyle name="Percent 2 5 2 2 2 2 3 2" xfId="7783"/>
    <cellStyle name="Percent 2 5 2 2 2 2 4" xfId="7784"/>
    <cellStyle name="Percent 2 5 2 2 2 2 4 2" xfId="7785"/>
    <cellStyle name="Percent 2 5 2 2 2 2 5" xfId="7786"/>
    <cellStyle name="Percent 2 5 2 2 2 3" xfId="7787"/>
    <cellStyle name="Percent 2 5 2 2 2 3 2" xfId="7788"/>
    <cellStyle name="Percent 2 5 2 2 2 3 2 2" xfId="7789"/>
    <cellStyle name="Percent 2 5 2 2 2 3 3" xfId="7790"/>
    <cellStyle name="Percent 2 5 2 2 2 3 3 2" xfId="7791"/>
    <cellStyle name="Percent 2 5 2 2 2 3 4" xfId="7792"/>
    <cellStyle name="Percent 2 5 2 2 2 4" xfId="7793"/>
    <cellStyle name="Percent 2 5 2 2 2 4 2" xfId="7794"/>
    <cellStyle name="Percent 2 5 2 2 2 4 3" xfId="7795"/>
    <cellStyle name="Percent 2 5 2 2 2 5" xfId="7796"/>
    <cellStyle name="Percent 2 5 2 2 2 5 2" xfId="7797"/>
    <cellStyle name="Percent 2 5 2 2 2 6" xfId="7798"/>
    <cellStyle name="Percent 2 5 2 2 2 6 2" xfId="7799"/>
    <cellStyle name="Percent 2 5 2 2 2 7" xfId="7800"/>
    <cellStyle name="Percent 2 5 2 2 3" xfId="7801"/>
    <cellStyle name="Percent 2 5 2 2 3 2" xfId="7802"/>
    <cellStyle name="Percent 2 5 2 2 3 2 2" xfId="7803"/>
    <cellStyle name="Percent 2 5 2 2 3 2 2 2" xfId="7804"/>
    <cellStyle name="Percent 2 5 2 2 3 2 2 3" xfId="7805"/>
    <cellStyle name="Percent 2 5 2 2 3 2 3" xfId="7806"/>
    <cellStyle name="Percent 2 5 2 2 3 2 3 2" xfId="7807"/>
    <cellStyle name="Percent 2 5 2 2 3 2 4" xfId="7808"/>
    <cellStyle name="Percent 2 5 2 2 3 2 4 2" xfId="7809"/>
    <cellStyle name="Percent 2 5 2 2 3 2 5" xfId="7810"/>
    <cellStyle name="Percent 2 5 2 2 3 3" xfId="7811"/>
    <cellStyle name="Percent 2 5 2 2 3 3 2" xfId="7812"/>
    <cellStyle name="Percent 2 5 2 2 3 3 2 2" xfId="7813"/>
    <cellStyle name="Percent 2 5 2 2 3 3 3" xfId="7814"/>
    <cellStyle name="Percent 2 5 2 2 3 3 3 2" xfId="7815"/>
    <cellStyle name="Percent 2 5 2 2 3 3 4" xfId="7816"/>
    <cellStyle name="Percent 2 5 2 2 3 4" xfId="7817"/>
    <cellStyle name="Percent 2 5 2 2 3 4 2" xfId="7818"/>
    <cellStyle name="Percent 2 5 2 2 3 4 3" xfId="7819"/>
    <cellStyle name="Percent 2 5 2 2 3 5" xfId="7820"/>
    <cellStyle name="Percent 2 5 2 2 3 5 2" xfId="7821"/>
    <cellStyle name="Percent 2 5 2 2 3 6" xfId="7822"/>
    <cellStyle name="Percent 2 5 2 2 3 6 2" xfId="7823"/>
    <cellStyle name="Percent 2 5 2 2 3 7" xfId="7824"/>
    <cellStyle name="Percent 2 5 2 2 4" xfId="7825"/>
    <cellStyle name="Percent 2 5 2 2 4 2" xfId="7826"/>
    <cellStyle name="Percent 2 5 2 2 4 2 2" xfId="7827"/>
    <cellStyle name="Percent 2 5 2 2 4 2 2 2" xfId="7828"/>
    <cellStyle name="Percent 2 5 2 2 4 2 3" xfId="7829"/>
    <cellStyle name="Percent 2 5 2 2 4 2 3 2" xfId="7830"/>
    <cellStyle name="Percent 2 5 2 2 4 2 4" xfId="7831"/>
    <cellStyle name="Percent 2 5 2 2 4 3" xfId="7832"/>
    <cellStyle name="Percent 2 5 2 2 4 3 2" xfId="7833"/>
    <cellStyle name="Percent 2 5 2 2 4 3 3" xfId="7834"/>
    <cellStyle name="Percent 2 5 2 2 4 4" xfId="7835"/>
    <cellStyle name="Percent 2 5 2 2 4 4 2" xfId="7836"/>
    <cellStyle name="Percent 2 5 2 2 4 5" xfId="7837"/>
    <cellStyle name="Percent 2 5 2 2 4 5 2" xfId="7838"/>
    <cellStyle name="Percent 2 5 2 2 4 6" xfId="7839"/>
    <cellStyle name="Percent 2 5 2 2 5" xfId="7840"/>
    <cellStyle name="Percent 2 5 2 2 5 2" xfId="7841"/>
    <cellStyle name="Percent 2 5 2 2 5 2 2" xfId="7842"/>
    <cellStyle name="Percent 2 5 2 2 5 3" xfId="7843"/>
    <cellStyle name="Percent 2 5 2 2 5 3 2" xfId="7844"/>
    <cellStyle name="Percent 2 5 2 2 5 4" xfId="7845"/>
    <cellStyle name="Percent 2 5 2 2 6" xfId="7846"/>
    <cellStyle name="Percent 2 5 2 2 6 2" xfId="7847"/>
    <cellStyle name="Percent 2 5 2 2 6 2 2" xfId="7848"/>
    <cellStyle name="Percent 2 5 2 2 6 3" xfId="7849"/>
    <cellStyle name="Percent 2 5 2 2 6 3 2" xfId="7850"/>
    <cellStyle name="Percent 2 5 2 2 6 4" xfId="7851"/>
    <cellStyle name="Percent 2 5 2 2 7" xfId="7852"/>
    <cellStyle name="Percent 2 5 2 2 7 2" xfId="7853"/>
    <cellStyle name="Percent 2 5 2 2 7 3" xfId="7854"/>
    <cellStyle name="Percent 2 5 2 2 8" xfId="7855"/>
    <cellStyle name="Percent 2 5 2 2 8 2" xfId="7856"/>
    <cellStyle name="Percent 2 5 2 2 9" xfId="7857"/>
    <cellStyle name="Percent 2 5 2 2 9 2" xfId="7858"/>
    <cellStyle name="Percent 2 5 2 3" xfId="7859"/>
    <cellStyle name="Percent 2 5 2 3 2" xfId="7860"/>
    <cellStyle name="Percent 2 5 2 3 2 2" xfId="7861"/>
    <cellStyle name="Percent 2 5 2 3 2 2 2" xfId="7862"/>
    <cellStyle name="Percent 2 5 2 3 2 2 2 2" xfId="7863"/>
    <cellStyle name="Percent 2 5 2 3 2 2 2 3" xfId="7864"/>
    <cellStyle name="Percent 2 5 2 3 2 2 3" xfId="7865"/>
    <cellStyle name="Percent 2 5 2 3 2 2 3 2" xfId="7866"/>
    <cellStyle name="Percent 2 5 2 3 2 2 4" xfId="7867"/>
    <cellStyle name="Percent 2 5 2 3 2 2 4 2" xfId="7868"/>
    <cellStyle name="Percent 2 5 2 3 2 2 5" xfId="7869"/>
    <cellStyle name="Percent 2 5 2 3 2 3" xfId="7870"/>
    <cellStyle name="Percent 2 5 2 3 2 3 2" xfId="7871"/>
    <cellStyle name="Percent 2 5 2 3 2 3 2 2" xfId="7872"/>
    <cellStyle name="Percent 2 5 2 3 2 3 3" xfId="7873"/>
    <cellStyle name="Percent 2 5 2 3 2 3 3 2" xfId="7874"/>
    <cellStyle name="Percent 2 5 2 3 2 3 4" xfId="7875"/>
    <cellStyle name="Percent 2 5 2 3 2 4" xfId="7876"/>
    <cellStyle name="Percent 2 5 2 3 2 4 2" xfId="7877"/>
    <cellStyle name="Percent 2 5 2 3 2 4 3" xfId="7878"/>
    <cellStyle name="Percent 2 5 2 3 2 5" xfId="7879"/>
    <cellStyle name="Percent 2 5 2 3 2 5 2" xfId="7880"/>
    <cellStyle name="Percent 2 5 2 3 2 6" xfId="7881"/>
    <cellStyle name="Percent 2 5 2 3 2 6 2" xfId="7882"/>
    <cellStyle name="Percent 2 5 2 3 2 7" xfId="7883"/>
    <cellStyle name="Percent 2 5 2 3 3" xfId="7884"/>
    <cellStyle name="Percent 2 5 2 3 3 2" xfId="7885"/>
    <cellStyle name="Percent 2 5 2 3 3 2 2" xfId="7886"/>
    <cellStyle name="Percent 2 5 2 3 3 2 3" xfId="7887"/>
    <cellStyle name="Percent 2 5 2 3 3 3" xfId="7888"/>
    <cellStyle name="Percent 2 5 2 3 3 3 2" xfId="7889"/>
    <cellStyle name="Percent 2 5 2 3 3 4" xfId="7890"/>
    <cellStyle name="Percent 2 5 2 3 3 4 2" xfId="7891"/>
    <cellStyle name="Percent 2 5 2 3 3 5" xfId="7892"/>
    <cellStyle name="Percent 2 5 2 3 4" xfId="7893"/>
    <cellStyle name="Percent 2 5 2 3 4 2" xfId="7894"/>
    <cellStyle name="Percent 2 5 2 3 4 2 2" xfId="7895"/>
    <cellStyle name="Percent 2 5 2 3 4 3" xfId="7896"/>
    <cellStyle name="Percent 2 5 2 3 4 3 2" xfId="7897"/>
    <cellStyle name="Percent 2 5 2 3 4 4" xfId="7898"/>
    <cellStyle name="Percent 2 5 2 3 5" xfId="7899"/>
    <cellStyle name="Percent 2 5 2 3 5 2" xfId="7900"/>
    <cellStyle name="Percent 2 5 2 3 5 3" xfId="7901"/>
    <cellStyle name="Percent 2 5 2 3 6" xfId="7902"/>
    <cellStyle name="Percent 2 5 2 3 6 2" xfId="7903"/>
    <cellStyle name="Percent 2 5 2 3 7" xfId="7904"/>
    <cellStyle name="Percent 2 5 2 3 7 2" xfId="7905"/>
    <cellStyle name="Percent 2 5 2 3 8" xfId="7906"/>
    <cellStyle name="Percent 2 5 2 4" xfId="7907"/>
    <cellStyle name="Percent 2 5 2 4 2" xfId="7908"/>
    <cellStyle name="Percent 2 5 2 4 2 2" xfId="7909"/>
    <cellStyle name="Percent 2 5 2 4 2 2 2" xfId="7910"/>
    <cellStyle name="Percent 2 5 2 4 2 2 3" xfId="7911"/>
    <cellStyle name="Percent 2 5 2 4 2 3" xfId="7912"/>
    <cellStyle name="Percent 2 5 2 4 2 3 2" xfId="7913"/>
    <cellStyle name="Percent 2 5 2 4 2 4" xfId="7914"/>
    <cellStyle name="Percent 2 5 2 4 2 4 2" xfId="7915"/>
    <cellStyle name="Percent 2 5 2 4 2 5" xfId="7916"/>
    <cellStyle name="Percent 2 5 2 4 3" xfId="7917"/>
    <cellStyle name="Percent 2 5 2 4 3 2" xfId="7918"/>
    <cellStyle name="Percent 2 5 2 4 3 2 2" xfId="7919"/>
    <cellStyle name="Percent 2 5 2 4 3 3" xfId="7920"/>
    <cellStyle name="Percent 2 5 2 4 3 3 2" xfId="7921"/>
    <cellStyle name="Percent 2 5 2 4 3 4" xfId="7922"/>
    <cellStyle name="Percent 2 5 2 4 4" xfId="7923"/>
    <cellStyle name="Percent 2 5 2 4 4 2" xfId="7924"/>
    <cellStyle name="Percent 2 5 2 4 4 3" xfId="7925"/>
    <cellStyle name="Percent 2 5 2 4 5" xfId="7926"/>
    <cellStyle name="Percent 2 5 2 4 5 2" xfId="7927"/>
    <cellStyle name="Percent 2 5 2 4 6" xfId="7928"/>
    <cellStyle name="Percent 2 5 2 4 6 2" xfId="7929"/>
    <cellStyle name="Percent 2 5 2 4 7" xfId="7930"/>
    <cellStyle name="Percent 2 5 2 5" xfId="7931"/>
    <cellStyle name="Percent 2 5 2 5 2" xfId="7932"/>
    <cellStyle name="Percent 2 5 2 5 2 2" xfId="7933"/>
    <cellStyle name="Percent 2 5 2 5 2 2 2" xfId="7934"/>
    <cellStyle name="Percent 2 5 2 5 2 2 3" xfId="7935"/>
    <cellStyle name="Percent 2 5 2 5 2 3" xfId="7936"/>
    <cellStyle name="Percent 2 5 2 5 2 3 2" xfId="7937"/>
    <cellStyle name="Percent 2 5 2 5 2 4" xfId="7938"/>
    <cellStyle name="Percent 2 5 2 5 2 4 2" xfId="7939"/>
    <cellStyle name="Percent 2 5 2 5 2 5" xfId="7940"/>
    <cellStyle name="Percent 2 5 2 5 3" xfId="7941"/>
    <cellStyle name="Percent 2 5 2 5 3 2" xfId="7942"/>
    <cellStyle name="Percent 2 5 2 5 3 2 2" xfId="7943"/>
    <cellStyle name="Percent 2 5 2 5 3 3" xfId="7944"/>
    <cellStyle name="Percent 2 5 2 5 3 3 2" xfId="7945"/>
    <cellStyle name="Percent 2 5 2 5 3 4" xfId="7946"/>
    <cellStyle name="Percent 2 5 2 5 4" xfId="7947"/>
    <cellStyle name="Percent 2 5 2 5 4 2" xfId="7948"/>
    <cellStyle name="Percent 2 5 2 5 4 3" xfId="7949"/>
    <cellStyle name="Percent 2 5 2 5 5" xfId="7950"/>
    <cellStyle name="Percent 2 5 2 5 5 2" xfId="7951"/>
    <cellStyle name="Percent 2 5 2 5 6" xfId="7952"/>
    <cellStyle name="Percent 2 5 2 5 6 2" xfId="7953"/>
    <cellStyle name="Percent 2 5 2 5 7" xfId="7954"/>
    <cellStyle name="Percent 2 5 2 6" xfId="7955"/>
    <cellStyle name="Percent 2 5 2 6 2" xfId="7956"/>
    <cellStyle name="Percent 2 5 2 6 2 2" xfId="7957"/>
    <cellStyle name="Percent 2 5 2 6 2 2 2" xfId="7958"/>
    <cellStyle name="Percent 2 5 2 6 2 3" xfId="7959"/>
    <cellStyle name="Percent 2 5 2 6 2 3 2" xfId="7960"/>
    <cellStyle name="Percent 2 5 2 6 2 4" xfId="7961"/>
    <cellStyle name="Percent 2 5 2 6 3" xfId="7962"/>
    <cellStyle name="Percent 2 5 2 6 3 2" xfId="7963"/>
    <cellStyle name="Percent 2 5 2 6 3 3" xfId="7964"/>
    <cellStyle name="Percent 2 5 2 6 4" xfId="7965"/>
    <cellStyle name="Percent 2 5 2 6 4 2" xfId="7966"/>
    <cellStyle name="Percent 2 5 2 6 5" xfId="7967"/>
    <cellStyle name="Percent 2 5 2 6 5 2" xfId="7968"/>
    <cellStyle name="Percent 2 5 2 6 6" xfId="7969"/>
    <cellStyle name="Percent 2 5 2 7" xfId="7970"/>
    <cellStyle name="Percent 2 5 2 7 2" xfId="7971"/>
    <cellStyle name="Percent 2 5 2 7 2 2" xfId="7972"/>
    <cellStyle name="Percent 2 5 2 7 3" xfId="7973"/>
    <cellStyle name="Percent 2 5 2 7 3 2" xfId="7974"/>
    <cellStyle name="Percent 2 5 2 7 4" xfId="7975"/>
    <cellStyle name="Percent 2 5 2 8" xfId="7976"/>
    <cellStyle name="Percent 2 5 2 8 2" xfId="7977"/>
    <cellStyle name="Percent 2 5 2 8 2 2" xfId="7978"/>
    <cellStyle name="Percent 2 5 2 8 3" xfId="7979"/>
    <cellStyle name="Percent 2 5 2 8 3 2" xfId="7980"/>
    <cellStyle name="Percent 2 5 2 8 4" xfId="7981"/>
    <cellStyle name="Percent 2 5 2 9" xfId="7982"/>
    <cellStyle name="Percent 2 5 2 9 2" xfId="7983"/>
    <cellStyle name="Percent 2 5 2 9 3" xfId="7984"/>
    <cellStyle name="Percent 2 5 3" xfId="7985"/>
    <cellStyle name="Percent 2 5 3 10" xfId="7986"/>
    <cellStyle name="Percent 2 5 3 10 2" xfId="7987"/>
    <cellStyle name="Percent 2 5 3 11" xfId="7988"/>
    <cellStyle name="Percent 2 5 3 2" xfId="7989"/>
    <cellStyle name="Percent 2 5 3 2 2" xfId="7990"/>
    <cellStyle name="Percent 2 5 3 2 2 2" xfId="7991"/>
    <cellStyle name="Percent 2 5 3 2 2 2 2" xfId="7992"/>
    <cellStyle name="Percent 2 5 3 2 2 2 2 2" xfId="7993"/>
    <cellStyle name="Percent 2 5 3 2 2 2 2 3" xfId="7994"/>
    <cellStyle name="Percent 2 5 3 2 2 2 3" xfId="7995"/>
    <cellStyle name="Percent 2 5 3 2 2 2 3 2" xfId="7996"/>
    <cellStyle name="Percent 2 5 3 2 2 2 4" xfId="7997"/>
    <cellStyle name="Percent 2 5 3 2 2 2 4 2" xfId="7998"/>
    <cellStyle name="Percent 2 5 3 2 2 2 5" xfId="7999"/>
    <cellStyle name="Percent 2 5 3 2 2 3" xfId="8000"/>
    <cellStyle name="Percent 2 5 3 2 2 3 2" xfId="8001"/>
    <cellStyle name="Percent 2 5 3 2 2 3 2 2" xfId="8002"/>
    <cellStyle name="Percent 2 5 3 2 2 3 3" xfId="8003"/>
    <cellStyle name="Percent 2 5 3 2 2 3 3 2" xfId="8004"/>
    <cellStyle name="Percent 2 5 3 2 2 3 4" xfId="8005"/>
    <cellStyle name="Percent 2 5 3 2 2 4" xfId="8006"/>
    <cellStyle name="Percent 2 5 3 2 2 4 2" xfId="8007"/>
    <cellStyle name="Percent 2 5 3 2 2 4 3" xfId="8008"/>
    <cellStyle name="Percent 2 5 3 2 2 5" xfId="8009"/>
    <cellStyle name="Percent 2 5 3 2 2 5 2" xfId="8010"/>
    <cellStyle name="Percent 2 5 3 2 2 6" xfId="8011"/>
    <cellStyle name="Percent 2 5 3 2 2 6 2" xfId="8012"/>
    <cellStyle name="Percent 2 5 3 2 2 7" xfId="8013"/>
    <cellStyle name="Percent 2 5 3 2 3" xfId="8014"/>
    <cellStyle name="Percent 2 5 3 2 3 2" xfId="8015"/>
    <cellStyle name="Percent 2 5 3 2 3 2 2" xfId="8016"/>
    <cellStyle name="Percent 2 5 3 2 3 2 3" xfId="8017"/>
    <cellStyle name="Percent 2 5 3 2 3 3" xfId="8018"/>
    <cellStyle name="Percent 2 5 3 2 3 3 2" xfId="8019"/>
    <cellStyle name="Percent 2 5 3 2 3 4" xfId="8020"/>
    <cellStyle name="Percent 2 5 3 2 3 4 2" xfId="8021"/>
    <cellStyle name="Percent 2 5 3 2 3 5" xfId="8022"/>
    <cellStyle name="Percent 2 5 3 2 4" xfId="8023"/>
    <cellStyle name="Percent 2 5 3 2 4 2" xfId="8024"/>
    <cellStyle name="Percent 2 5 3 2 4 2 2" xfId="8025"/>
    <cellStyle name="Percent 2 5 3 2 4 3" xfId="8026"/>
    <cellStyle name="Percent 2 5 3 2 4 3 2" xfId="8027"/>
    <cellStyle name="Percent 2 5 3 2 4 4" xfId="8028"/>
    <cellStyle name="Percent 2 5 3 2 5" xfId="8029"/>
    <cellStyle name="Percent 2 5 3 2 5 2" xfId="8030"/>
    <cellStyle name="Percent 2 5 3 2 5 3" xfId="8031"/>
    <cellStyle name="Percent 2 5 3 2 6" xfId="8032"/>
    <cellStyle name="Percent 2 5 3 2 6 2" xfId="8033"/>
    <cellStyle name="Percent 2 5 3 2 7" xfId="8034"/>
    <cellStyle name="Percent 2 5 3 2 7 2" xfId="8035"/>
    <cellStyle name="Percent 2 5 3 2 8" xfId="8036"/>
    <cellStyle name="Percent 2 5 3 3" xfId="8037"/>
    <cellStyle name="Percent 2 5 3 3 2" xfId="8038"/>
    <cellStyle name="Percent 2 5 3 3 2 2" xfId="8039"/>
    <cellStyle name="Percent 2 5 3 3 2 2 2" xfId="8040"/>
    <cellStyle name="Percent 2 5 3 3 2 2 3" xfId="8041"/>
    <cellStyle name="Percent 2 5 3 3 2 3" xfId="8042"/>
    <cellStyle name="Percent 2 5 3 3 2 3 2" xfId="8043"/>
    <cellStyle name="Percent 2 5 3 3 2 4" xfId="8044"/>
    <cellStyle name="Percent 2 5 3 3 2 4 2" xfId="8045"/>
    <cellStyle name="Percent 2 5 3 3 2 5" xfId="8046"/>
    <cellStyle name="Percent 2 5 3 3 3" xfId="8047"/>
    <cellStyle name="Percent 2 5 3 3 3 2" xfId="8048"/>
    <cellStyle name="Percent 2 5 3 3 3 2 2" xfId="8049"/>
    <cellStyle name="Percent 2 5 3 3 3 3" xfId="8050"/>
    <cellStyle name="Percent 2 5 3 3 3 3 2" xfId="8051"/>
    <cellStyle name="Percent 2 5 3 3 3 4" xfId="8052"/>
    <cellStyle name="Percent 2 5 3 3 4" xfId="8053"/>
    <cellStyle name="Percent 2 5 3 3 4 2" xfId="8054"/>
    <cellStyle name="Percent 2 5 3 3 4 3" xfId="8055"/>
    <cellStyle name="Percent 2 5 3 3 5" xfId="8056"/>
    <cellStyle name="Percent 2 5 3 3 5 2" xfId="8057"/>
    <cellStyle name="Percent 2 5 3 3 6" xfId="8058"/>
    <cellStyle name="Percent 2 5 3 3 6 2" xfId="8059"/>
    <cellStyle name="Percent 2 5 3 3 7" xfId="8060"/>
    <cellStyle name="Percent 2 5 3 4" xfId="8061"/>
    <cellStyle name="Percent 2 5 3 4 2" xfId="8062"/>
    <cellStyle name="Percent 2 5 3 4 2 2" xfId="8063"/>
    <cellStyle name="Percent 2 5 3 4 2 2 2" xfId="8064"/>
    <cellStyle name="Percent 2 5 3 4 2 2 3" xfId="8065"/>
    <cellStyle name="Percent 2 5 3 4 2 3" xfId="8066"/>
    <cellStyle name="Percent 2 5 3 4 2 3 2" xfId="8067"/>
    <cellStyle name="Percent 2 5 3 4 2 4" xfId="8068"/>
    <cellStyle name="Percent 2 5 3 4 2 4 2" xfId="8069"/>
    <cellStyle name="Percent 2 5 3 4 2 5" xfId="8070"/>
    <cellStyle name="Percent 2 5 3 4 3" xfId="8071"/>
    <cellStyle name="Percent 2 5 3 4 3 2" xfId="8072"/>
    <cellStyle name="Percent 2 5 3 4 3 2 2" xfId="8073"/>
    <cellStyle name="Percent 2 5 3 4 3 3" xfId="8074"/>
    <cellStyle name="Percent 2 5 3 4 3 3 2" xfId="8075"/>
    <cellStyle name="Percent 2 5 3 4 3 4" xfId="8076"/>
    <cellStyle name="Percent 2 5 3 4 4" xfId="8077"/>
    <cellStyle name="Percent 2 5 3 4 4 2" xfId="8078"/>
    <cellStyle name="Percent 2 5 3 4 4 3" xfId="8079"/>
    <cellStyle name="Percent 2 5 3 4 5" xfId="8080"/>
    <cellStyle name="Percent 2 5 3 4 5 2" xfId="8081"/>
    <cellStyle name="Percent 2 5 3 4 6" xfId="8082"/>
    <cellStyle name="Percent 2 5 3 4 6 2" xfId="8083"/>
    <cellStyle name="Percent 2 5 3 4 7" xfId="8084"/>
    <cellStyle name="Percent 2 5 3 5" xfId="8085"/>
    <cellStyle name="Percent 2 5 3 5 2" xfId="8086"/>
    <cellStyle name="Percent 2 5 3 5 2 2" xfId="8087"/>
    <cellStyle name="Percent 2 5 3 5 2 2 2" xfId="8088"/>
    <cellStyle name="Percent 2 5 3 5 2 3" xfId="8089"/>
    <cellStyle name="Percent 2 5 3 5 2 3 2" xfId="8090"/>
    <cellStyle name="Percent 2 5 3 5 2 4" xfId="8091"/>
    <cellStyle name="Percent 2 5 3 5 3" xfId="8092"/>
    <cellStyle name="Percent 2 5 3 5 3 2" xfId="8093"/>
    <cellStyle name="Percent 2 5 3 5 3 3" xfId="8094"/>
    <cellStyle name="Percent 2 5 3 5 4" xfId="8095"/>
    <cellStyle name="Percent 2 5 3 5 4 2" xfId="8096"/>
    <cellStyle name="Percent 2 5 3 5 5" xfId="8097"/>
    <cellStyle name="Percent 2 5 3 5 5 2" xfId="8098"/>
    <cellStyle name="Percent 2 5 3 5 6" xfId="8099"/>
    <cellStyle name="Percent 2 5 3 6" xfId="8100"/>
    <cellStyle name="Percent 2 5 3 6 2" xfId="8101"/>
    <cellStyle name="Percent 2 5 3 6 2 2" xfId="8102"/>
    <cellStyle name="Percent 2 5 3 6 3" xfId="8103"/>
    <cellStyle name="Percent 2 5 3 6 3 2" xfId="8104"/>
    <cellStyle name="Percent 2 5 3 6 4" xfId="8105"/>
    <cellStyle name="Percent 2 5 3 7" xfId="8106"/>
    <cellStyle name="Percent 2 5 3 7 2" xfId="8107"/>
    <cellStyle name="Percent 2 5 3 7 2 2" xfId="8108"/>
    <cellStyle name="Percent 2 5 3 7 3" xfId="8109"/>
    <cellStyle name="Percent 2 5 3 7 3 2" xfId="8110"/>
    <cellStyle name="Percent 2 5 3 7 4" xfId="8111"/>
    <cellStyle name="Percent 2 5 3 8" xfId="8112"/>
    <cellStyle name="Percent 2 5 3 8 2" xfId="8113"/>
    <cellStyle name="Percent 2 5 3 8 3" xfId="8114"/>
    <cellStyle name="Percent 2 5 3 9" xfId="8115"/>
    <cellStyle name="Percent 2 5 3 9 2" xfId="8116"/>
    <cellStyle name="Percent 2 5 4" xfId="8117"/>
    <cellStyle name="Percent 2 5 4 10" xfId="8118"/>
    <cellStyle name="Percent 2 5 4 2" xfId="8119"/>
    <cellStyle name="Percent 2 5 4 2 2" xfId="8120"/>
    <cellStyle name="Percent 2 5 4 2 2 2" xfId="8121"/>
    <cellStyle name="Percent 2 5 4 2 2 2 2" xfId="8122"/>
    <cellStyle name="Percent 2 5 4 2 2 2 3" xfId="8123"/>
    <cellStyle name="Percent 2 5 4 2 2 3" xfId="8124"/>
    <cellStyle name="Percent 2 5 4 2 2 3 2" xfId="8125"/>
    <cellStyle name="Percent 2 5 4 2 2 4" xfId="8126"/>
    <cellStyle name="Percent 2 5 4 2 2 4 2" xfId="8127"/>
    <cellStyle name="Percent 2 5 4 2 2 5" xfId="8128"/>
    <cellStyle name="Percent 2 5 4 2 3" xfId="8129"/>
    <cellStyle name="Percent 2 5 4 2 3 2" xfId="8130"/>
    <cellStyle name="Percent 2 5 4 2 3 2 2" xfId="8131"/>
    <cellStyle name="Percent 2 5 4 2 3 3" xfId="8132"/>
    <cellStyle name="Percent 2 5 4 2 3 3 2" xfId="8133"/>
    <cellStyle name="Percent 2 5 4 2 3 4" xfId="8134"/>
    <cellStyle name="Percent 2 5 4 2 4" xfId="8135"/>
    <cellStyle name="Percent 2 5 4 2 4 2" xfId="8136"/>
    <cellStyle name="Percent 2 5 4 2 4 3" xfId="8137"/>
    <cellStyle name="Percent 2 5 4 2 5" xfId="8138"/>
    <cellStyle name="Percent 2 5 4 2 5 2" xfId="8139"/>
    <cellStyle name="Percent 2 5 4 2 6" xfId="8140"/>
    <cellStyle name="Percent 2 5 4 2 6 2" xfId="8141"/>
    <cellStyle name="Percent 2 5 4 2 7" xfId="8142"/>
    <cellStyle name="Percent 2 5 4 3" xfId="8143"/>
    <cellStyle name="Percent 2 5 4 3 2" xfId="8144"/>
    <cellStyle name="Percent 2 5 4 3 2 2" xfId="8145"/>
    <cellStyle name="Percent 2 5 4 3 2 2 2" xfId="8146"/>
    <cellStyle name="Percent 2 5 4 3 2 2 3" xfId="8147"/>
    <cellStyle name="Percent 2 5 4 3 2 3" xfId="8148"/>
    <cellStyle name="Percent 2 5 4 3 2 3 2" xfId="8149"/>
    <cellStyle name="Percent 2 5 4 3 2 4" xfId="8150"/>
    <cellStyle name="Percent 2 5 4 3 2 4 2" xfId="8151"/>
    <cellStyle name="Percent 2 5 4 3 2 5" xfId="8152"/>
    <cellStyle name="Percent 2 5 4 3 3" xfId="8153"/>
    <cellStyle name="Percent 2 5 4 3 3 2" xfId="8154"/>
    <cellStyle name="Percent 2 5 4 3 3 2 2" xfId="8155"/>
    <cellStyle name="Percent 2 5 4 3 3 3" xfId="8156"/>
    <cellStyle name="Percent 2 5 4 3 3 3 2" xfId="8157"/>
    <cellStyle name="Percent 2 5 4 3 3 4" xfId="8158"/>
    <cellStyle name="Percent 2 5 4 3 4" xfId="8159"/>
    <cellStyle name="Percent 2 5 4 3 4 2" xfId="8160"/>
    <cellStyle name="Percent 2 5 4 3 4 3" xfId="8161"/>
    <cellStyle name="Percent 2 5 4 3 5" xfId="8162"/>
    <cellStyle name="Percent 2 5 4 3 5 2" xfId="8163"/>
    <cellStyle name="Percent 2 5 4 3 6" xfId="8164"/>
    <cellStyle name="Percent 2 5 4 3 6 2" xfId="8165"/>
    <cellStyle name="Percent 2 5 4 3 7" xfId="8166"/>
    <cellStyle name="Percent 2 5 4 4" xfId="8167"/>
    <cellStyle name="Percent 2 5 4 4 2" xfId="8168"/>
    <cellStyle name="Percent 2 5 4 4 2 2" xfId="8169"/>
    <cellStyle name="Percent 2 5 4 4 2 2 2" xfId="8170"/>
    <cellStyle name="Percent 2 5 4 4 2 3" xfId="8171"/>
    <cellStyle name="Percent 2 5 4 4 2 3 2" xfId="8172"/>
    <cellStyle name="Percent 2 5 4 4 2 4" xfId="8173"/>
    <cellStyle name="Percent 2 5 4 4 3" xfId="8174"/>
    <cellStyle name="Percent 2 5 4 4 3 2" xfId="8175"/>
    <cellStyle name="Percent 2 5 4 4 3 3" xfId="8176"/>
    <cellStyle name="Percent 2 5 4 4 4" xfId="8177"/>
    <cellStyle name="Percent 2 5 4 4 4 2" xfId="8178"/>
    <cellStyle name="Percent 2 5 4 4 5" xfId="8179"/>
    <cellStyle name="Percent 2 5 4 4 5 2" xfId="8180"/>
    <cellStyle name="Percent 2 5 4 4 6" xfId="8181"/>
    <cellStyle name="Percent 2 5 4 5" xfId="8182"/>
    <cellStyle name="Percent 2 5 4 5 2" xfId="8183"/>
    <cellStyle name="Percent 2 5 4 5 2 2" xfId="8184"/>
    <cellStyle name="Percent 2 5 4 5 3" xfId="8185"/>
    <cellStyle name="Percent 2 5 4 5 3 2" xfId="8186"/>
    <cellStyle name="Percent 2 5 4 5 4" xfId="8187"/>
    <cellStyle name="Percent 2 5 4 6" xfId="8188"/>
    <cellStyle name="Percent 2 5 4 6 2" xfId="8189"/>
    <cellStyle name="Percent 2 5 4 6 2 2" xfId="8190"/>
    <cellStyle name="Percent 2 5 4 6 3" xfId="8191"/>
    <cellStyle name="Percent 2 5 4 6 3 2" xfId="8192"/>
    <cellStyle name="Percent 2 5 4 6 4" xfId="8193"/>
    <cellStyle name="Percent 2 5 4 7" xfId="8194"/>
    <cellStyle name="Percent 2 5 4 7 2" xfId="8195"/>
    <cellStyle name="Percent 2 5 4 7 3" xfId="8196"/>
    <cellStyle name="Percent 2 5 4 8" xfId="8197"/>
    <cellStyle name="Percent 2 5 4 8 2" xfId="8198"/>
    <cellStyle name="Percent 2 5 4 9" xfId="8199"/>
    <cellStyle name="Percent 2 5 4 9 2" xfId="8200"/>
    <cellStyle name="Percent 2 5 5" xfId="8201"/>
    <cellStyle name="Percent 2 5 5 2" xfId="8202"/>
    <cellStyle name="Percent 2 5 5 2 2" xfId="8203"/>
    <cellStyle name="Percent 2 5 5 2 2 2" xfId="8204"/>
    <cellStyle name="Percent 2 5 5 2 2 2 2" xfId="8205"/>
    <cellStyle name="Percent 2 5 5 2 2 2 3" xfId="8206"/>
    <cellStyle name="Percent 2 5 5 2 2 3" xfId="8207"/>
    <cellStyle name="Percent 2 5 5 2 2 3 2" xfId="8208"/>
    <cellStyle name="Percent 2 5 5 2 2 4" xfId="8209"/>
    <cellStyle name="Percent 2 5 5 2 2 4 2" xfId="8210"/>
    <cellStyle name="Percent 2 5 5 2 2 5" xfId="8211"/>
    <cellStyle name="Percent 2 5 5 2 3" xfId="8212"/>
    <cellStyle name="Percent 2 5 5 2 3 2" xfId="8213"/>
    <cellStyle name="Percent 2 5 5 2 3 2 2" xfId="8214"/>
    <cellStyle name="Percent 2 5 5 2 3 3" xfId="8215"/>
    <cellStyle name="Percent 2 5 5 2 3 3 2" xfId="8216"/>
    <cellStyle name="Percent 2 5 5 2 3 4" xfId="8217"/>
    <cellStyle name="Percent 2 5 5 2 4" xfId="8218"/>
    <cellStyle name="Percent 2 5 5 2 4 2" xfId="8219"/>
    <cellStyle name="Percent 2 5 5 2 4 3" xfId="8220"/>
    <cellStyle name="Percent 2 5 5 2 5" xfId="8221"/>
    <cellStyle name="Percent 2 5 5 2 5 2" xfId="8222"/>
    <cellStyle name="Percent 2 5 5 2 6" xfId="8223"/>
    <cellStyle name="Percent 2 5 5 2 6 2" xfId="8224"/>
    <cellStyle name="Percent 2 5 5 2 7" xfId="8225"/>
    <cellStyle name="Percent 2 5 5 3" xfId="8226"/>
    <cellStyle name="Percent 2 5 5 3 2" xfId="8227"/>
    <cellStyle name="Percent 2 5 5 3 2 2" xfId="8228"/>
    <cellStyle name="Percent 2 5 5 3 2 3" xfId="8229"/>
    <cellStyle name="Percent 2 5 5 3 3" xfId="8230"/>
    <cellStyle name="Percent 2 5 5 3 3 2" xfId="8231"/>
    <cellStyle name="Percent 2 5 5 3 4" xfId="8232"/>
    <cellStyle name="Percent 2 5 5 3 4 2" xfId="8233"/>
    <cellStyle name="Percent 2 5 5 3 5" xfId="8234"/>
    <cellStyle name="Percent 2 5 5 4" xfId="8235"/>
    <cellStyle name="Percent 2 5 5 4 2" xfId="8236"/>
    <cellStyle name="Percent 2 5 5 4 2 2" xfId="8237"/>
    <cellStyle name="Percent 2 5 5 4 3" xfId="8238"/>
    <cellStyle name="Percent 2 5 5 4 3 2" xfId="8239"/>
    <cellStyle name="Percent 2 5 5 4 4" xfId="8240"/>
    <cellStyle name="Percent 2 5 5 5" xfId="8241"/>
    <cellStyle name="Percent 2 5 5 5 2" xfId="8242"/>
    <cellStyle name="Percent 2 5 5 5 3" xfId="8243"/>
    <cellStyle name="Percent 2 5 5 6" xfId="8244"/>
    <cellStyle name="Percent 2 5 5 6 2" xfId="8245"/>
    <cellStyle name="Percent 2 5 5 7" xfId="8246"/>
    <cellStyle name="Percent 2 5 5 7 2" xfId="8247"/>
    <cellStyle name="Percent 2 5 5 8" xfId="8248"/>
    <cellStyle name="Percent 2 5 6" xfId="8249"/>
    <cellStyle name="Percent 2 5 6 2" xfId="8250"/>
    <cellStyle name="Percent 2 5 6 2 2" xfId="8251"/>
    <cellStyle name="Percent 2 5 6 2 2 2" xfId="8252"/>
    <cellStyle name="Percent 2 5 6 2 2 3" xfId="8253"/>
    <cellStyle name="Percent 2 5 6 2 3" xfId="8254"/>
    <cellStyle name="Percent 2 5 6 2 3 2" xfId="8255"/>
    <cellStyle name="Percent 2 5 6 2 4" xfId="8256"/>
    <cellStyle name="Percent 2 5 6 2 4 2" xfId="8257"/>
    <cellStyle name="Percent 2 5 6 2 5" xfId="8258"/>
    <cellStyle name="Percent 2 5 6 3" xfId="8259"/>
    <cellStyle name="Percent 2 5 6 3 2" xfId="8260"/>
    <cellStyle name="Percent 2 5 6 3 2 2" xfId="8261"/>
    <cellStyle name="Percent 2 5 6 3 3" xfId="8262"/>
    <cellStyle name="Percent 2 5 6 3 3 2" xfId="8263"/>
    <cellStyle name="Percent 2 5 6 3 4" xfId="8264"/>
    <cellStyle name="Percent 2 5 6 4" xfId="8265"/>
    <cellStyle name="Percent 2 5 6 4 2" xfId="8266"/>
    <cellStyle name="Percent 2 5 6 4 3" xfId="8267"/>
    <cellStyle name="Percent 2 5 6 5" xfId="8268"/>
    <cellStyle name="Percent 2 5 6 5 2" xfId="8269"/>
    <cellStyle name="Percent 2 5 6 6" xfId="8270"/>
    <cellStyle name="Percent 2 5 6 6 2" xfId="8271"/>
    <cellStyle name="Percent 2 5 6 7" xfId="8272"/>
    <cellStyle name="Percent 2 5 7" xfId="8273"/>
    <cellStyle name="Percent 2 5 7 2" xfId="8274"/>
    <cellStyle name="Percent 2 5 7 2 2" xfId="8275"/>
    <cellStyle name="Percent 2 5 7 2 2 2" xfId="8276"/>
    <cellStyle name="Percent 2 5 7 2 2 3" xfId="8277"/>
    <cellStyle name="Percent 2 5 7 2 3" xfId="8278"/>
    <cellStyle name="Percent 2 5 7 2 3 2" xfId="8279"/>
    <cellStyle name="Percent 2 5 7 2 4" xfId="8280"/>
    <cellStyle name="Percent 2 5 7 2 4 2" xfId="8281"/>
    <cellStyle name="Percent 2 5 7 2 5" xfId="8282"/>
    <cellStyle name="Percent 2 5 7 3" xfId="8283"/>
    <cellStyle name="Percent 2 5 7 3 2" xfId="8284"/>
    <cellStyle name="Percent 2 5 7 3 2 2" xfId="8285"/>
    <cellStyle name="Percent 2 5 7 3 3" xfId="8286"/>
    <cellStyle name="Percent 2 5 7 3 3 2" xfId="8287"/>
    <cellStyle name="Percent 2 5 7 3 4" xfId="8288"/>
    <cellStyle name="Percent 2 5 7 4" xfId="8289"/>
    <cellStyle name="Percent 2 5 7 4 2" xfId="8290"/>
    <cellStyle name="Percent 2 5 7 4 3" xfId="8291"/>
    <cellStyle name="Percent 2 5 7 5" xfId="8292"/>
    <cellStyle name="Percent 2 5 7 5 2" xfId="8293"/>
    <cellStyle name="Percent 2 5 7 6" xfId="8294"/>
    <cellStyle name="Percent 2 5 7 6 2" xfId="8295"/>
    <cellStyle name="Percent 2 5 7 7" xfId="8296"/>
    <cellStyle name="Percent 2 5 8" xfId="8297"/>
    <cellStyle name="Percent 2 5 8 2" xfId="8298"/>
    <cellStyle name="Percent 2 5 8 2 2" xfId="8299"/>
    <cellStyle name="Percent 2 5 8 2 2 2" xfId="8300"/>
    <cellStyle name="Percent 2 5 8 2 3" xfId="8301"/>
    <cellStyle name="Percent 2 5 8 2 3 2" xfId="8302"/>
    <cellStyle name="Percent 2 5 8 2 4" xfId="8303"/>
    <cellStyle name="Percent 2 5 8 3" xfId="8304"/>
    <cellStyle name="Percent 2 5 8 3 2" xfId="8305"/>
    <cellStyle name="Percent 2 5 8 3 3" xfId="8306"/>
    <cellStyle name="Percent 2 5 8 4" xfId="8307"/>
    <cellStyle name="Percent 2 5 8 4 2" xfId="8308"/>
    <cellStyle name="Percent 2 5 8 5" xfId="8309"/>
    <cellStyle name="Percent 2 5 8 5 2" xfId="8310"/>
    <cellStyle name="Percent 2 5 8 6" xfId="8311"/>
    <cellStyle name="Percent 2 5 9" xfId="8312"/>
    <cellStyle name="Percent 2 5 9 2" xfId="8313"/>
    <cellStyle name="Percent 2 5 9 2 2" xfId="8314"/>
    <cellStyle name="Percent 2 5 9 3" xfId="8315"/>
    <cellStyle name="Percent 2 5 9 3 2" xfId="8316"/>
    <cellStyle name="Percent 2 5 9 4" xfId="8317"/>
    <cellStyle name="Percent 2 6" xfId="8318"/>
    <cellStyle name="Percent 2 6 10" xfId="8319"/>
    <cellStyle name="Percent 2 6 10 2" xfId="8320"/>
    <cellStyle name="Percent 2 6 11" xfId="8321"/>
    <cellStyle name="Percent 2 6 2" xfId="8322"/>
    <cellStyle name="Percent 2 6 2 2" xfId="8323"/>
    <cellStyle name="Percent 2 6 2 2 2" xfId="8324"/>
    <cellStyle name="Percent 2 6 2 2 2 2" xfId="8325"/>
    <cellStyle name="Percent 2 6 2 2 2 2 2" xfId="8326"/>
    <cellStyle name="Percent 2 6 2 2 2 2 3" xfId="8327"/>
    <cellStyle name="Percent 2 6 2 2 2 3" xfId="8328"/>
    <cellStyle name="Percent 2 6 2 2 2 3 2" xfId="8329"/>
    <cellStyle name="Percent 2 6 2 2 2 4" xfId="8330"/>
    <cellStyle name="Percent 2 6 2 2 2 4 2" xfId="8331"/>
    <cellStyle name="Percent 2 6 2 2 2 5" xfId="8332"/>
    <cellStyle name="Percent 2 6 2 2 3" xfId="8333"/>
    <cellStyle name="Percent 2 6 2 2 3 2" xfId="8334"/>
    <cellStyle name="Percent 2 6 2 2 3 2 2" xfId="8335"/>
    <cellStyle name="Percent 2 6 2 2 3 3" xfId="8336"/>
    <cellStyle name="Percent 2 6 2 2 3 3 2" xfId="8337"/>
    <cellStyle name="Percent 2 6 2 2 3 4" xfId="8338"/>
    <cellStyle name="Percent 2 6 2 2 4" xfId="8339"/>
    <cellStyle name="Percent 2 6 2 2 4 2" xfId="8340"/>
    <cellStyle name="Percent 2 6 2 2 4 3" xfId="8341"/>
    <cellStyle name="Percent 2 6 2 2 5" xfId="8342"/>
    <cellStyle name="Percent 2 6 2 2 5 2" xfId="8343"/>
    <cellStyle name="Percent 2 6 2 2 6" xfId="8344"/>
    <cellStyle name="Percent 2 6 2 2 6 2" xfId="8345"/>
    <cellStyle name="Percent 2 6 2 2 7" xfId="8346"/>
    <cellStyle name="Percent 2 6 2 3" xfId="8347"/>
    <cellStyle name="Percent 2 6 2 3 2" xfId="8348"/>
    <cellStyle name="Percent 2 6 2 3 2 2" xfId="8349"/>
    <cellStyle name="Percent 2 6 2 3 2 3" xfId="8350"/>
    <cellStyle name="Percent 2 6 2 3 3" xfId="8351"/>
    <cellStyle name="Percent 2 6 2 3 3 2" xfId="8352"/>
    <cellStyle name="Percent 2 6 2 3 4" xfId="8353"/>
    <cellStyle name="Percent 2 6 2 3 4 2" xfId="8354"/>
    <cellStyle name="Percent 2 6 2 3 5" xfId="8355"/>
    <cellStyle name="Percent 2 6 2 4" xfId="8356"/>
    <cellStyle name="Percent 2 6 2 4 2" xfId="8357"/>
    <cellStyle name="Percent 2 6 2 4 2 2" xfId="8358"/>
    <cellStyle name="Percent 2 6 2 4 3" xfId="8359"/>
    <cellStyle name="Percent 2 6 2 4 3 2" xfId="8360"/>
    <cellStyle name="Percent 2 6 2 4 4" xfId="8361"/>
    <cellStyle name="Percent 2 6 2 5" xfId="8362"/>
    <cellStyle name="Percent 2 6 2 5 2" xfId="8363"/>
    <cellStyle name="Percent 2 6 2 5 3" xfId="8364"/>
    <cellStyle name="Percent 2 6 2 6" xfId="8365"/>
    <cellStyle name="Percent 2 6 2 6 2" xfId="8366"/>
    <cellStyle name="Percent 2 6 2 7" xfId="8367"/>
    <cellStyle name="Percent 2 6 2 7 2" xfId="8368"/>
    <cellStyle name="Percent 2 6 2 8" xfId="8369"/>
    <cellStyle name="Percent 2 6 3" xfId="8370"/>
    <cellStyle name="Percent 2 6 3 2" xfId="8371"/>
    <cellStyle name="Percent 2 6 3 2 2" xfId="8372"/>
    <cellStyle name="Percent 2 6 3 2 2 2" xfId="8373"/>
    <cellStyle name="Percent 2 6 3 2 2 3" xfId="8374"/>
    <cellStyle name="Percent 2 6 3 2 3" xfId="8375"/>
    <cellStyle name="Percent 2 6 3 2 3 2" xfId="8376"/>
    <cellStyle name="Percent 2 6 3 2 4" xfId="8377"/>
    <cellStyle name="Percent 2 6 3 2 4 2" xfId="8378"/>
    <cellStyle name="Percent 2 6 3 2 5" xfId="8379"/>
    <cellStyle name="Percent 2 6 3 3" xfId="8380"/>
    <cellStyle name="Percent 2 6 3 3 2" xfId="8381"/>
    <cellStyle name="Percent 2 6 3 3 2 2" xfId="8382"/>
    <cellStyle name="Percent 2 6 3 3 3" xfId="8383"/>
    <cellStyle name="Percent 2 6 3 3 3 2" xfId="8384"/>
    <cellStyle name="Percent 2 6 3 3 4" xfId="8385"/>
    <cellStyle name="Percent 2 6 3 4" xfId="8386"/>
    <cellStyle name="Percent 2 6 3 4 2" xfId="8387"/>
    <cellStyle name="Percent 2 6 3 4 3" xfId="8388"/>
    <cellStyle name="Percent 2 6 3 5" xfId="8389"/>
    <cellStyle name="Percent 2 6 3 5 2" xfId="8390"/>
    <cellStyle name="Percent 2 6 3 6" xfId="8391"/>
    <cellStyle name="Percent 2 6 3 6 2" xfId="8392"/>
    <cellStyle name="Percent 2 6 3 7" xfId="8393"/>
    <cellStyle name="Percent 2 6 4" xfId="8394"/>
    <cellStyle name="Percent 2 6 4 2" xfId="8395"/>
    <cellStyle name="Percent 2 6 4 2 2" xfId="8396"/>
    <cellStyle name="Percent 2 6 4 2 2 2" xfId="8397"/>
    <cellStyle name="Percent 2 6 4 2 2 3" xfId="8398"/>
    <cellStyle name="Percent 2 6 4 2 3" xfId="8399"/>
    <cellStyle name="Percent 2 6 4 2 3 2" xfId="8400"/>
    <cellStyle name="Percent 2 6 4 2 4" xfId="8401"/>
    <cellStyle name="Percent 2 6 4 2 4 2" xfId="8402"/>
    <cellStyle name="Percent 2 6 4 2 5" xfId="8403"/>
    <cellStyle name="Percent 2 6 4 3" xfId="8404"/>
    <cellStyle name="Percent 2 6 4 3 2" xfId="8405"/>
    <cellStyle name="Percent 2 6 4 3 2 2" xfId="8406"/>
    <cellStyle name="Percent 2 6 4 3 3" xfId="8407"/>
    <cellStyle name="Percent 2 6 4 3 3 2" xfId="8408"/>
    <cellStyle name="Percent 2 6 4 3 4" xfId="8409"/>
    <cellStyle name="Percent 2 6 4 4" xfId="8410"/>
    <cellStyle name="Percent 2 6 4 4 2" xfId="8411"/>
    <cellStyle name="Percent 2 6 4 4 3" xfId="8412"/>
    <cellStyle name="Percent 2 6 4 5" xfId="8413"/>
    <cellStyle name="Percent 2 6 4 5 2" xfId="8414"/>
    <cellStyle name="Percent 2 6 4 6" xfId="8415"/>
    <cellStyle name="Percent 2 6 4 6 2" xfId="8416"/>
    <cellStyle name="Percent 2 6 4 7" xfId="8417"/>
    <cellStyle name="Percent 2 6 5" xfId="8418"/>
    <cellStyle name="Percent 2 6 5 2" xfId="8419"/>
    <cellStyle name="Percent 2 6 5 2 2" xfId="8420"/>
    <cellStyle name="Percent 2 6 5 2 2 2" xfId="8421"/>
    <cellStyle name="Percent 2 6 5 2 3" xfId="8422"/>
    <cellStyle name="Percent 2 6 5 2 3 2" xfId="8423"/>
    <cellStyle name="Percent 2 6 5 2 4" xfId="8424"/>
    <cellStyle name="Percent 2 6 5 3" xfId="8425"/>
    <cellStyle name="Percent 2 6 5 3 2" xfId="8426"/>
    <cellStyle name="Percent 2 6 5 3 3" xfId="8427"/>
    <cellStyle name="Percent 2 6 5 4" xfId="8428"/>
    <cellStyle name="Percent 2 6 5 4 2" xfId="8429"/>
    <cellStyle name="Percent 2 6 5 5" xfId="8430"/>
    <cellStyle name="Percent 2 6 5 5 2" xfId="8431"/>
    <cellStyle name="Percent 2 6 5 6" xfId="8432"/>
    <cellStyle name="Percent 2 6 6" xfId="8433"/>
    <cellStyle name="Percent 2 6 6 2" xfId="8434"/>
    <cellStyle name="Percent 2 6 6 2 2" xfId="8435"/>
    <cellStyle name="Percent 2 6 6 3" xfId="8436"/>
    <cellStyle name="Percent 2 6 6 3 2" xfId="8437"/>
    <cellStyle name="Percent 2 6 6 4" xfId="8438"/>
    <cellStyle name="Percent 2 6 7" xfId="8439"/>
    <cellStyle name="Percent 2 6 7 2" xfId="8440"/>
    <cellStyle name="Percent 2 6 7 2 2" xfId="8441"/>
    <cellStyle name="Percent 2 6 7 3" xfId="8442"/>
    <cellStyle name="Percent 2 6 7 3 2" xfId="8443"/>
    <cellStyle name="Percent 2 6 7 4" xfId="8444"/>
    <cellStyle name="Percent 2 6 8" xfId="8445"/>
    <cellStyle name="Percent 2 6 8 2" xfId="8446"/>
    <cellStyle name="Percent 2 6 8 3" xfId="8447"/>
    <cellStyle name="Percent 2 6 9" xfId="8448"/>
    <cellStyle name="Percent 2 6 9 2" xfId="8449"/>
    <cellStyle name="Percent 2 7" xfId="8450"/>
    <cellStyle name="Percent 2 7 10" xfId="8451"/>
    <cellStyle name="Percent 2 7 2" xfId="8452"/>
    <cellStyle name="Percent 2 7 2 2" xfId="8453"/>
    <cellStyle name="Percent 2 7 2 2 2" xfId="8454"/>
    <cellStyle name="Percent 2 7 2 2 2 2" xfId="8455"/>
    <cellStyle name="Percent 2 7 2 2 2 3" xfId="8456"/>
    <cellStyle name="Percent 2 7 2 2 3" xfId="8457"/>
    <cellStyle name="Percent 2 7 2 2 3 2" xfId="8458"/>
    <cellStyle name="Percent 2 7 2 2 4" xfId="8459"/>
    <cellStyle name="Percent 2 7 2 2 4 2" xfId="8460"/>
    <cellStyle name="Percent 2 7 2 2 5" xfId="8461"/>
    <cellStyle name="Percent 2 7 2 3" xfId="8462"/>
    <cellStyle name="Percent 2 7 2 3 2" xfId="8463"/>
    <cellStyle name="Percent 2 7 2 3 2 2" xfId="8464"/>
    <cellStyle name="Percent 2 7 2 3 3" xfId="8465"/>
    <cellStyle name="Percent 2 7 2 3 3 2" xfId="8466"/>
    <cellStyle name="Percent 2 7 2 3 4" xfId="8467"/>
    <cellStyle name="Percent 2 7 2 4" xfId="8468"/>
    <cellStyle name="Percent 2 7 2 4 2" xfId="8469"/>
    <cellStyle name="Percent 2 7 2 4 3" xfId="8470"/>
    <cellStyle name="Percent 2 7 2 5" xfId="8471"/>
    <cellStyle name="Percent 2 7 2 5 2" xfId="8472"/>
    <cellStyle name="Percent 2 7 2 6" xfId="8473"/>
    <cellStyle name="Percent 2 7 2 6 2" xfId="8474"/>
    <cellStyle name="Percent 2 7 2 7" xfId="8475"/>
    <cellStyle name="Percent 2 7 3" xfId="8476"/>
    <cellStyle name="Percent 2 7 3 2" xfId="8477"/>
    <cellStyle name="Percent 2 7 3 2 2" xfId="8478"/>
    <cellStyle name="Percent 2 7 3 2 2 2" xfId="8479"/>
    <cellStyle name="Percent 2 7 3 2 2 3" xfId="8480"/>
    <cellStyle name="Percent 2 7 3 2 3" xfId="8481"/>
    <cellStyle name="Percent 2 7 3 2 3 2" xfId="8482"/>
    <cellStyle name="Percent 2 7 3 2 4" xfId="8483"/>
    <cellStyle name="Percent 2 7 3 2 4 2" xfId="8484"/>
    <cellStyle name="Percent 2 7 3 2 5" xfId="8485"/>
    <cellStyle name="Percent 2 7 3 3" xfId="8486"/>
    <cellStyle name="Percent 2 7 3 3 2" xfId="8487"/>
    <cellStyle name="Percent 2 7 3 3 2 2" xfId="8488"/>
    <cellStyle name="Percent 2 7 3 3 3" xfId="8489"/>
    <cellStyle name="Percent 2 7 3 3 3 2" xfId="8490"/>
    <cellStyle name="Percent 2 7 3 3 4" xfId="8491"/>
    <cellStyle name="Percent 2 7 3 4" xfId="8492"/>
    <cellStyle name="Percent 2 7 3 4 2" xfId="8493"/>
    <cellStyle name="Percent 2 7 3 4 3" xfId="8494"/>
    <cellStyle name="Percent 2 7 3 5" xfId="8495"/>
    <cellStyle name="Percent 2 7 3 5 2" xfId="8496"/>
    <cellStyle name="Percent 2 7 3 6" xfId="8497"/>
    <cellStyle name="Percent 2 7 3 6 2" xfId="8498"/>
    <cellStyle name="Percent 2 7 3 7" xfId="8499"/>
    <cellStyle name="Percent 2 7 4" xfId="8500"/>
    <cellStyle name="Percent 2 7 4 2" xfId="8501"/>
    <cellStyle name="Percent 2 7 4 2 2" xfId="8502"/>
    <cellStyle name="Percent 2 7 4 2 2 2" xfId="8503"/>
    <cellStyle name="Percent 2 7 4 2 3" xfId="8504"/>
    <cellStyle name="Percent 2 7 4 2 3 2" xfId="8505"/>
    <cellStyle name="Percent 2 7 4 2 4" xfId="8506"/>
    <cellStyle name="Percent 2 7 4 3" xfId="8507"/>
    <cellStyle name="Percent 2 7 4 3 2" xfId="8508"/>
    <cellStyle name="Percent 2 7 4 3 3" xfId="8509"/>
    <cellStyle name="Percent 2 7 4 4" xfId="8510"/>
    <cellStyle name="Percent 2 7 4 4 2" xfId="8511"/>
    <cellStyle name="Percent 2 7 4 5" xfId="8512"/>
    <cellStyle name="Percent 2 7 4 5 2" xfId="8513"/>
    <cellStyle name="Percent 2 7 4 6" xfId="8514"/>
    <cellStyle name="Percent 2 7 5" xfId="8515"/>
    <cellStyle name="Percent 2 7 5 2" xfId="8516"/>
    <cellStyle name="Percent 2 7 5 2 2" xfId="8517"/>
    <cellStyle name="Percent 2 7 5 3" xfId="8518"/>
    <cellStyle name="Percent 2 7 5 3 2" xfId="8519"/>
    <cellStyle name="Percent 2 7 5 4" xfId="8520"/>
    <cellStyle name="Percent 2 7 6" xfId="8521"/>
    <cellStyle name="Percent 2 7 6 2" xfId="8522"/>
    <cellStyle name="Percent 2 7 6 2 2" xfId="8523"/>
    <cellStyle name="Percent 2 7 6 3" xfId="8524"/>
    <cellStyle name="Percent 2 7 6 3 2" xfId="8525"/>
    <cellStyle name="Percent 2 7 6 4" xfId="8526"/>
    <cellStyle name="Percent 2 7 7" xfId="8527"/>
    <cellStyle name="Percent 2 7 7 2" xfId="8528"/>
    <cellStyle name="Percent 2 7 7 3" xfId="8529"/>
    <cellStyle name="Percent 2 7 8" xfId="8530"/>
    <cellStyle name="Percent 2 7 8 2" xfId="8531"/>
    <cellStyle name="Percent 2 7 9" xfId="8532"/>
    <cellStyle name="Percent 2 7 9 2" xfId="8533"/>
    <cellStyle name="Percent 2 8" xfId="8534"/>
    <cellStyle name="Percent 2 8 2" xfId="8535"/>
    <cellStyle name="Percent 2 8 2 2" xfId="8536"/>
    <cellStyle name="Percent 2 8 2 2 2" xfId="8537"/>
    <cellStyle name="Percent 2 8 2 3" xfId="8538"/>
    <cellStyle name="Percent 2 8 2 3 2" xfId="8539"/>
    <cellStyle name="Percent 2 8 2 4" xfId="8540"/>
    <cellStyle name="Percent 2 8 3" xfId="8541"/>
    <cellStyle name="Percent 2 8 3 2" xfId="8542"/>
    <cellStyle name="Percent 2 8 3 3" xfId="8543"/>
    <cellStyle name="Percent 2 8 4" xfId="8544"/>
    <cellStyle name="Percent 2 8 4 2" xfId="8545"/>
    <cellStyle name="Percent 2 8 5" xfId="8546"/>
    <cellStyle name="Percent 2 8 5 2" xfId="8547"/>
    <cellStyle name="Percent 2 8 6" xfId="8548"/>
    <cellStyle name="Percent 2 9" xfId="8549"/>
    <cellStyle name="Percent 2 9 2" xfId="8550"/>
    <cellStyle name="Percent 2 9 2 2" xfId="8551"/>
    <cellStyle name="Percent 2 9 3" xfId="8552"/>
    <cellStyle name="Percent 2 9 3 2" xfId="8553"/>
    <cellStyle name="Percent 2 9 4" xfId="8554"/>
    <cellStyle name="Percent 20" xfId="41149"/>
    <cellStyle name="Percent 21" xfId="41150"/>
    <cellStyle name="Percent 22" xfId="41151"/>
    <cellStyle name="Percent 23" xfId="41152"/>
    <cellStyle name="Percent 24" xfId="41153"/>
    <cellStyle name="Percent 25" xfId="41154"/>
    <cellStyle name="Percent 26" xfId="41155"/>
    <cellStyle name="Percent 27" xfId="41156"/>
    <cellStyle name="Percent 28" xfId="41157"/>
    <cellStyle name="Percent 29" xfId="41158"/>
    <cellStyle name="Percent 3" xfId="8555"/>
    <cellStyle name="Percent 3 2" xfId="8556"/>
    <cellStyle name="Percent 3 2 2" xfId="41159"/>
    <cellStyle name="Percent 3 3" xfId="8557"/>
    <cellStyle name="Percent 30" xfId="41160"/>
    <cellStyle name="Percent 31" xfId="41161"/>
    <cellStyle name="Percent 32" xfId="41162"/>
    <cellStyle name="Percent 33" xfId="41163"/>
    <cellStyle name="Percent 34" xfId="41164"/>
    <cellStyle name="Percent 35" xfId="41165"/>
    <cellStyle name="Percent 36" xfId="41166"/>
    <cellStyle name="Percent 37" xfId="41167"/>
    <cellStyle name="Percent 38" xfId="41168"/>
    <cellStyle name="Percent 39" xfId="41169"/>
    <cellStyle name="Percent 4" xfId="8558"/>
    <cellStyle name="Percent 4 2" xfId="12203"/>
    <cellStyle name="Percent 4 2 2" xfId="12204"/>
    <cellStyle name="Percent 4 2 2 2" xfId="12205"/>
    <cellStyle name="Percent 4 2 2 2 2" xfId="12206"/>
    <cellStyle name="Percent 4 2 2 3" xfId="12207"/>
    <cellStyle name="Percent 4 2 2 4" xfId="12208"/>
    <cellStyle name="Percent 4 2 3" xfId="12209"/>
    <cellStyle name="Percent 4 2 3 2" xfId="12210"/>
    <cellStyle name="Percent 4 2 4" xfId="12211"/>
    <cellStyle name="Percent 4 2 5" xfId="12212"/>
    <cellStyle name="Percent 4 2 6" xfId="41171"/>
    <cellStyle name="Percent 4 3" xfId="12213"/>
    <cellStyle name="Percent 4 3 2" xfId="12214"/>
    <cellStyle name="Percent 4 3 2 2" xfId="12215"/>
    <cellStyle name="Percent 4 3 3" xfId="12216"/>
    <cellStyle name="Percent 4 3 4" xfId="12217"/>
    <cellStyle name="Percent 4 3 5" xfId="41172"/>
    <cellStyle name="Percent 4 4" xfId="12218"/>
    <cellStyle name="Percent 4 4 2" xfId="12219"/>
    <cellStyle name="Percent 4 4 2 2" xfId="12220"/>
    <cellStyle name="Percent 4 4 3" xfId="12221"/>
    <cellStyle name="Percent 4 4 4" xfId="12222"/>
    <cellStyle name="Percent 4 4 5" xfId="41173"/>
    <cellStyle name="Percent 4 5" xfId="12223"/>
    <cellStyle name="Percent 4 5 2" xfId="12224"/>
    <cellStyle name="Percent 4 5 2 2" xfId="12225"/>
    <cellStyle name="Percent 4 5 3" xfId="12226"/>
    <cellStyle name="Percent 4 5 4" xfId="12227"/>
    <cellStyle name="Percent 4 6" xfId="12228"/>
    <cellStyle name="Percent 4 6 2" xfId="12229"/>
    <cellStyle name="Percent 4 7" xfId="12230"/>
    <cellStyle name="Percent 4 8" xfId="12231"/>
    <cellStyle name="Percent 4 9" xfId="41170"/>
    <cellStyle name="Percent 40" xfId="41174"/>
    <cellStyle name="Percent 41" xfId="41175"/>
    <cellStyle name="Percent 42" xfId="41176"/>
    <cellStyle name="Percent 43" xfId="41177"/>
    <cellStyle name="Percent 44" xfId="41178"/>
    <cellStyle name="Percent 45" xfId="41179"/>
    <cellStyle name="Percent 46" xfId="41180"/>
    <cellStyle name="Percent 47" xfId="41181"/>
    <cellStyle name="Percent 48" xfId="41182"/>
    <cellStyle name="Percent 49" xfId="41183"/>
    <cellStyle name="Percent 5" xfId="8559"/>
    <cellStyle name="Percent 5 10" xfId="8560"/>
    <cellStyle name="Percent 5 10 2" xfId="8561"/>
    <cellStyle name="Percent 5 11" xfId="8562"/>
    <cellStyle name="Percent 5 12" xfId="41184"/>
    <cellStyle name="Percent 5 2" xfId="8563"/>
    <cellStyle name="Percent 5 2 2" xfId="8564"/>
    <cellStyle name="Percent 5 2 2 2" xfId="8565"/>
    <cellStyle name="Percent 5 2 2 2 2" xfId="8566"/>
    <cellStyle name="Percent 5 2 2 2 2 2" xfId="8567"/>
    <cellStyle name="Percent 5 2 2 2 2 3" xfId="8568"/>
    <cellStyle name="Percent 5 2 2 2 3" xfId="8569"/>
    <cellStyle name="Percent 5 2 2 2 3 2" xfId="8570"/>
    <cellStyle name="Percent 5 2 2 2 4" xfId="8571"/>
    <cellStyle name="Percent 5 2 2 2 4 2" xfId="8572"/>
    <cellStyle name="Percent 5 2 2 2 5" xfId="8573"/>
    <cellStyle name="Percent 5 2 2 3" xfId="8574"/>
    <cellStyle name="Percent 5 2 2 3 2" xfId="8575"/>
    <cellStyle name="Percent 5 2 2 3 2 2" xfId="8576"/>
    <cellStyle name="Percent 5 2 2 3 3" xfId="8577"/>
    <cellStyle name="Percent 5 2 2 3 3 2" xfId="8578"/>
    <cellStyle name="Percent 5 2 2 3 4" xfId="8579"/>
    <cellStyle name="Percent 5 2 2 4" xfId="8580"/>
    <cellStyle name="Percent 5 2 2 4 2" xfId="8581"/>
    <cellStyle name="Percent 5 2 2 4 3" xfId="8582"/>
    <cellStyle name="Percent 5 2 2 5" xfId="8583"/>
    <cellStyle name="Percent 5 2 2 5 2" xfId="8584"/>
    <cellStyle name="Percent 5 2 2 6" xfId="8585"/>
    <cellStyle name="Percent 5 2 2 6 2" xfId="8586"/>
    <cellStyle name="Percent 5 2 2 7" xfId="8587"/>
    <cellStyle name="Percent 5 2 3" xfId="8588"/>
    <cellStyle name="Percent 5 2 3 2" xfId="8589"/>
    <cellStyle name="Percent 5 2 3 2 2" xfId="8590"/>
    <cellStyle name="Percent 5 2 3 2 3" xfId="8591"/>
    <cellStyle name="Percent 5 2 3 3" xfId="8592"/>
    <cellStyle name="Percent 5 2 3 3 2" xfId="8593"/>
    <cellStyle name="Percent 5 2 3 4" xfId="8594"/>
    <cellStyle name="Percent 5 2 3 4 2" xfId="8595"/>
    <cellStyle name="Percent 5 2 3 5" xfId="8596"/>
    <cellStyle name="Percent 5 2 4" xfId="8597"/>
    <cellStyle name="Percent 5 2 4 2" xfId="8598"/>
    <cellStyle name="Percent 5 2 4 2 2" xfId="8599"/>
    <cellStyle name="Percent 5 2 4 3" xfId="8600"/>
    <cellStyle name="Percent 5 2 4 3 2" xfId="8601"/>
    <cellStyle name="Percent 5 2 4 4" xfId="8602"/>
    <cellStyle name="Percent 5 2 5" xfId="8603"/>
    <cellStyle name="Percent 5 2 5 2" xfId="8604"/>
    <cellStyle name="Percent 5 2 5 3" xfId="8605"/>
    <cellStyle name="Percent 5 2 6" xfId="8606"/>
    <cellStyle name="Percent 5 2 6 2" xfId="8607"/>
    <cellStyle name="Percent 5 2 7" xfId="8608"/>
    <cellStyle name="Percent 5 2 7 2" xfId="8609"/>
    <cellStyle name="Percent 5 2 8" xfId="8610"/>
    <cellStyle name="Percent 5 2 9" xfId="41185"/>
    <cellStyle name="Percent 5 3" xfId="8611"/>
    <cellStyle name="Percent 5 3 2" xfId="8612"/>
    <cellStyle name="Percent 5 3 2 2" xfId="8613"/>
    <cellStyle name="Percent 5 3 2 2 2" xfId="8614"/>
    <cellStyle name="Percent 5 3 2 2 3" xfId="8615"/>
    <cellStyle name="Percent 5 3 2 3" xfId="8616"/>
    <cellStyle name="Percent 5 3 2 3 2" xfId="8617"/>
    <cellStyle name="Percent 5 3 2 4" xfId="8618"/>
    <cellStyle name="Percent 5 3 2 4 2" xfId="8619"/>
    <cellStyle name="Percent 5 3 2 5" xfId="8620"/>
    <cellStyle name="Percent 5 3 3" xfId="8621"/>
    <cellStyle name="Percent 5 3 3 2" xfId="8622"/>
    <cellStyle name="Percent 5 3 3 2 2" xfId="8623"/>
    <cellStyle name="Percent 5 3 3 3" xfId="8624"/>
    <cellStyle name="Percent 5 3 3 3 2" xfId="8625"/>
    <cellStyle name="Percent 5 3 3 4" xfId="8626"/>
    <cellStyle name="Percent 5 3 4" xfId="8627"/>
    <cellStyle name="Percent 5 3 4 2" xfId="8628"/>
    <cellStyle name="Percent 5 3 4 3" xfId="8629"/>
    <cellStyle name="Percent 5 3 5" xfId="8630"/>
    <cellStyle name="Percent 5 3 5 2" xfId="8631"/>
    <cellStyle name="Percent 5 3 6" xfId="8632"/>
    <cellStyle name="Percent 5 3 6 2" xfId="8633"/>
    <cellStyle name="Percent 5 3 7" xfId="8634"/>
    <cellStyle name="Percent 5 4" xfId="8635"/>
    <cellStyle name="Percent 5 4 2" xfId="8636"/>
    <cellStyle name="Percent 5 4 2 2" xfId="8637"/>
    <cellStyle name="Percent 5 4 2 2 2" xfId="8638"/>
    <cellStyle name="Percent 5 4 2 2 3" xfId="8639"/>
    <cellStyle name="Percent 5 4 2 3" xfId="8640"/>
    <cellStyle name="Percent 5 4 2 3 2" xfId="8641"/>
    <cellStyle name="Percent 5 4 2 4" xfId="8642"/>
    <cellStyle name="Percent 5 4 2 4 2" xfId="8643"/>
    <cellStyle name="Percent 5 4 2 5" xfId="8644"/>
    <cellStyle name="Percent 5 4 3" xfId="8645"/>
    <cellStyle name="Percent 5 4 3 2" xfId="8646"/>
    <cellStyle name="Percent 5 4 3 2 2" xfId="8647"/>
    <cellStyle name="Percent 5 4 3 3" xfId="8648"/>
    <cellStyle name="Percent 5 4 3 3 2" xfId="8649"/>
    <cellStyle name="Percent 5 4 3 4" xfId="8650"/>
    <cellStyle name="Percent 5 4 4" xfId="8651"/>
    <cellStyle name="Percent 5 4 4 2" xfId="8652"/>
    <cellStyle name="Percent 5 4 4 3" xfId="8653"/>
    <cellStyle name="Percent 5 4 5" xfId="8654"/>
    <cellStyle name="Percent 5 4 5 2" xfId="8655"/>
    <cellStyle name="Percent 5 4 6" xfId="8656"/>
    <cellStyle name="Percent 5 4 6 2" xfId="8657"/>
    <cellStyle name="Percent 5 4 7" xfId="8658"/>
    <cellStyle name="Percent 5 5" xfId="8659"/>
    <cellStyle name="Percent 5 5 2" xfId="8660"/>
    <cellStyle name="Percent 5 5 2 2" xfId="8661"/>
    <cellStyle name="Percent 5 5 2 2 2" xfId="8662"/>
    <cellStyle name="Percent 5 5 2 3" xfId="8663"/>
    <cellStyle name="Percent 5 5 2 3 2" xfId="8664"/>
    <cellStyle name="Percent 5 5 2 4" xfId="8665"/>
    <cellStyle name="Percent 5 5 3" xfId="8666"/>
    <cellStyle name="Percent 5 5 3 2" xfId="8667"/>
    <cellStyle name="Percent 5 5 3 3" xfId="8668"/>
    <cellStyle name="Percent 5 5 4" xfId="8669"/>
    <cellStyle name="Percent 5 5 4 2" xfId="8670"/>
    <cellStyle name="Percent 5 5 5" xfId="8671"/>
    <cellStyle name="Percent 5 5 5 2" xfId="8672"/>
    <cellStyle name="Percent 5 5 6" xfId="8673"/>
    <cellStyle name="Percent 5 6" xfId="8674"/>
    <cellStyle name="Percent 5 6 2" xfId="8675"/>
    <cellStyle name="Percent 5 6 2 2" xfId="8676"/>
    <cellStyle name="Percent 5 6 3" xfId="8677"/>
    <cellStyle name="Percent 5 6 3 2" xfId="8678"/>
    <cellStyle name="Percent 5 6 4" xfId="8679"/>
    <cellStyle name="Percent 5 7" xfId="8680"/>
    <cellStyle name="Percent 5 7 2" xfId="8681"/>
    <cellStyle name="Percent 5 7 2 2" xfId="8682"/>
    <cellStyle name="Percent 5 7 3" xfId="8683"/>
    <cellStyle name="Percent 5 7 3 2" xfId="8684"/>
    <cellStyle name="Percent 5 7 4" xfId="8685"/>
    <cellStyle name="Percent 5 8" xfId="8686"/>
    <cellStyle name="Percent 5 8 2" xfId="8687"/>
    <cellStyle name="Percent 5 8 3" xfId="8688"/>
    <cellStyle name="Percent 5 9" xfId="8689"/>
    <cellStyle name="Percent 5 9 2" xfId="8690"/>
    <cellStyle name="Percent 50" xfId="41186"/>
    <cellStyle name="Percent 51" xfId="41187"/>
    <cellStyle name="Percent 52" xfId="9"/>
    <cellStyle name="Percent 53" xfId="5"/>
    <cellStyle name="Percent 6" xfId="8691"/>
    <cellStyle name="Percent 6 2" xfId="41189"/>
    <cellStyle name="Percent 6 3" xfId="41188"/>
    <cellStyle name="Percent 7" xfId="8692"/>
    <cellStyle name="Percent 7 10" xfId="8951"/>
    <cellStyle name="Percent 7 10 2" xfId="9519"/>
    <cellStyle name="Percent 7 10 2 2" xfId="10573"/>
    <cellStyle name="Percent 7 10 2 2 2" xfId="14167"/>
    <cellStyle name="Percent 7 10 2 2 2 2" xfId="41193"/>
    <cellStyle name="Percent 7 10 2 2 3" xfId="16332"/>
    <cellStyle name="Percent 7 10 2 3" xfId="13114"/>
    <cellStyle name="Percent 7 10 2 3 2" xfId="41192"/>
    <cellStyle name="Percent 7 10 2 4" xfId="16331"/>
    <cellStyle name="Percent 7 10 3" xfId="10035"/>
    <cellStyle name="Percent 7 10 3 2" xfId="13629"/>
    <cellStyle name="Percent 7 10 3 2 2" xfId="41195"/>
    <cellStyle name="Percent 7 10 3 3" xfId="41194"/>
    <cellStyle name="Percent 7 10 3 4" xfId="16333"/>
    <cellStyle name="Percent 7 10 4" xfId="11079"/>
    <cellStyle name="Percent 7 10 4 2" xfId="14671"/>
    <cellStyle name="Percent 7 10 4 2 2" xfId="41197"/>
    <cellStyle name="Percent 7 10 4 3" xfId="41196"/>
    <cellStyle name="Percent 7 10 4 4" xfId="16334"/>
    <cellStyle name="Percent 7 10 5" xfId="12576"/>
    <cellStyle name="Percent 7 10 5 2" xfId="41198"/>
    <cellStyle name="Percent 7 10 6" xfId="41199"/>
    <cellStyle name="Percent 7 10 7" xfId="41191"/>
    <cellStyle name="Percent 7 10 8" xfId="16330"/>
    <cellStyle name="Percent 7 11" xfId="9263"/>
    <cellStyle name="Percent 7 11 2" xfId="10317"/>
    <cellStyle name="Percent 7 11 2 2" xfId="13911"/>
    <cellStyle name="Percent 7 11 2 2 2" xfId="41202"/>
    <cellStyle name="Percent 7 11 2 3" xfId="41201"/>
    <cellStyle name="Percent 7 11 2 4" xfId="16336"/>
    <cellStyle name="Percent 7 11 3" xfId="12858"/>
    <cellStyle name="Percent 7 11 3 2" xfId="41204"/>
    <cellStyle name="Percent 7 11 3 3" xfId="41203"/>
    <cellStyle name="Percent 7 11 4" xfId="41205"/>
    <cellStyle name="Percent 7 11 5" xfId="41206"/>
    <cellStyle name="Percent 7 11 6" xfId="41200"/>
    <cellStyle name="Percent 7 11 7" xfId="16335"/>
    <cellStyle name="Percent 7 12" xfId="9779"/>
    <cellStyle name="Percent 7 12 2" xfId="13373"/>
    <cellStyle name="Percent 7 12 2 2" xfId="41208"/>
    <cellStyle name="Percent 7 12 3" xfId="41207"/>
    <cellStyle name="Percent 7 12 4" xfId="16337"/>
    <cellStyle name="Percent 7 13" xfId="11078"/>
    <cellStyle name="Percent 7 13 2" xfId="14670"/>
    <cellStyle name="Percent 7 13 2 2" xfId="41210"/>
    <cellStyle name="Percent 7 13 3" xfId="41209"/>
    <cellStyle name="Percent 7 13 4" xfId="16338"/>
    <cellStyle name="Percent 7 14" xfId="12320"/>
    <cellStyle name="Percent 7 14 2" xfId="41212"/>
    <cellStyle name="Percent 7 14 3" xfId="41211"/>
    <cellStyle name="Percent 7 15" xfId="41213"/>
    <cellStyle name="Percent 7 16" xfId="41214"/>
    <cellStyle name="Percent 7 17" xfId="41215"/>
    <cellStyle name="Percent 7 18" xfId="41190"/>
    <cellStyle name="Percent 7 19" xfId="16329"/>
    <cellStyle name="Percent 7 2" xfId="8693"/>
    <cellStyle name="Percent 7 2 10" xfId="9264"/>
    <cellStyle name="Percent 7 2 10 2" xfId="10318"/>
    <cellStyle name="Percent 7 2 10 2 2" xfId="13912"/>
    <cellStyle name="Percent 7 2 10 2 2 2" xfId="41218"/>
    <cellStyle name="Percent 7 2 10 2 3" xfId="16341"/>
    <cellStyle name="Percent 7 2 10 3" xfId="12859"/>
    <cellStyle name="Percent 7 2 10 3 2" xfId="41217"/>
    <cellStyle name="Percent 7 2 10 4" xfId="16340"/>
    <cellStyle name="Percent 7 2 11" xfId="9780"/>
    <cellStyle name="Percent 7 2 11 2" xfId="13374"/>
    <cellStyle name="Percent 7 2 11 2 2" xfId="41220"/>
    <cellStyle name="Percent 7 2 11 3" xfId="41219"/>
    <cellStyle name="Percent 7 2 11 4" xfId="16342"/>
    <cellStyle name="Percent 7 2 12" xfId="11080"/>
    <cellStyle name="Percent 7 2 12 2" xfId="14672"/>
    <cellStyle name="Percent 7 2 12 2 2" xfId="41221"/>
    <cellStyle name="Percent 7 2 12 3" xfId="16343"/>
    <cellStyle name="Percent 7 2 13" xfId="12321"/>
    <cellStyle name="Percent 7 2 13 2" xfId="41222"/>
    <cellStyle name="Percent 7 2 14" xfId="41216"/>
    <cellStyle name="Percent 7 2 15" xfId="16339"/>
    <cellStyle name="Percent 7 2 2" xfId="8694"/>
    <cellStyle name="Percent 7 2 2 10" xfId="9781"/>
    <cellStyle name="Percent 7 2 2 10 2" xfId="13375"/>
    <cellStyle name="Percent 7 2 2 10 2 2" xfId="41224"/>
    <cellStyle name="Percent 7 2 2 10 3" xfId="16345"/>
    <cellStyle name="Percent 7 2 2 11" xfId="11081"/>
    <cellStyle name="Percent 7 2 2 11 2" xfId="14673"/>
    <cellStyle name="Percent 7 2 2 11 2 2" xfId="41225"/>
    <cellStyle name="Percent 7 2 2 11 3" xfId="16346"/>
    <cellStyle name="Percent 7 2 2 12" xfId="12322"/>
    <cellStyle name="Percent 7 2 2 12 2" xfId="41223"/>
    <cellStyle name="Percent 7 2 2 13" xfId="16344"/>
    <cellStyle name="Percent 7 2 2 2" xfId="8695"/>
    <cellStyle name="Percent 7 2 2 2 10" xfId="11082"/>
    <cellStyle name="Percent 7 2 2 2 10 2" xfId="14674"/>
    <cellStyle name="Percent 7 2 2 2 10 3" xfId="16348"/>
    <cellStyle name="Percent 7 2 2 2 11" xfId="12323"/>
    <cellStyle name="Percent 7 2 2 2 11 2" xfId="41226"/>
    <cellStyle name="Percent 7 2 2 2 12" xfId="16347"/>
    <cellStyle name="Percent 7 2 2 2 2" xfId="8696"/>
    <cellStyle name="Percent 7 2 2 2 2 10" xfId="12324"/>
    <cellStyle name="Percent 7 2 2 2 2 10 2" xfId="41227"/>
    <cellStyle name="Percent 7 2 2 2 2 11" xfId="16349"/>
    <cellStyle name="Percent 7 2 2 2 2 2" xfId="8742"/>
    <cellStyle name="Percent 7 2 2 2 2 2 2" xfId="8870"/>
    <cellStyle name="Percent 7 2 2 2 2 2 2 2" xfId="9126"/>
    <cellStyle name="Percent 7 2 2 2 2 2 2 2 2" xfId="9694"/>
    <cellStyle name="Percent 7 2 2 2 2 2 2 2 2 2" xfId="10748"/>
    <cellStyle name="Percent 7 2 2 2 2 2 2 2 2 2 2" xfId="14342"/>
    <cellStyle name="Percent 7 2 2 2 2 2 2 2 2 2 3" xfId="16354"/>
    <cellStyle name="Percent 7 2 2 2 2 2 2 2 2 3" xfId="13289"/>
    <cellStyle name="Percent 7 2 2 2 2 2 2 2 2 4" xfId="16353"/>
    <cellStyle name="Percent 7 2 2 2 2 2 2 2 3" xfId="10210"/>
    <cellStyle name="Percent 7 2 2 2 2 2 2 2 3 2" xfId="13804"/>
    <cellStyle name="Percent 7 2 2 2 2 2 2 2 3 3" xfId="16355"/>
    <cellStyle name="Percent 7 2 2 2 2 2 2 2 4" xfId="11086"/>
    <cellStyle name="Percent 7 2 2 2 2 2 2 2 4 2" xfId="14678"/>
    <cellStyle name="Percent 7 2 2 2 2 2 2 2 4 3" xfId="16356"/>
    <cellStyle name="Percent 7 2 2 2 2 2 2 2 5" xfId="12751"/>
    <cellStyle name="Percent 7 2 2 2 2 2 2 2 6" xfId="16352"/>
    <cellStyle name="Percent 7 2 2 2 2 2 2 3" xfId="9438"/>
    <cellStyle name="Percent 7 2 2 2 2 2 2 3 2" xfId="10492"/>
    <cellStyle name="Percent 7 2 2 2 2 2 2 3 2 2" xfId="14086"/>
    <cellStyle name="Percent 7 2 2 2 2 2 2 3 2 3" xfId="16358"/>
    <cellStyle name="Percent 7 2 2 2 2 2 2 3 3" xfId="13033"/>
    <cellStyle name="Percent 7 2 2 2 2 2 2 3 4" xfId="16357"/>
    <cellStyle name="Percent 7 2 2 2 2 2 2 4" xfId="9954"/>
    <cellStyle name="Percent 7 2 2 2 2 2 2 4 2" xfId="13548"/>
    <cellStyle name="Percent 7 2 2 2 2 2 2 4 3" xfId="16359"/>
    <cellStyle name="Percent 7 2 2 2 2 2 2 5" xfId="11085"/>
    <cellStyle name="Percent 7 2 2 2 2 2 2 5 2" xfId="14677"/>
    <cellStyle name="Percent 7 2 2 2 2 2 2 5 3" xfId="16360"/>
    <cellStyle name="Percent 7 2 2 2 2 2 2 6" xfId="12495"/>
    <cellStyle name="Percent 7 2 2 2 2 2 2 7" xfId="16351"/>
    <cellStyle name="Percent 7 2 2 2 2 2 3" xfId="8998"/>
    <cellStyle name="Percent 7 2 2 2 2 2 3 2" xfId="9566"/>
    <cellStyle name="Percent 7 2 2 2 2 2 3 2 2" xfId="10620"/>
    <cellStyle name="Percent 7 2 2 2 2 2 3 2 2 2" xfId="14214"/>
    <cellStyle name="Percent 7 2 2 2 2 2 3 2 2 3" xfId="16363"/>
    <cellStyle name="Percent 7 2 2 2 2 2 3 2 3" xfId="13161"/>
    <cellStyle name="Percent 7 2 2 2 2 2 3 2 4" xfId="16362"/>
    <cellStyle name="Percent 7 2 2 2 2 2 3 3" xfId="10082"/>
    <cellStyle name="Percent 7 2 2 2 2 2 3 3 2" xfId="13676"/>
    <cellStyle name="Percent 7 2 2 2 2 2 3 3 3" xfId="16364"/>
    <cellStyle name="Percent 7 2 2 2 2 2 3 4" xfId="11087"/>
    <cellStyle name="Percent 7 2 2 2 2 2 3 4 2" xfId="14679"/>
    <cellStyle name="Percent 7 2 2 2 2 2 3 4 3" xfId="16365"/>
    <cellStyle name="Percent 7 2 2 2 2 2 3 5" xfId="12623"/>
    <cellStyle name="Percent 7 2 2 2 2 2 3 6" xfId="16361"/>
    <cellStyle name="Percent 7 2 2 2 2 2 4" xfId="9310"/>
    <cellStyle name="Percent 7 2 2 2 2 2 4 2" xfId="10364"/>
    <cellStyle name="Percent 7 2 2 2 2 2 4 2 2" xfId="13958"/>
    <cellStyle name="Percent 7 2 2 2 2 2 4 2 3" xfId="16367"/>
    <cellStyle name="Percent 7 2 2 2 2 2 4 3" xfId="12905"/>
    <cellStyle name="Percent 7 2 2 2 2 2 4 4" xfId="16366"/>
    <cellStyle name="Percent 7 2 2 2 2 2 5" xfId="9826"/>
    <cellStyle name="Percent 7 2 2 2 2 2 5 2" xfId="13420"/>
    <cellStyle name="Percent 7 2 2 2 2 2 5 3" xfId="16368"/>
    <cellStyle name="Percent 7 2 2 2 2 2 6" xfId="11084"/>
    <cellStyle name="Percent 7 2 2 2 2 2 6 2" xfId="14676"/>
    <cellStyle name="Percent 7 2 2 2 2 2 6 3" xfId="16369"/>
    <cellStyle name="Percent 7 2 2 2 2 2 7" xfId="12367"/>
    <cellStyle name="Percent 7 2 2 2 2 2 7 2" xfId="41228"/>
    <cellStyle name="Percent 7 2 2 2 2 2 8" xfId="16350"/>
    <cellStyle name="Percent 7 2 2 2 2 3" xfId="8774"/>
    <cellStyle name="Percent 7 2 2 2 2 3 2" xfId="8902"/>
    <cellStyle name="Percent 7 2 2 2 2 3 2 2" xfId="9158"/>
    <cellStyle name="Percent 7 2 2 2 2 3 2 2 2" xfId="9726"/>
    <cellStyle name="Percent 7 2 2 2 2 3 2 2 2 2" xfId="10780"/>
    <cellStyle name="Percent 7 2 2 2 2 3 2 2 2 2 2" xfId="14374"/>
    <cellStyle name="Percent 7 2 2 2 2 3 2 2 2 2 3" xfId="16374"/>
    <cellStyle name="Percent 7 2 2 2 2 3 2 2 2 3" xfId="13321"/>
    <cellStyle name="Percent 7 2 2 2 2 3 2 2 2 4" xfId="16373"/>
    <cellStyle name="Percent 7 2 2 2 2 3 2 2 3" xfId="10242"/>
    <cellStyle name="Percent 7 2 2 2 2 3 2 2 3 2" xfId="13836"/>
    <cellStyle name="Percent 7 2 2 2 2 3 2 2 3 3" xfId="16375"/>
    <cellStyle name="Percent 7 2 2 2 2 3 2 2 4" xfId="11090"/>
    <cellStyle name="Percent 7 2 2 2 2 3 2 2 4 2" xfId="14682"/>
    <cellStyle name="Percent 7 2 2 2 2 3 2 2 4 3" xfId="16376"/>
    <cellStyle name="Percent 7 2 2 2 2 3 2 2 5" xfId="12783"/>
    <cellStyle name="Percent 7 2 2 2 2 3 2 2 6" xfId="16372"/>
    <cellStyle name="Percent 7 2 2 2 2 3 2 3" xfId="9470"/>
    <cellStyle name="Percent 7 2 2 2 2 3 2 3 2" xfId="10524"/>
    <cellStyle name="Percent 7 2 2 2 2 3 2 3 2 2" xfId="14118"/>
    <cellStyle name="Percent 7 2 2 2 2 3 2 3 2 3" xfId="16378"/>
    <cellStyle name="Percent 7 2 2 2 2 3 2 3 3" xfId="13065"/>
    <cellStyle name="Percent 7 2 2 2 2 3 2 3 4" xfId="16377"/>
    <cellStyle name="Percent 7 2 2 2 2 3 2 4" xfId="9986"/>
    <cellStyle name="Percent 7 2 2 2 2 3 2 4 2" xfId="13580"/>
    <cellStyle name="Percent 7 2 2 2 2 3 2 4 3" xfId="16379"/>
    <cellStyle name="Percent 7 2 2 2 2 3 2 5" xfId="11089"/>
    <cellStyle name="Percent 7 2 2 2 2 3 2 5 2" xfId="14681"/>
    <cellStyle name="Percent 7 2 2 2 2 3 2 5 3" xfId="16380"/>
    <cellStyle name="Percent 7 2 2 2 2 3 2 6" xfId="12527"/>
    <cellStyle name="Percent 7 2 2 2 2 3 2 7" xfId="16371"/>
    <cellStyle name="Percent 7 2 2 2 2 3 3" xfId="9030"/>
    <cellStyle name="Percent 7 2 2 2 2 3 3 2" xfId="9598"/>
    <cellStyle name="Percent 7 2 2 2 2 3 3 2 2" xfId="10652"/>
    <cellStyle name="Percent 7 2 2 2 2 3 3 2 2 2" xfId="14246"/>
    <cellStyle name="Percent 7 2 2 2 2 3 3 2 2 3" xfId="16383"/>
    <cellStyle name="Percent 7 2 2 2 2 3 3 2 3" xfId="13193"/>
    <cellStyle name="Percent 7 2 2 2 2 3 3 2 4" xfId="16382"/>
    <cellStyle name="Percent 7 2 2 2 2 3 3 3" xfId="10114"/>
    <cellStyle name="Percent 7 2 2 2 2 3 3 3 2" xfId="13708"/>
    <cellStyle name="Percent 7 2 2 2 2 3 3 3 3" xfId="16384"/>
    <cellStyle name="Percent 7 2 2 2 2 3 3 4" xfId="11091"/>
    <cellStyle name="Percent 7 2 2 2 2 3 3 4 2" xfId="14683"/>
    <cellStyle name="Percent 7 2 2 2 2 3 3 4 3" xfId="16385"/>
    <cellStyle name="Percent 7 2 2 2 2 3 3 5" xfId="12655"/>
    <cellStyle name="Percent 7 2 2 2 2 3 3 6" xfId="16381"/>
    <cellStyle name="Percent 7 2 2 2 2 3 4" xfId="9342"/>
    <cellStyle name="Percent 7 2 2 2 2 3 4 2" xfId="10396"/>
    <cellStyle name="Percent 7 2 2 2 2 3 4 2 2" xfId="13990"/>
    <cellStyle name="Percent 7 2 2 2 2 3 4 2 3" xfId="16387"/>
    <cellStyle name="Percent 7 2 2 2 2 3 4 3" xfId="12937"/>
    <cellStyle name="Percent 7 2 2 2 2 3 4 4" xfId="16386"/>
    <cellStyle name="Percent 7 2 2 2 2 3 5" xfId="9858"/>
    <cellStyle name="Percent 7 2 2 2 2 3 5 2" xfId="13452"/>
    <cellStyle name="Percent 7 2 2 2 2 3 5 3" xfId="16388"/>
    <cellStyle name="Percent 7 2 2 2 2 3 6" xfId="11088"/>
    <cellStyle name="Percent 7 2 2 2 2 3 6 2" xfId="14680"/>
    <cellStyle name="Percent 7 2 2 2 2 3 6 3" xfId="16389"/>
    <cellStyle name="Percent 7 2 2 2 2 3 7" xfId="12399"/>
    <cellStyle name="Percent 7 2 2 2 2 3 8" xfId="16370"/>
    <cellStyle name="Percent 7 2 2 2 2 4" xfId="8806"/>
    <cellStyle name="Percent 7 2 2 2 2 4 2" xfId="8934"/>
    <cellStyle name="Percent 7 2 2 2 2 4 2 2" xfId="9190"/>
    <cellStyle name="Percent 7 2 2 2 2 4 2 2 2" xfId="9758"/>
    <cellStyle name="Percent 7 2 2 2 2 4 2 2 2 2" xfId="10812"/>
    <cellStyle name="Percent 7 2 2 2 2 4 2 2 2 2 2" xfId="14406"/>
    <cellStyle name="Percent 7 2 2 2 2 4 2 2 2 2 3" xfId="16394"/>
    <cellStyle name="Percent 7 2 2 2 2 4 2 2 2 3" xfId="13353"/>
    <cellStyle name="Percent 7 2 2 2 2 4 2 2 2 4" xfId="16393"/>
    <cellStyle name="Percent 7 2 2 2 2 4 2 2 3" xfId="10274"/>
    <cellStyle name="Percent 7 2 2 2 2 4 2 2 3 2" xfId="13868"/>
    <cellStyle name="Percent 7 2 2 2 2 4 2 2 3 3" xfId="16395"/>
    <cellStyle name="Percent 7 2 2 2 2 4 2 2 4" xfId="11094"/>
    <cellStyle name="Percent 7 2 2 2 2 4 2 2 4 2" xfId="14686"/>
    <cellStyle name="Percent 7 2 2 2 2 4 2 2 4 3" xfId="16396"/>
    <cellStyle name="Percent 7 2 2 2 2 4 2 2 5" xfId="12815"/>
    <cellStyle name="Percent 7 2 2 2 2 4 2 2 6" xfId="16392"/>
    <cellStyle name="Percent 7 2 2 2 2 4 2 3" xfId="9502"/>
    <cellStyle name="Percent 7 2 2 2 2 4 2 3 2" xfId="10556"/>
    <cellStyle name="Percent 7 2 2 2 2 4 2 3 2 2" xfId="14150"/>
    <cellStyle name="Percent 7 2 2 2 2 4 2 3 2 3" xfId="16398"/>
    <cellStyle name="Percent 7 2 2 2 2 4 2 3 3" xfId="13097"/>
    <cellStyle name="Percent 7 2 2 2 2 4 2 3 4" xfId="16397"/>
    <cellStyle name="Percent 7 2 2 2 2 4 2 4" xfId="10018"/>
    <cellStyle name="Percent 7 2 2 2 2 4 2 4 2" xfId="13612"/>
    <cellStyle name="Percent 7 2 2 2 2 4 2 4 3" xfId="16399"/>
    <cellStyle name="Percent 7 2 2 2 2 4 2 5" xfId="11093"/>
    <cellStyle name="Percent 7 2 2 2 2 4 2 5 2" xfId="14685"/>
    <cellStyle name="Percent 7 2 2 2 2 4 2 5 3" xfId="16400"/>
    <cellStyle name="Percent 7 2 2 2 2 4 2 6" xfId="12559"/>
    <cellStyle name="Percent 7 2 2 2 2 4 2 7" xfId="16391"/>
    <cellStyle name="Percent 7 2 2 2 2 4 3" xfId="9062"/>
    <cellStyle name="Percent 7 2 2 2 2 4 3 2" xfId="9630"/>
    <cellStyle name="Percent 7 2 2 2 2 4 3 2 2" xfId="10684"/>
    <cellStyle name="Percent 7 2 2 2 2 4 3 2 2 2" xfId="14278"/>
    <cellStyle name="Percent 7 2 2 2 2 4 3 2 2 3" xfId="16403"/>
    <cellStyle name="Percent 7 2 2 2 2 4 3 2 3" xfId="13225"/>
    <cellStyle name="Percent 7 2 2 2 2 4 3 2 4" xfId="16402"/>
    <cellStyle name="Percent 7 2 2 2 2 4 3 3" xfId="10146"/>
    <cellStyle name="Percent 7 2 2 2 2 4 3 3 2" xfId="13740"/>
    <cellStyle name="Percent 7 2 2 2 2 4 3 3 3" xfId="16404"/>
    <cellStyle name="Percent 7 2 2 2 2 4 3 4" xfId="11095"/>
    <cellStyle name="Percent 7 2 2 2 2 4 3 4 2" xfId="14687"/>
    <cellStyle name="Percent 7 2 2 2 2 4 3 4 3" xfId="16405"/>
    <cellStyle name="Percent 7 2 2 2 2 4 3 5" xfId="12687"/>
    <cellStyle name="Percent 7 2 2 2 2 4 3 6" xfId="16401"/>
    <cellStyle name="Percent 7 2 2 2 2 4 4" xfId="9374"/>
    <cellStyle name="Percent 7 2 2 2 2 4 4 2" xfId="10428"/>
    <cellStyle name="Percent 7 2 2 2 2 4 4 2 2" xfId="14022"/>
    <cellStyle name="Percent 7 2 2 2 2 4 4 2 3" xfId="16407"/>
    <cellStyle name="Percent 7 2 2 2 2 4 4 3" xfId="12969"/>
    <cellStyle name="Percent 7 2 2 2 2 4 4 4" xfId="16406"/>
    <cellStyle name="Percent 7 2 2 2 2 4 5" xfId="9890"/>
    <cellStyle name="Percent 7 2 2 2 2 4 5 2" xfId="13484"/>
    <cellStyle name="Percent 7 2 2 2 2 4 5 3" xfId="16408"/>
    <cellStyle name="Percent 7 2 2 2 2 4 6" xfId="11092"/>
    <cellStyle name="Percent 7 2 2 2 2 4 6 2" xfId="14684"/>
    <cellStyle name="Percent 7 2 2 2 2 4 6 3" xfId="16409"/>
    <cellStyle name="Percent 7 2 2 2 2 4 7" xfId="12431"/>
    <cellStyle name="Percent 7 2 2 2 2 4 8" xfId="16390"/>
    <cellStyle name="Percent 7 2 2 2 2 5" xfId="8827"/>
    <cellStyle name="Percent 7 2 2 2 2 5 2" xfId="9083"/>
    <cellStyle name="Percent 7 2 2 2 2 5 2 2" xfId="9651"/>
    <cellStyle name="Percent 7 2 2 2 2 5 2 2 2" xfId="10705"/>
    <cellStyle name="Percent 7 2 2 2 2 5 2 2 2 2" xfId="14299"/>
    <cellStyle name="Percent 7 2 2 2 2 5 2 2 2 3" xfId="16413"/>
    <cellStyle name="Percent 7 2 2 2 2 5 2 2 3" xfId="13246"/>
    <cellStyle name="Percent 7 2 2 2 2 5 2 2 4" xfId="16412"/>
    <cellStyle name="Percent 7 2 2 2 2 5 2 3" xfId="10167"/>
    <cellStyle name="Percent 7 2 2 2 2 5 2 3 2" xfId="13761"/>
    <cellStyle name="Percent 7 2 2 2 2 5 2 3 3" xfId="16414"/>
    <cellStyle name="Percent 7 2 2 2 2 5 2 4" xfId="11097"/>
    <cellStyle name="Percent 7 2 2 2 2 5 2 4 2" xfId="14689"/>
    <cellStyle name="Percent 7 2 2 2 2 5 2 4 3" xfId="16415"/>
    <cellStyle name="Percent 7 2 2 2 2 5 2 5" xfId="12708"/>
    <cellStyle name="Percent 7 2 2 2 2 5 2 6" xfId="16411"/>
    <cellStyle name="Percent 7 2 2 2 2 5 3" xfId="9395"/>
    <cellStyle name="Percent 7 2 2 2 2 5 3 2" xfId="10449"/>
    <cellStyle name="Percent 7 2 2 2 2 5 3 2 2" xfId="14043"/>
    <cellStyle name="Percent 7 2 2 2 2 5 3 2 3" xfId="16417"/>
    <cellStyle name="Percent 7 2 2 2 2 5 3 3" xfId="12990"/>
    <cellStyle name="Percent 7 2 2 2 2 5 3 4" xfId="16416"/>
    <cellStyle name="Percent 7 2 2 2 2 5 4" xfId="9911"/>
    <cellStyle name="Percent 7 2 2 2 2 5 4 2" xfId="13505"/>
    <cellStyle name="Percent 7 2 2 2 2 5 4 3" xfId="16418"/>
    <cellStyle name="Percent 7 2 2 2 2 5 5" xfId="11096"/>
    <cellStyle name="Percent 7 2 2 2 2 5 5 2" xfId="14688"/>
    <cellStyle name="Percent 7 2 2 2 2 5 5 3" xfId="16419"/>
    <cellStyle name="Percent 7 2 2 2 2 5 6" xfId="12452"/>
    <cellStyle name="Percent 7 2 2 2 2 5 7" xfId="16410"/>
    <cellStyle name="Percent 7 2 2 2 2 6" xfId="8955"/>
    <cellStyle name="Percent 7 2 2 2 2 6 2" xfId="9523"/>
    <cellStyle name="Percent 7 2 2 2 2 6 2 2" xfId="10577"/>
    <cellStyle name="Percent 7 2 2 2 2 6 2 2 2" xfId="14171"/>
    <cellStyle name="Percent 7 2 2 2 2 6 2 2 3" xfId="16422"/>
    <cellStyle name="Percent 7 2 2 2 2 6 2 3" xfId="13118"/>
    <cellStyle name="Percent 7 2 2 2 2 6 2 4" xfId="16421"/>
    <cellStyle name="Percent 7 2 2 2 2 6 3" xfId="10039"/>
    <cellStyle name="Percent 7 2 2 2 2 6 3 2" xfId="13633"/>
    <cellStyle name="Percent 7 2 2 2 2 6 3 3" xfId="16423"/>
    <cellStyle name="Percent 7 2 2 2 2 6 4" xfId="11098"/>
    <cellStyle name="Percent 7 2 2 2 2 6 4 2" xfId="14690"/>
    <cellStyle name="Percent 7 2 2 2 2 6 4 3" xfId="16424"/>
    <cellStyle name="Percent 7 2 2 2 2 6 5" xfId="12580"/>
    <cellStyle name="Percent 7 2 2 2 2 6 6" xfId="16420"/>
    <cellStyle name="Percent 7 2 2 2 2 7" xfId="9267"/>
    <cellStyle name="Percent 7 2 2 2 2 7 2" xfId="10321"/>
    <cellStyle name="Percent 7 2 2 2 2 7 2 2" xfId="13915"/>
    <cellStyle name="Percent 7 2 2 2 2 7 2 3" xfId="16426"/>
    <cellStyle name="Percent 7 2 2 2 2 7 3" xfId="12862"/>
    <cellStyle name="Percent 7 2 2 2 2 7 4" xfId="16425"/>
    <cellStyle name="Percent 7 2 2 2 2 8" xfId="9783"/>
    <cellStyle name="Percent 7 2 2 2 2 8 2" xfId="13377"/>
    <cellStyle name="Percent 7 2 2 2 2 8 3" xfId="16427"/>
    <cellStyle name="Percent 7 2 2 2 2 9" xfId="11083"/>
    <cellStyle name="Percent 7 2 2 2 2 9 2" xfId="14675"/>
    <cellStyle name="Percent 7 2 2 2 2 9 3" xfId="16428"/>
    <cellStyle name="Percent 7 2 2 2 3" xfId="8726"/>
    <cellStyle name="Percent 7 2 2 2 3 2" xfId="8854"/>
    <cellStyle name="Percent 7 2 2 2 3 2 2" xfId="9110"/>
    <cellStyle name="Percent 7 2 2 2 3 2 2 2" xfId="9678"/>
    <cellStyle name="Percent 7 2 2 2 3 2 2 2 2" xfId="10732"/>
    <cellStyle name="Percent 7 2 2 2 3 2 2 2 2 2" xfId="14326"/>
    <cellStyle name="Percent 7 2 2 2 3 2 2 2 2 3" xfId="16433"/>
    <cellStyle name="Percent 7 2 2 2 3 2 2 2 3" xfId="13273"/>
    <cellStyle name="Percent 7 2 2 2 3 2 2 2 4" xfId="16432"/>
    <cellStyle name="Percent 7 2 2 2 3 2 2 3" xfId="10194"/>
    <cellStyle name="Percent 7 2 2 2 3 2 2 3 2" xfId="13788"/>
    <cellStyle name="Percent 7 2 2 2 3 2 2 3 3" xfId="16434"/>
    <cellStyle name="Percent 7 2 2 2 3 2 2 4" xfId="11101"/>
    <cellStyle name="Percent 7 2 2 2 3 2 2 4 2" xfId="14693"/>
    <cellStyle name="Percent 7 2 2 2 3 2 2 4 3" xfId="16435"/>
    <cellStyle name="Percent 7 2 2 2 3 2 2 5" xfId="12735"/>
    <cellStyle name="Percent 7 2 2 2 3 2 2 6" xfId="16431"/>
    <cellStyle name="Percent 7 2 2 2 3 2 3" xfId="9422"/>
    <cellStyle name="Percent 7 2 2 2 3 2 3 2" xfId="10476"/>
    <cellStyle name="Percent 7 2 2 2 3 2 3 2 2" xfId="14070"/>
    <cellStyle name="Percent 7 2 2 2 3 2 3 2 3" xfId="16437"/>
    <cellStyle name="Percent 7 2 2 2 3 2 3 3" xfId="13017"/>
    <cellStyle name="Percent 7 2 2 2 3 2 3 4" xfId="16436"/>
    <cellStyle name="Percent 7 2 2 2 3 2 4" xfId="9938"/>
    <cellStyle name="Percent 7 2 2 2 3 2 4 2" xfId="13532"/>
    <cellStyle name="Percent 7 2 2 2 3 2 4 3" xfId="16438"/>
    <cellStyle name="Percent 7 2 2 2 3 2 5" xfId="11100"/>
    <cellStyle name="Percent 7 2 2 2 3 2 5 2" xfId="14692"/>
    <cellStyle name="Percent 7 2 2 2 3 2 5 3" xfId="16439"/>
    <cellStyle name="Percent 7 2 2 2 3 2 6" xfId="12479"/>
    <cellStyle name="Percent 7 2 2 2 3 2 6 2" xfId="41230"/>
    <cellStyle name="Percent 7 2 2 2 3 2 7" xfId="16430"/>
    <cellStyle name="Percent 7 2 2 2 3 3" xfId="8982"/>
    <cellStyle name="Percent 7 2 2 2 3 3 2" xfId="9550"/>
    <cellStyle name="Percent 7 2 2 2 3 3 2 2" xfId="10604"/>
    <cellStyle name="Percent 7 2 2 2 3 3 2 2 2" xfId="14198"/>
    <cellStyle name="Percent 7 2 2 2 3 3 2 2 3" xfId="16442"/>
    <cellStyle name="Percent 7 2 2 2 3 3 2 3" xfId="13145"/>
    <cellStyle name="Percent 7 2 2 2 3 3 2 4" xfId="16441"/>
    <cellStyle name="Percent 7 2 2 2 3 3 3" xfId="10066"/>
    <cellStyle name="Percent 7 2 2 2 3 3 3 2" xfId="13660"/>
    <cellStyle name="Percent 7 2 2 2 3 3 3 3" xfId="16443"/>
    <cellStyle name="Percent 7 2 2 2 3 3 4" xfId="11102"/>
    <cellStyle name="Percent 7 2 2 2 3 3 4 2" xfId="14694"/>
    <cellStyle name="Percent 7 2 2 2 3 3 4 3" xfId="16444"/>
    <cellStyle name="Percent 7 2 2 2 3 3 5" xfId="12607"/>
    <cellStyle name="Percent 7 2 2 2 3 3 6" xfId="16440"/>
    <cellStyle name="Percent 7 2 2 2 3 4" xfId="9294"/>
    <cellStyle name="Percent 7 2 2 2 3 4 2" xfId="10348"/>
    <cellStyle name="Percent 7 2 2 2 3 4 2 2" xfId="13942"/>
    <cellStyle name="Percent 7 2 2 2 3 4 2 3" xfId="16446"/>
    <cellStyle name="Percent 7 2 2 2 3 4 3" xfId="12889"/>
    <cellStyle name="Percent 7 2 2 2 3 4 4" xfId="16445"/>
    <cellStyle name="Percent 7 2 2 2 3 5" xfId="9810"/>
    <cellStyle name="Percent 7 2 2 2 3 5 2" xfId="13404"/>
    <cellStyle name="Percent 7 2 2 2 3 5 3" xfId="16447"/>
    <cellStyle name="Percent 7 2 2 2 3 6" xfId="11099"/>
    <cellStyle name="Percent 7 2 2 2 3 6 2" xfId="14691"/>
    <cellStyle name="Percent 7 2 2 2 3 6 3" xfId="16448"/>
    <cellStyle name="Percent 7 2 2 2 3 7" xfId="12351"/>
    <cellStyle name="Percent 7 2 2 2 3 7 2" xfId="41229"/>
    <cellStyle name="Percent 7 2 2 2 3 8" xfId="16429"/>
    <cellStyle name="Percent 7 2 2 2 4" xfId="8758"/>
    <cellStyle name="Percent 7 2 2 2 4 2" xfId="8886"/>
    <cellStyle name="Percent 7 2 2 2 4 2 2" xfId="9142"/>
    <cellStyle name="Percent 7 2 2 2 4 2 2 2" xfId="9710"/>
    <cellStyle name="Percent 7 2 2 2 4 2 2 2 2" xfId="10764"/>
    <cellStyle name="Percent 7 2 2 2 4 2 2 2 2 2" xfId="14358"/>
    <cellStyle name="Percent 7 2 2 2 4 2 2 2 2 3" xfId="16453"/>
    <cellStyle name="Percent 7 2 2 2 4 2 2 2 3" xfId="13305"/>
    <cellStyle name="Percent 7 2 2 2 4 2 2 2 4" xfId="16452"/>
    <cellStyle name="Percent 7 2 2 2 4 2 2 3" xfId="10226"/>
    <cellStyle name="Percent 7 2 2 2 4 2 2 3 2" xfId="13820"/>
    <cellStyle name="Percent 7 2 2 2 4 2 2 3 3" xfId="16454"/>
    <cellStyle name="Percent 7 2 2 2 4 2 2 4" xfId="11105"/>
    <cellStyle name="Percent 7 2 2 2 4 2 2 4 2" xfId="14697"/>
    <cellStyle name="Percent 7 2 2 2 4 2 2 4 3" xfId="16455"/>
    <cellStyle name="Percent 7 2 2 2 4 2 2 5" xfId="12767"/>
    <cellStyle name="Percent 7 2 2 2 4 2 2 6" xfId="16451"/>
    <cellStyle name="Percent 7 2 2 2 4 2 3" xfId="9454"/>
    <cellStyle name="Percent 7 2 2 2 4 2 3 2" xfId="10508"/>
    <cellStyle name="Percent 7 2 2 2 4 2 3 2 2" xfId="14102"/>
    <cellStyle name="Percent 7 2 2 2 4 2 3 2 3" xfId="16457"/>
    <cellStyle name="Percent 7 2 2 2 4 2 3 3" xfId="13049"/>
    <cellStyle name="Percent 7 2 2 2 4 2 3 4" xfId="16456"/>
    <cellStyle name="Percent 7 2 2 2 4 2 4" xfId="9970"/>
    <cellStyle name="Percent 7 2 2 2 4 2 4 2" xfId="13564"/>
    <cellStyle name="Percent 7 2 2 2 4 2 4 3" xfId="16458"/>
    <cellStyle name="Percent 7 2 2 2 4 2 5" xfId="11104"/>
    <cellStyle name="Percent 7 2 2 2 4 2 5 2" xfId="14696"/>
    <cellStyle name="Percent 7 2 2 2 4 2 5 3" xfId="16459"/>
    <cellStyle name="Percent 7 2 2 2 4 2 6" xfId="12511"/>
    <cellStyle name="Percent 7 2 2 2 4 2 6 2" xfId="41232"/>
    <cellStyle name="Percent 7 2 2 2 4 2 7" xfId="16450"/>
    <cellStyle name="Percent 7 2 2 2 4 3" xfId="9014"/>
    <cellStyle name="Percent 7 2 2 2 4 3 2" xfId="9582"/>
    <cellStyle name="Percent 7 2 2 2 4 3 2 2" xfId="10636"/>
    <cellStyle name="Percent 7 2 2 2 4 3 2 2 2" xfId="14230"/>
    <cellStyle name="Percent 7 2 2 2 4 3 2 2 3" xfId="16462"/>
    <cellStyle name="Percent 7 2 2 2 4 3 2 3" xfId="13177"/>
    <cellStyle name="Percent 7 2 2 2 4 3 2 4" xfId="16461"/>
    <cellStyle name="Percent 7 2 2 2 4 3 3" xfId="10098"/>
    <cellStyle name="Percent 7 2 2 2 4 3 3 2" xfId="13692"/>
    <cellStyle name="Percent 7 2 2 2 4 3 3 3" xfId="16463"/>
    <cellStyle name="Percent 7 2 2 2 4 3 4" xfId="11106"/>
    <cellStyle name="Percent 7 2 2 2 4 3 4 2" xfId="14698"/>
    <cellStyle name="Percent 7 2 2 2 4 3 4 3" xfId="16464"/>
    <cellStyle name="Percent 7 2 2 2 4 3 5" xfId="12639"/>
    <cellStyle name="Percent 7 2 2 2 4 3 6" xfId="16460"/>
    <cellStyle name="Percent 7 2 2 2 4 4" xfId="9326"/>
    <cellStyle name="Percent 7 2 2 2 4 4 2" xfId="10380"/>
    <cellStyle name="Percent 7 2 2 2 4 4 2 2" xfId="13974"/>
    <cellStyle name="Percent 7 2 2 2 4 4 2 3" xfId="16466"/>
    <cellStyle name="Percent 7 2 2 2 4 4 3" xfId="12921"/>
    <cellStyle name="Percent 7 2 2 2 4 4 4" xfId="16465"/>
    <cellStyle name="Percent 7 2 2 2 4 5" xfId="9842"/>
    <cellStyle name="Percent 7 2 2 2 4 5 2" xfId="13436"/>
    <cellStyle name="Percent 7 2 2 2 4 5 3" xfId="16467"/>
    <cellStyle name="Percent 7 2 2 2 4 6" xfId="11103"/>
    <cellStyle name="Percent 7 2 2 2 4 6 2" xfId="14695"/>
    <cellStyle name="Percent 7 2 2 2 4 6 3" xfId="16468"/>
    <cellStyle name="Percent 7 2 2 2 4 7" xfId="12383"/>
    <cellStyle name="Percent 7 2 2 2 4 7 2" xfId="41231"/>
    <cellStyle name="Percent 7 2 2 2 4 8" xfId="16449"/>
    <cellStyle name="Percent 7 2 2 2 5" xfId="8790"/>
    <cellStyle name="Percent 7 2 2 2 5 2" xfId="8918"/>
    <cellStyle name="Percent 7 2 2 2 5 2 2" xfId="9174"/>
    <cellStyle name="Percent 7 2 2 2 5 2 2 2" xfId="9742"/>
    <cellStyle name="Percent 7 2 2 2 5 2 2 2 2" xfId="10796"/>
    <cellStyle name="Percent 7 2 2 2 5 2 2 2 2 2" xfId="14390"/>
    <cellStyle name="Percent 7 2 2 2 5 2 2 2 2 3" xfId="16473"/>
    <cellStyle name="Percent 7 2 2 2 5 2 2 2 3" xfId="13337"/>
    <cellStyle name="Percent 7 2 2 2 5 2 2 2 4" xfId="16472"/>
    <cellStyle name="Percent 7 2 2 2 5 2 2 3" xfId="10258"/>
    <cellStyle name="Percent 7 2 2 2 5 2 2 3 2" xfId="13852"/>
    <cellStyle name="Percent 7 2 2 2 5 2 2 3 3" xfId="16474"/>
    <cellStyle name="Percent 7 2 2 2 5 2 2 4" xfId="11109"/>
    <cellStyle name="Percent 7 2 2 2 5 2 2 4 2" xfId="14701"/>
    <cellStyle name="Percent 7 2 2 2 5 2 2 4 3" xfId="16475"/>
    <cellStyle name="Percent 7 2 2 2 5 2 2 5" xfId="12799"/>
    <cellStyle name="Percent 7 2 2 2 5 2 2 6" xfId="16471"/>
    <cellStyle name="Percent 7 2 2 2 5 2 3" xfId="9486"/>
    <cellStyle name="Percent 7 2 2 2 5 2 3 2" xfId="10540"/>
    <cellStyle name="Percent 7 2 2 2 5 2 3 2 2" xfId="14134"/>
    <cellStyle name="Percent 7 2 2 2 5 2 3 2 3" xfId="16477"/>
    <cellStyle name="Percent 7 2 2 2 5 2 3 3" xfId="13081"/>
    <cellStyle name="Percent 7 2 2 2 5 2 3 4" xfId="16476"/>
    <cellStyle name="Percent 7 2 2 2 5 2 4" xfId="10002"/>
    <cellStyle name="Percent 7 2 2 2 5 2 4 2" xfId="13596"/>
    <cellStyle name="Percent 7 2 2 2 5 2 4 3" xfId="16478"/>
    <cellStyle name="Percent 7 2 2 2 5 2 5" xfId="11108"/>
    <cellStyle name="Percent 7 2 2 2 5 2 5 2" xfId="14700"/>
    <cellStyle name="Percent 7 2 2 2 5 2 5 3" xfId="16479"/>
    <cellStyle name="Percent 7 2 2 2 5 2 6" xfId="12543"/>
    <cellStyle name="Percent 7 2 2 2 5 2 7" xfId="16470"/>
    <cellStyle name="Percent 7 2 2 2 5 3" xfId="9046"/>
    <cellStyle name="Percent 7 2 2 2 5 3 2" xfId="9614"/>
    <cellStyle name="Percent 7 2 2 2 5 3 2 2" xfId="10668"/>
    <cellStyle name="Percent 7 2 2 2 5 3 2 2 2" xfId="14262"/>
    <cellStyle name="Percent 7 2 2 2 5 3 2 2 3" xfId="16482"/>
    <cellStyle name="Percent 7 2 2 2 5 3 2 3" xfId="13209"/>
    <cellStyle name="Percent 7 2 2 2 5 3 2 4" xfId="16481"/>
    <cellStyle name="Percent 7 2 2 2 5 3 3" xfId="10130"/>
    <cellStyle name="Percent 7 2 2 2 5 3 3 2" xfId="13724"/>
    <cellStyle name="Percent 7 2 2 2 5 3 3 3" xfId="16483"/>
    <cellStyle name="Percent 7 2 2 2 5 3 4" xfId="11110"/>
    <cellStyle name="Percent 7 2 2 2 5 3 4 2" xfId="14702"/>
    <cellStyle name="Percent 7 2 2 2 5 3 4 3" xfId="16484"/>
    <cellStyle name="Percent 7 2 2 2 5 3 5" xfId="12671"/>
    <cellStyle name="Percent 7 2 2 2 5 3 6" xfId="16480"/>
    <cellStyle name="Percent 7 2 2 2 5 4" xfId="9358"/>
    <cellStyle name="Percent 7 2 2 2 5 4 2" xfId="10412"/>
    <cellStyle name="Percent 7 2 2 2 5 4 2 2" xfId="14006"/>
    <cellStyle name="Percent 7 2 2 2 5 4 2 3" xfId="16486"/>
    <cellStyle name="Percent 7 2 2 2 5 4 3" xfId="12953"/>
    <cellStyle name="Percent 7 2 2 2 5 4 4" xfId="16485"/>
    <cellStyle name="Percent 7 2 2 2 5 5" xfId="9874"/>
    <cellStyle name="Percent 7 2 2 2 5 5 2" xfId="13468"/>
    <cellStyle name="Percent 7 2 2 2 5 5 3" xfId="16487"/>
    <cellStyle name="Percent 7 2 2 2 5 6" xfId="11107"/>
    <cellStyle name="Percent 7 2 2 2 5 6 2" xfId="14699"/>
    <cellStyle name="Percent 7 2 2 2 5 6 3" xfId="16488"/>
    <cellStyle name="Percent 7 2 2 2 5 7" xfId="12415"/>
    <cellStyle name="Percent 7 2 2 2 5 7 2" xfId="41233"/>
    <cellStyle name="Percent 7 2 2 2 5 8" xfId="16469"/>
    <cellStyle name="Percent 7 2 2 2 6" xfId="8826"/>
    <cellStyle name="Percent 7 2 2 2 6 2" xfId="9082"/>
    <cellStyle name="Percent 7 2 2 2 6 2 2" xfId="9650"/>
    <cellStyle name="Percent 7 2 2 2 6 2 2 2" xfId="10704"/>
    <cellStyle name="Percent 7 2 2 2 6 2 2 2 2" xfId="14298"/>
    <cellStyle name="Percent 7 2 2 2 6 2 2 2 3" xfId="16492"/>
    <cellStyle name="Percent 7 2 2 2 6 2 2 3" xfId="13245"/>
    <cellStyle name="Percent 7 2 2 2 6 2 2 4" xfId="16491"/>
    <cellStyle name="Percent 7 2 2 2 6 2 3" xfId="10166"/>
    <cellStyle name="Percent 7 2 2 2 6 2 3 2" xfId="13760"/>
    <cellStyle name="Percent 7 2 2 2 6 2 3 3" xfId="16493"/>
    <cellStyle name="Percent 7 2 2 2 6 2 4" xfId="11112"/>
    <cellStyle name="Percent 7 2 2 2 6 2 4 2" xfId="14704"/>
    <cellStyle name="Percent 7 2 2 2 6 2 4 3" xfId="16494"/>
    <cellStyle name="Percent 7 2 2 2 6 2 5" xfId="12707"/>
    <cellStyle name="Percent 7 2 2 2 6 2 6" xfId="16490"/>
    <cellStyle name="Percent 7 2 2 2 6 3" xfId="9394"/>
    <cellStyle name="Percent 7 2 2 2 6 3 2" xfId="10448"/>
    <cellStyle name="Percent 7 2 2 2 6 3 2 2" xfId="14042"/>
    <cellStyle name="Percent 7 2 2 2 6 3 2 3" xfId="16496"/>
    <cellStyle name="Percent 7 2 2 2 6 3 3" xfId="12989"/>
    <cellStyle name="Percent 7 2 2 2 6 3 4" xfId="16495"/>
    <cellStyle name="Percent 7 2 2 2 6 4" xfId="9910"/>
    <cellStyle name="Percent 7 2 2 2 6 4 2" xfId="13504"/>
    <cellStyle name="Percent 7 2 2 2 6 4 3" xfId="16497"/>
    <cellStyle name="Percent 7 2 2 2 6 5" xfId="11111"/>
    <cellStyle name="Percent 7 2 2 2 6 5 2" xfId="14703"/>
    <cellStyle name="Percent 7 2 2 2 6 5 3" xfId="16498"/>
    <cellStyle name="Percent 7 2 2 2 6 6" xfId="12451"/>
    <cellStyle name="Percent 7 2 2 2 6 6 2" xfId="41234"/>
    <cellStyle name="Percent 7 2 2 2 6 7" xfId="16489"/>
    <cellStyle name="Percent 7 2 2 2 7" xfId="8954"/>
    <cellStyle name="Percent 7 2 2 2 7 2" xfId="9522"/>
    <cellStyle name="Percent 7 2 2 2 7 2 2" xfId="10576"/>
    <cellStyle name="Percent 7 2 2 2 7 2 2 2" xfId="14170"/>
    <cellStyle name="Percent 7 2 2 2 7 2 2 3" xfId="16501"/>
    <cellStyle name="Percent 7 2 2 2 7 2 3" xfId="13117"/>
    <cellStyle name="Percent 7 2 2 2 7 2 4" xfId="16500"/>
    <cellStyle name="Percent 7 2 2 2 7 3" xfId="10038"/>
    <cellStyle name="Percent 7 2 2 2 7 3 2" xfId="13632"/>
    <cellStyle name="Percent 7 2 2 2 7 3 3" xfId="16502"/>
    <cellStyle name="Percent 7 2 2 2 7 4" xfId="11113"/>
    <cellStyle name="Percent 7 2 2 2 7 4 2" xfId="14705"/>
    <cellStyle name="Percent 7 2 2 2 7 4 3" xfId="16503"/>
    <cellStyle name="Percent 7 2 2 2 7 5" xfId="12579"/>
    <cellStyle name="Percent 7 2 2 2 7 6" xfId="16499"/>
    <cellStyle name="Percent 7 2 2 2 8" xfId="9266"/>
    <cellStyle name="Percent 7 2 2 2 8 2" xfId="10320"/>
    <cellStyle name="Percent 7 2 2 2 8 2 2" xfId="13914"/>
    <cellStyle name="Percent 7 2 2 2 8 2 3" xfId="16505"/>
    <cellStyle name="Percent 7 2 2 2 8 3" xfId="12861"/>
    <cellStyle name="Percent 7 2 2 2 8 4" xfId="16504"/>
    <cellStyle name="Percent 7 2 2 2 9" xfId="9782"/>
    <cellStyle name="Percent 7 2 2 2 9 2" xfId="13376"/>
    <cellStyle name="Percent 7 2 2 2 9 3" xfId="16506"/>
    <cellStyle name="Percent 7 2 2 3" xfId="8697"/>
    <cellStyle name="Percent 7 2 2 3 10" xfId="12325"/>
    <cellStyle name="Percent 7 2 2 3 10 2" xfId="41235"/>
    <cellStyle name="Percent 7 2 2 3 11" xfId="16507"/>
    <cellStyle name="Percent 7 2 2 3 2" xfId="8734"/>
    <cellStyle name="Percent 7 2 2 3 2 2" xfId="8862"/>
    <cellStyle name="Percent 7 2 2 3 2 2 2" xfId="9118"/>
    <cellStyle name="Percent 7 2 2 3 2 2 2 2" xfId="9686"/>
    <cellStyle name="Percent 7 2 2 3 2 2 2 2 2" xfId="10740"/>
    <cellStyle name="Percent 7 2 2 3 2 2 2 2 2 2" xfId="14334"/>
    <cellStyle name="Percent 7 2 2 3 2 2 2 2 2 3" xfId="16512"/>
    <cellStyle name="Percent 7 2 2 3 2 2 2 2 3" xfId="13281"/>
    <cellStyle name="Percent 7 2 2 3 2 2 2 2 4" xfId="16511"/>
    <cellStyle name="Percent 7 2 2 3 2 2 2 3" xfId="10202"/>
    <cellStyle name="Percent 7 2 2 3 2 2 2 3 2" xfId="13796"/>
    <cellStyle name="Percent 7 2 2 3 2 2 2 3 3" xfId="16513"/>
    <cellStyle name="Percent 7 2 2 3 2 2 2 4" xfId="11117"/>
    <cellStyle name="Percent 7 2 2 3 2 2 2 4 2" xfId="14709"/>
    <cellStyle name="Percent 7 2 2 3 2 2 2 4 3" xfId="16514"/>
    <cellStyle name="Percent 7 2 2 3 2 2 2 5" xfId="12743"/>
    <cellStyle name="Percent 7 2 2 3 2 2 2 6" xfId="16510"/>
    <cellStyle name="Percent 7 2 2 3 2 2 3" xfId="9430"/>
    <cellStyle name="Percent 7 2 2 3 2 2 3 2" xfId="10484"/>
    <cellStyle name="Percent 7 2 2 3 2 2 3 2 2" xfId="14078"/>
    <cellStyle name="Percent 7 2 2 3 2 2 3 2 3" xfId="16516"/>
    <cellStyle name="Percent 7 2 2 3 2 2 3 3" xfId="13025"/>
    <cellStyle name="Percent 7 2 2 3 2 2 3 4" xfId="16515"/>
    <cellStyle name="Percent 7 2 2 3 2 2 4" xfId="9946"/>
    <cellStyle name="Percent 7 2 2 3 2 2 4 2" xfId="13540"/>
    <cellStyle name="Percent 7 2 2 3 2 2 4 3" xfId="16517"/>
    <cellStyle name="Percent 7 2 2 3 2 2 5" xfId="11116"/>
    <cellStyle name="Percent 7 2 2 3 2 2 5 2" xfId="14708"/>
    <cellStyle name="Percent 7 2 2 3 2 2 5 3" xfId="16518"/>
    <cellStyle name="Percent 7 2 2 3 2 2 6" xfId="12487"/>
    <cellStyle name="Percent 7 2 2 3 2 2 6 2" xfId="41237"/>
    <cellStyle name="Percent 7 2 2 3 2 2 7" xfId="16509"/>
    <cellStyle name="Percent 7 2 2 3 2 3" xfId="8990"/>
    <cellStyle name="Percent 7 2 2 3 2 3 2" xfId="9558"/>
    <cellStyle name="Percent 7 2 2 3 2 3 2 2" xfId="10612"/>
    <cellStyle name="Percent 7 2 2 3 2 3 2 2 2" xfId="14206"/>
    <cellStyle name="Percent 7 2 2 3 2 3 2 2 3" xfId="16521"/>
    <cellStyle name="Percent 7 2 2 3 2 3 2 3" xfId="13153"/>
    <cellStyle name="Percent 7 2 2 3 2 3 2 4" xfId="16520"/>
    <cellStyle name="Percent 7 2 2 3 2 3 3" xfId="10074"/>
    <cellStyle name="Percent 7 2 2 3 2 3 3 2" xfId="13668"/>
    <cellStyle name="Percent 7 2 2 3 2 3 3 3" xfId="16522"/>
    <cellStyle name="Percent 7 2 2 3 2 3 4" xfId="11118"/>
    <cellStyle name="Percent 7 2 2 3 2 3 4 2" xfId="14710"/>
    <cellStyle name="Percent 7 2 2 3 2 3 4 3" xfId="16523"/>
    <cellStyle name="Percent 7 2 2 3 2 3 5" xfId="12615"/>
    <cellStyle name="Percent 7 2 2 3 2 3 6" xfId="16519"/>
    <cellStyle name="Percent 7 2 2 3 2 4" xfId="9302"/>
    <cellStyle name="Percent 7 2 2 3 2 4 2" xfId="10356"/>
    <cellStyle name="Percent 7 2 2 3 2 4 2 2" xfId="13950"/>
    <cellStyle name="Percent 7 2 2 3 2 4 2 3" xfId="16525"/>
    <cellStyle name="Percent 7 2 2 3 2 4 3" xfId="12897"/>
    <cellStyle name="Percent 7 2 2 3 2 4 4" xfId="16524"/>
    <cellStyle name="Percent 7 2 2 3 2 5" xfId="9818"/>
    <cellStyle name="Percent 7 2 2 3 2 5 2" xfId="13412"/>
    <cellStyle name="Percent 7 2 2 3 2 5 3" xfId="16526"/>
    <cellStyle name="Percent 7 2 2 3 2 6" xfId="11115"/>
    <cellStyle name="Percent 7 2 2 3 2 6 2" xfId="14707"/>
    <cellStyle name="Percent 7 2 2 3 2 6 3" xfId="16527"/>
    <cellStyle name="Percent 7 2 2 3 2 7" xfId="12359"/>
    <cellStyle name="Percent 7 2 2 3 2 7 2" xfId="41236"/>
    <cellStyle name="Percent 7 2 2 3 2 8" xfId="16508"/>
    <cellStyle name="Percent 7 2 2 3 3" xfId="8766"/>
    <cellStyle name="Percent 7 2 2 3 3 2" xfId="8894"/>
    <cellStyle name="Percent 7 2 2 3 3 2 2" xfId="9150"/>
    <cellStyle name="Percent 7 2 2 3 3 2 2 2" xfId="9718"/>
    <cellStyle name="Percent 7 2 2 3 3 2 2 2 2" xfId="10772"/>
    <cellStyle name="Percent 7 2 2 3 3 2 2 2 2 2" xfId="14366"/>
    <cellStyle name="Percent 7 2 2 3 3 2 2 2 2 3" xfId="16532"/>
    <cellStyle name="Percent 7 2 2 3 3 2 2 2 3" xfId="13313"/>
    <cellStyle name="Percent 7 2 2 3 3 2 2 2 4" xfId="16531"/>
    <cellStyle name="Percent 7 2 2 3 3 2 2 3" xfId="10234"/>
    <cellStyle name="Percent 7 2 2 3 3 2 2 3 2" xfId="13828"/>
    <cellStyle name="Percent 7 2 2 3 3 2 2 3 3" xfId="16533"/>
    <cellStyle name="Percent 7 2 2 3 3 2 2 4" xfId="11121"/>
    <cellStyle name="Percent 7 2 2 3 3 2 2 4 2" xfId="14713"/>
    <cellStyle name="Percent 7 2 2 3 3 2 2 4 3" xfId="16534"/>
    <cellStyle name="Percent 7 2 2 3 3 2 2 5" xfId="12775"/>
    <cellStyle name="Percent 7 2 2 3 3 2 2 6" xfId="16530"/>
    <cellStyle name="Percent 7 2 2 3 3 2 3" xfId="9462"/>
    <cellStyle name="Percent 7 2 2 3 3 2 3 2" xfId="10516"/>
    <cellStyle name="Percent 7 2 2 3 3 2 3 2 2" xfId="14110"/>
    <cellStyle name="Percent 7 2 2 3 3 2 3 2 3" xfId="16536"/>
    <cellStyle name="Percent 7 2 2 3 3 2 3 3" xfId="13057"/>
    <cellStyle name="Percent 7 2 2 3 3 2 3 4" xfId="16535"/>
    <cellStyle name="Percent 7 2 2 3 3 2 4" xfId="9978"/>
    <cellStyle name="Percent 7 2 2 3 3 2 4 2" xfId="13572"/>
    <cellStyle name="Percent 7 2 2 3 3 2 4 3" xfId="16537"/>
    <cellStyle name="Percent 7 2 2 3 3 2 5" xfId="11120"/>
    <cellStyle name="Percent 7 2 2 3 3 2 5 2" xfId="14712"/>
    <cellStyle name="Percent 7 2 2 3 3 2 5 3" xfId="16538"/>
    <cellStyle name="Percent 7 2 2 3 3 2 6" xfId="12519"/>
    <cellStyle name="Percent 7 2 2 3 3 2 6 2" xfId="41239"/>
    <cellStyle name="Percent 7 2 2 3 3 2 7" xfId="16529"/>
    <cellStyle name="Percent 7 2 2 3 3 3" xfId="9022"/>
    <cellStyle name="Percent 7 2 2 3 3 3 2" xfId="9590"/>
    <cellStyle name="Percent 7 2 2 3 3 3 2 2" xfId="10644"/>
    <cellStyle name="Percent 7 2 2 3 3 3 2 2 2" xfId="14238"/>
    <cellStyle name="Percent 7 2 2 3 3 3 2 2 3" xfId="16541"/>
    <cellStyle name="Percent 7 2 2 3 3 3 2 3" xfId="13185"/>
    <cellStyle name="Percent 7 2 2 3 3 3 2 4" xfId="16540"/>
    <cellStyle name="Percent 7 2 2 3 3 3 3" xfId="10106"/>
    <cellStyle name="Percent 7 2 2 3 3 3 3 2" xfId="13700"/>
    <cellStyle name="Percent 7 2 2 3 3 3 3 3" xfId="16542"/>
    <cellStyle name="Percent 7 2 2 3 3 3 4" xfId="11122"/>
    <cellStyle name="Percent 7 2 2 3 3 3 4 2" xfId="14714"/>
    <cellStyle name="Percent 7 2 2 3 3 3 4 3" xfId="16543"/>
    <cellStyle name="Percent 7 2 2 3 3 3 5" xfId="12647"/>
    <cellStyle name="Percent 7 2 2 3 3 3 6" xfId="16539"/>
    <cellStyle name="Percent 7 2 2 3 3 4" xfId="9334"/>
    <cellStyle name="Percent 7 2 2 3 3 4 2" xfId="10388"/>
    <cellStyle name="Percent 7 2 2 3 3 4 2 2" xfId="13982"/>
    <cellStyle name="Percent 7 2 2 3 3 4 2 3" xfId="16545"/>
    <cellStyle name="Percent 7 2 2 3 3 4 3" xfId="12929"/>
    <cellStyle name="Percent 7 2 2 3 3 4 4" xfId="16544"/>
    <cellStyle name="Percent 7 2 2 3 3 5" xfId="9850"/>
    <cellStyle name="Percent 7 2 2 3 3 5 2" xfId="13444"/>
    <cellStyle name="Percent 7 2 2 3 3 5 3" xfId="16546"/>
    <cellStyle name="Percent 7 2 2 3 3 6" xfId="11119"/>
    <cellStyle name="Percent 7 2 2 3 3 6 2" xfId="14711"/>
    <cellStyle name="Percent 7 2 2 3 3 6 3" xfId="16547"/>
    <cellStyle name="Percent 7 2 2 3 3 7" xfId="12391"/>
    <cellStyle name="Percent 7 2 2 3 3 7 2" xfId="41238"/>
    <cellStyle name="Percent 7 2 2 3 3 8" xfId="16528"/>
    <cellStyle name="Percent 7 2 2 3 4" xfId="8798"/>
    <cellStyle name="Percent 7 2 2 3 4 2" xfId="8926"/>
    <cellStyle name="Percent 7 2 2 3 4 2 2" xfId="9182"/>
    <cellStyle name="Percent 7 2 2 3 4 2 2 2" xfId="9750"/>
    <cellStyle name="Percent 7 2 2 3 4 2 2 2 2" xfId="10804"/>
    <cellStyle name="Percent 7 2 2 3 4 2 2 2 2 2" xfId="14398"/>
    <cellStyle name="Percent 7 2 2 3 4 2 2 2 2 3" xfId="16552"/>
    <cellStyle name="Percent 7 2 2 3 4 2 2 2 3" xfId="13345"/>
    <cellStyle name="Percent 7 2 2 3 4 2 2 2 4" xfId="16551"/>
    <cellStyle name="Percent 7 2 2 3 4 2 2 3" xfId="10266"/>
    <cellStyle name="Percent 7 2 2 3 4 2 2 3 2" xfId="13860"/>
    <cellStyle name="Percent 7 2 2 3 4 2 2 3 3" xfId="16553"/>
    <cellStyle name="Percent 7 2 2 3 4 2 2 4" xfId="11125"/>
    <cellStyle name="Percent 7 2 2 3 4 2 2 4 2" xfId="14717"/>
    <cellStyle name="Percent 7 2 2 3 4 2 2 4 3" xfId="16554"/>
    <cellStyle name="Percent 7 2 2 3 4 2 2 5" xfId="12807"/>
    <cellStyle name="Percent 7 2 2 3 4 2 2 6" xfId="16550"/>
    <cellStyle name="Percent 7 2 2 3 4 2 3" xfId="9494"/>
    <cellStyle name="Percent 7 2 2 3 4 2 3 2" xfId="10548"/>
    <cellStyle name="Percent 7 2 2 3 4 2 3 2 2" xfId="14142"/>
    <cellStyle name="Percent 7 2 2 3 4 2 3 2 3" xfId="16556"/>
    <cellStyle name="Percent 7 2 2 3 4 2 3 3" xfId="13089"/>
    <cellStyle name="Percent 7 2 2 3 4 2 3 4" xfId="16555"/>
    <cellStyle name="Percent 7 2 2 3 4 2 4" xfId="10010"/>
    <cellStyle name="Percent 7 2 2 3 4 2 4 2" xfId="13604"/>
    <cellStyle name="Percent 7 2 2 3 4 2 4 3" xfId="16557"/>
    <cellStyle name="Percent 7 2 2 3 4 2 5" xfId="11124"/>
    <cellStyle name="Percent 7 2 2 3 4 2 5 2" xfId="14716"/>
    <cellStyle name="Percent 7 2 2 3 4 2 5 3" xfId="16558"/>
    <cellStyle name="Percent 7 2 2 3 4 2 6" xfId="12551"/>
    <cellStyle name="Percent 7 2 2 3 4 2 6 2" xfId="41241"/>
    <cellStyle name="Percent 7 2 2 3 4 2 7" xfId="16549"/>
    <cellStyle name="Percent 7 2 2 3 4 3" xfId="9054"/>
    <cellStyle name="Percent 7 2 2 3 4 3 2" xfId="9622"/>
    <cellStyle name="Percent 7 2 2 3 4 3 2 2" xfId="10676"/>
    <cellStyle name="Percent 7 2 2 3 4 3 2 2 2" xfId="14270"/>
    <cellStyle name="Percent 7 2 2 3 4 3 2 2 3" xfId="16561"/>
    <cellStyle name="Percent 7 2 2 3 4 3 2 3" xfId="13217"/>
    <cellStyle name="Percent 7 2 2 3 4 3 2 4" xfId="16560"/>
    <cellStyle name="Percent 7 2 2 3 4 3 3" xfId="10138"/>
    <cellStyle name="Percent 7 2 2 3 4 3 3 2" xfId="13732"/>
    <cellStyle name="Percent 7 2 2 3 4 3 3 3" xfId="16562"/>
    <cellStyle name="Percent 7 2 2 3 4 3 4" xfId="11126"/>
    <cellStyle name="Percent 7 2 2 3 4 3 4 2" xfId="14718"/>
    <cellStyle name="Percent 7 2 2 3 4 3 4 3" xfId="16563"/>
    <cellStyle name="Percent 7 2 2 3 4 3 5" xfId="12679"/>
    <cellStyle name="Percent 7 2 2 3 4 3 6" xfId="16559"/>
    <cellStyle name="Percent 7 2 2 3 4 4" xfId="9366"/>
    <cellStyle name="Percent 7 2 2 3 4 4 2" xfId="10420"/>
    <cellStyle name="Percent 7 2 2 3 4 4 2 2" xfId="14014"/>
    <cellStyle name="Percent 7 2 2 3 4 4 2 3" xfId="16565"/>
    <cellStyle name="Percent 7 2 2 3 4 4 3" xfId="12961"/>
    <cellStyle name="Percent 7 2 2 3 4 4 4" xfId="16564"/>
    <cellStyle name="Percent 7 2 2 3 4 5" xfId="9882"/>
    <cellStyle name="Percent 7 2 2 3 4 5 2" xfId="13476"/>
    <cellStyle name="Percent 7 2 2 3 4 5 3" xfId="16566"/>
    <cellStyle name="Percent 7 2 2 3 4 6" xfId="11123"/>
    <cellStyle name="Percent 7 2 2 3 4 6 2" xfId="14715"/>
    <cellStyle name="Percent 7 2 2 3 4 6 3" xfId="16567"/>
    <cellStyle name="Percent 7 2 2 3 4 7" xfId="12423"/>
    <cellStyle name="Percent 7 2 2 3 4 7 2" xfId="41240"/>
    <cellStyle name="Percent 7 2 2 3 4 8" xfId="16548"/>
    <cellStyle name="Percent 7 2 2 3 5" xfId="8828"/>
    <cellStyle name="Percent 7 2 2 3 5 2" xfId="9084"/>
    <cellStyle name="Percent 7 2 2 3 5 2 2" xfId="9652"/>
    <cellStyle name="Percent 7 2 2 3 5 2 2 2" xfId="10706"/>
    <cellStyle name="Percent 7 2 2 3 5 2 2 2 2" xfId="14300"/>
    <cellStyle name="Percent 7 2 2 3 5 2 2 2 3" xfId="16571"/>
    <cellStyle name="Percent 7 2 2 3 5 2 2 3" xfId="13247"/>
    <cellStyle name="Percent 7 2 2 3 5 2 2 4" xfId="16570"/>
    <cellStyle name="Percent 7 2 2 3 5 2 3" xfId="10168"/>
    <cellStyle name="Percent 7 2 2 3 5 2 3 2" xfId="13762"/>
    <cellStyle name="Percent 7 2 2 3 5 2 3 3" xfId="16572"/>
    <cellStyle name="Percent 7 2 2 3 5 2 4" xfId="11128"/>
    <cellStyle name="Percent 7 2 2 3 5 2 4 2" xfId="14720"/>
    <cellStyle name="Percent 7 2 2 3 5 2 4 3" xfId="16573"/>
    <cellStyle name="Percent 7 2 2 3 5 2 5" xfId="12709"/>
    <cellStyle name="Percent 7 2 2 3 5 2 6" xfId="16569"/>
    <cellStyle name="Percent 7 2 2 3 5 3" xfId="9396"/>
    <cellStyle name="Percent 7 2 2 3 5 3 2" xfId="10450"/>
    <cellStyle name="Percent 7 2 2 3 5 3 2 2" xfId="14044"/>
    <cellStyle name="Percent 7 2 2 3 5 3 2 3" xfId="16575"/>
    <cellStyle name="Percent 7 2 2 3 5 3 3" xfId="12991"/>
    <cellStyle name="Percent 7 2 2 3 5 3 4" xfId="16574"/>
    <cellStyle name="Percent 7 2 2 3 5 4" xfId="9912"/>
    <cellStyle name="Percent 7 2 2 3 5 4 2" xfId="13506"/>
    <cellStyle name="Percent 7 2 2 3 5 4 3" xfId="16576"/>
    <cellStyle name="Percent 7 2 2 3 5 5" xfId="11127"/>
    <cellStyle name="Percent 7 2 2 3 5 5 2" xfId="14719"/>
    <cellStyle name="Percent 7 2 2 3 5 5 3" xfId="16577"/>
    <cellStyle name="Percent 7 2 2 3 5 6" xfId="12453"/>
    <cellStyle name="Percent 7 2 2 3 5 6 2" xfId="41242"/>
    <cellStyle name="Percent 7 2 2 3 5 7" xfId="16568"/>
    <cellStyle name="Percent 7 2 2 3 6" xfId="8956"/>
    <cellStyle name="Percent 7 2 2 3 6 2" xfId="9524"/>
    <cellStyle name="Percent 7 2 2 3 6 2 2" xfId="10578"/>
    <cellStyle name="Percent 7 2 2 3 6 2 2 2" xfId="14172"/>
    <cellStyle name="Percent 7 2 2 3 6 2 2 3" xfId="16580"/>
    <cellStyle name="Percent 7 2 2 3 6 2 3" xfId="13119"/>
    <cellStyle name="Percent 7 2 2 3 6 2 4" xfId="16579"/>
    <cellStyle name="Percent 7 2 2 3 6 3" xfId="10040"/>
    <cellStyle name="Percent 7 2 2 3 6 3 2" xfId="13634"/>
    <cellStyle name="Percent 7 2 2 3 6 3 3" xfId="16581"/>
    <cellStyle name="Percent 7 2 2 3 6 4" xfId="11129"/>
    <cellStyle name="Percent 7 2 2 3 6 4 2" xfId="14721"/>
    <cellStyle name="Percent 7 2 2 3 6 4 3" xfId="16582"/>
    <cellStyle name="Percent 7 2 2 3 6 5" xfId="12581"/>
    <cellStyle name="Percent 7 2 2 3 6 5 2" xfId="41243"/>
    <cellStyle name="Percent 7 2 2 3 6 6" xfId="16578"/>
    <cellStyle name="Percent 7 2 2 3 7" xfId="9268"/>
    <cellStyle name="Percent 7 2 2 3 7 2" xfId="10322"/>
    <cellStyle name="Percent 7 2 2 3 7 2 2" xfId="13916"/>
    <cellStyle name="Percent 7 2 2 3 7 2 3" xfId="16584"/>
    <cellStyle name="Percent 7 2 2 3 7 3" xfId="12863"/>
    <cellStyle name="Percent 7 2 2 3 7 4" xfId="16583"/>
    <cellStyle name="Percent 7 2 2 3 8" xfId="9784"/>
    <cellStyle name="Percent 7 2 2 3 8 2" xfId="13378"/>
    <cellStyle name="Percent 7 2 2 3 8 3" xfId="16585"/>
    <cellStyle name="Percent 7 2 2 3 9" xfId="11114"/>
    <cellStyle name="Percent 7 2 2 3 9 2" xfId="14706"/>
    <cellStyle name="Percent 7 2 2 3 9 3" xfId="16586"/>
    <cellStyle name="Percent 7 2 2 4" xfId="8718"/>
    <cellStyle name="Percent 7 2 2 4 2" xfId="8846"/>
    <cellStyle name="Percent 7 2 2 4 2 2" xfId="9102"/>
    <cellStyle name="Percent 7 2 2 4 2 2 2" xfId="9670"/>
    <cellStyle name="Percent 7 2 2 4 2 2 2 2" xfId="10724"/>
    <cellStyle name="Percent 7 2 2 4 2 2 2 2 2" xfId="14318"/>
    <cellStyle name="Percent 7 2 2 4 2 2 2 2 3" xfId="16591"/>
    <cellStyle name="Percent 7 2 2 4 2 2 2 3" xfId="13265"/>
    <cellStyle name="Percent 7 2 2 4 2 2 2 4" xfId="16590"/>
    <cellStyle name="Percent 7 2 2 4 2 2 3" xfId="10186"/>
    <cellStyle name="Percent 7 2 2 4 2 2 3 2" xfId="13780"/>
    <cellStyle name="Percent 7 2 2 4 2 2 3 3" xfId="16592"/>
    <cellStyle name="Percent 7 2 2 4 2 2 4" xfId="11132"/>
    <cellStyle name="Percent 7 2 2 4 2 2 4 2" xfId="14724"/>
    <cellStyle name="Percent 7 2 2 4 2 2 4 3" xfId="16593"/>
    <cellStyle name="Percent 7 2 2 4 2 2 5" xfId="12727"/>
    <cellStyle name="Percent 7 2 2 4 2 2 5 2" xfId="41246"/>
    <cellStyle name="Percent 7 2 2 4 2 2 6" xfId="16589"/>
    <cellStyle name="Percent 7 2 2 4 2 3" xfId="9414"/>
    <cellStyle name="Percent 7 2 2 4 2 3 2" xfId="10468"/>
    <cellStyle name="Percent 7 2 2 4 2 3 2 2" xfId="14062"/>
    <cellStyle name="Percent 7 2 2 4 2 3 2 3" xfId="16595"/>
    <cellStyle name="Percent 7 2 2 4 2 3 3" xfId="13009"/>
    <cellStyle name="Percent 7 2 2 4 2 3 4" xfId="16594"/>
    <cellStyle name="Percent 7 2 2 4 2 4" xfId="9930"/>
    <cellStyle name="Percent 7 2 2 4 2 4 2" xfId="13524"/>
    <cellStyle name="Percent 7 2 2 4 2 4 3" xfId="16596"/>
    <cellStyle name="Percent 7 2 2 4 2 5" xfId="11131"/>
    <cellStyle name="Percent 7 2 2 4 2 5 2" xfId="14723"/>
    <cellStyle name="Percent 7 2 2 4 2 5 3" xfId="16597"/>
    <cellStyle name="Percent 7 2 2 4 2 6" xfId="12471"/>
    <cellStyle name="Percent 7 2 2 4 2 6 2" xfId="41245"/>
    <cellStyle name="Percent 7 2 2 4 2 7" xfId="16588"/>
    <cellStyle name="Percent 7 2 2 4 3" xfId="8974"/>
    <cellStyle name="Percent 7 2 2 4 3 2" xfId="9542"/>
    <cellStyle name="Percent 7 2 2 4 3 2 2" xfId="10596"/>
    <cellStyle name="Percent 7 2 2 4 3 2 2 2" xfId="14190"/>
    <cellStyle name="Percent 7 2 2 4 3 2 2 3" xfId="16600"/>
    <cellStyle name="Percent 7 2 2 4 3 2 3" xfId="13137"/>
    <cellStyle name="Percent 7 2 2 4 3 2 3 2" xfId="41248"/>
    <cellStyle name="Percent 7 2 2 4 3 2 4" xfId="16599"/>
    <cellStyle name="Percent 7 2 2 4 3 3" xfId="10058"/>
    <cellStyle name="Percent 7 2 2 4 3 3 2" xfId="13652"/>
    <cellStyle name="Percent 7 2 2 4 3 3 3" xfId="16601"/>
    <cellStyle name="Percent 7 2 2 4 3 4" xfId="11133"/>
    <cellStyle name="Percent 7 2 2 4 3 4 2" xfId="14725"/>
    <cellStyle name="Percent 7 2 2 4 3 4 3" xfId="16602"/>
    <cellStyle name="Percent 7 2 2 4 3 5" xfId="12599"/>
    <cellStyle name="Percent 7 2 2 4 3 5 2" xfId="41247"/>
    <cellStyle name="Percent 7 2 2 4 3 6" xfId="16598"/>
    <cellStyle name="Percent 7 2 2 4 4" xfId="9286"/>
    <cellStyle name="Percent 7 2 2 4 4 2" xfId="10340"/>
    <cellStyle name="Percent 7 2 2 4 4 2 2" xfId="13934"/>
    <cellStyle name="Percent 7 2 2 4 4 2 2 2" xfId="41250"/>
    <cellStyle name="Percent 7 2 2 4 4 2 3" xfId="16604"/>
    <cellStyle name="Percent 7 2 2 4 4 3" xfId="12881"/>
    <cellStyle name="Percent 7 2 2 4 4 3 2" xfId="41249"/>
    <cellStyle name="Percent 7 2 2 4 4 4" xfId="16603"/>
    <cellStyle name="Percent 7 2 2 4 5" xfId="9802"/>
    <cellStyle name="Percent 7 2 2 4 5 2" xfId="13396"/>
    <cellStyle name="Percent 7 2 2 4 5 2 2" xfId="41251"/>
    <cellStyle name="Percent 7 2 2 4 5 3" xfId="16605"/>
    <cellStyle name="Percent 7 2 2 4 6" xfId="11130"/>
    <cellStyle name="Percent 7 2 2 4 6 2" xfId="14722"/>
    <cellStyle name="Percent 7 2 2 4 6 2 2" xfId="41252"/>
    <cellStyle name="Percent 7 2 2 4 6 3" xfId="16606"/>
    <cellStyle name="Percent 7 2 2 4 7" xfId="12343"/>
    <cellStyle name="Percent 7 2 2 4 7 2" xfId="41244"/>
    <cellStyle name="Percent 7 2 2 4 8" xfId="16587"/>
    <cellStyle name="Percent 7 2 2 5" xfId="8750"/>
    <cellStyle name="Percent 7 2 2 5 2" xfId="8878"/>
    <cellStyle name="Percent 7 2 2 5 2 2" xfId="9134"/>
    <cellStyle name="Percent 7 2 2 5 2 2 2" xfId="9702"/>
    <cellStyle name="Percent 7 2 2 5 2 2 2 2" xfId="10756"/>
    <cellStyle name="Percent 7 2 2 5 2 2 2 2 2" xfId="14350"/>
    <cellStyle name="Percent 7 2 2 5 2 2 2 2 3" xfId="16611"/>
    <cellStyle name="Percent 7 2 2 5 2 2 2 3" xfId="13297"/>
    <cellStyle name="Percent 7 2 2 5 2 2 2 4" xfId="16610"/>
    <cellStyle name="Percent 7 2 2 5 2 2 3" xfId="10218"/>
    <cellStyle name="Percent 7 2 2 5 2 2 3 2" xfId="13812"/>
    <cellStyle name="Percent 7 2 2 5 2 2 3 3" xfId="16612"/>
    <cellStyle name="Percent 7 2 2 5 2 2 4" xfId="11136"/>
    <cellStyle name="Percent 7 2 2 5 2 2 4 2" xfId="14728"/>
    <cellStyle name="Percent 7 2 2 5 2 2 4 3" xfId="16613"/>
    <cellStyle name="Percent 7 2 2 5 2 2 5" xfId="12759"/>
    <cellStyle name="Percent 7 2 2 5 2 2 5 2" xfId="41255"/>
    <cellStyle name="Percent 7 2 2 5 2 2 6" xfId="16609"/>
    <cellStyle name="Percent 7 2 2 5 2 3" xfId="9446"/>
    <cellStyle name="Percent 7 2 2 5 2 3 2" xfId="10500"/>
    <cellStyle name="Percent 7 2 2 5 2 3 2 2" xfId="14094"/>
    <cellStyle name="Percent 7 2 2 5 2 3 2 3" xfId="16615"/>
    <cellStyle name="Percent 7 2 2 5 2 3 3" xfId="13041"/>
    <cellStyle name="Percent 7 2 2 5 2 3 4" xfId="16614"/>
    <cellStyle name="Percent 7 2 2 5 2 4" xfId="9962"/>
    <cellStyle name="Percent 7 2 2 5 2 4 2" xfId="13556"/>
    <cellStyle name="Percent 7 2 2 5 2 4 3" xfId="16616"/>
    <cellStyle name="Percent 7 2 2 5 2 5" xfId="11135"/>
    <cellStyle name="Percent 7 2 2 5 2 5 2" xfId="14727"/>
    <cellStyle name="Percent 7 2 2 5 2 5 3" xfId="16617"/>
    <cellStyle name="Percent 7 2 2 5 2 6" xfId="12503"/>
    <cellStyle name="Percent 7 2 2 5 2 6 2" xfId="41254"/>
    <cellStyle name="Percent 7 2 2 5 2 7" xfId="16608"/>
    <cellStyle name="Percent 7 2 2 5 3" xfId="9006"/>
    <cellStyle name="Percent 7 2 2 5 3 2" xfId="9574"/>
    <cellStyle name="Percent 7 2 2 5 3 2 2" xfId="10628"/>
    <cellStyle name="Percent 7 2 2 5 3 2 2 2" xfId="14222"/>
    <cellStyle name="Percent 7 2 2 5 3 2 2 3" xfId="16620"/>
    <cellStyle name="Percent 7 2 2 5 3 2 3" xfId="13169"/>
    <cellStyle name="Percent 7 2 2 5 3 2 3 2" xfId="41257"/>
    <cellStyle name="Percent 7 2 2 5 3 2 4" xfId="16619"/>
    <cellStyle name="Percent 7 2 2 5 3 3" xfId="10090"/>
    <cellStyle name="Percent 7 2 2 5 3 3 2" xfId="13684"/>
    <cellStyle name="Percent 7 2 2 5 3 3 3" xfId="16621"/>
    <cellStyle name="Percent 7 2 2 5 3 4" xfId="11137"/>
    <cellStyle name="Percent 7 2 2 5 3 4 2" xfId="14729"/>
    <cellStyle name="Percent 7 2 2 5 3 4 3" xfId="16622"/>
    <cellStyle name="Percent 7 2 2 5 3 5" xfId="12631"/>
    <cellStyle name="Percent 7 2 2 5 3 5 2" xfId="41256"/>
    <cellStyle name="Percent 7 2 2 5 3 6" xfId="16618"/>
    <cellStyle name="Percent 7 2 2 5 4" xfId="9318"/>
    <cellStyle name="Percent 7 2 2 5 4 2" xfId="10372"/>
    <cellStyle name="Percent 7 2 2 5 4 2 2" xfId="13966"/>
    <cellStyle name="Percent 7 2 2 5 4 2 2 2" xfId="41259"/>
    <cellStyle name="Percent 7 2 2 5 4 2 3" xfId="16624"/>
    <cellStyle name="Percent 7 2 2 5 4 3" xfId="12913"/>
    <cellStyle name="Percent 7 2 2 5 4 3 2" xfId="41258"/>
    <cellStyle name="Percent 7 2 2 5 4 4" xfId="16623"/>
    <cellStyle name="Percent 7 2 2 5 5" xfId="9834"/>
    <cellStyle name="Percent 7 2 2 5 5 2" xfId="13428"/>
    <cellStyle name="Percent 7 2 2 5 5 2 2" xfId="41260"/>
    <cellStyle name="Percent 7 2 2 5 5 3" xfId="16625"/>
    <cellStyle name="Percent 7 2 2 5 6" xfId="11134"/>
    <cellStyle name="Percent 7 2 2 5 6 2" xfId="14726"/>
    <cellStyle name="Percent 7 2 2 5 6 2 2" xfId="41261"/>
    <cellStyle name="Percent 7 2 2 5 6 3" xfId="16626"/>
    <cellStyle name="Percent 7 2 2 5 7" xfId="12375"/>
    <cellStyle name="Percent 7 2 2 5 7 2" xfId="41253"/>
    <cellStyle name="Percent 7 2 2 5 8" xfId="16607"/>
    <cellStyle name="Percent 7 2 2 6" xfId="8782"/>
    <cellStyle name="Percent 7 2 2 6 2" xfId="8910"/>
    <cellStyle name="Percent 7 2 2 6 2 2" xfId="9166"/>
    <cellStyle name="Percent 7 2 2 6 2 2 2" xfId="9734"/>
    <cellStyle name="Percent 7 2 2 6 2 2 2 2" xfId="10788"/>
    <cellStyle name="Percent 7 2 2 6 2 2 2 2 2" xfId="14382"/>
    <cellStyle name="Percent 7 2 2 6 2 2 2 2 3" xfId="16631"/>
    <cellStyle name="Percent 7 2 2 6 2 2 2 3" xfId="13329"/>
    <cellStyle name="Percent 7 2 2 6 2 2 2 4" xfId="16630"/>
    <cellStyle name="Percent 7 2 2 6 2 2 3" xfId="10250"/>
    <cellStyle name="Percent 7 2 2 6 2 2 3 2" xfId="13844"/>
    <cellStyle name="Percent 7 2 2 6 2 2 3 3" xfId="16632"/>
    <cellStyle name="Percent 7 2 2 6 2 2 4" xfId="11140"/>
    <cellStyle name="Percent 7 2 2 6 2 2 4 2" xfId="14732"/>
    <cellStyle name="Percent 7 2 2 6 2 2 4 3" xfId="16633"/>
    <cellStyle name="Percent 7 2 2 6 2 2 5" xfId="12791"/>
    <cellStyle name="Percent 7 2 2 6 2 2 5 2" xfId="41264"/>
    <cellStyle name="Percent 7 2 2 6 2 2 6" xfId="16629"/>
    <cellStyle name="Percent 7 2 2 6 2 3" xfId="9478"/>
    <cellStyle name="Percent 7 2 2 6 2 3 2" xfId="10532"/>
    <cellStyle name="Percent 7 2 2 6 2 3 2 2" xfId="14126"/>
    <cellStyle name="Percent 7 2 2 6 2 3 2 3" xfId="16635"/>
    <cellStyle name="Percent 7 2 2 6 2 3 3" xfId="13073"/>
    <cellStyle name="Percent 7 2 2 6 2 3 4" xfId="16634"/>
    <cellStyle name="Percent 7 2 2 6 2 4" xfId="9994"/>
    <cellStyle name="Percent 7 2 2 6 2 4 2" xfId="13588"/>
    <cellStyle name="Percent 7 2 2 6 2 4 3" xfId="16636"/>
    <cellStyle name="Percent 7 2 2 6 2 5" xfId="11139"/>
    <cellStyle name="Percent 7 2 2 6 2 5 2" xfId="14731"/>
    <cellStyle name="Percent 7 2 2 6 2 5 3" xfId="16637"/>
    <cellStyle name="Percent 7 2 2 6 2 6" xfId="12535"/>
    <cellStyle name="Percent 7 2 2 6 2 6 2" xfId="41263"/>
    <cellStyle name="Percent 7 2 2 6 2 7" xfId="16628"/>
    <cellStyle name="Percent 7 2 2 6 3" xfId="9038"/>
    <cellStyle name="Percent 7 2 2 6 3 2" xfId="9606"/>
    <cellStyle name="Percent 7 2 2 6 3 2 2" xfId="10660"/>
    <cellStyle name="Percent 7 2 2 6 3 2 2 2" xfId="14254"/>
    <cellStyle name="Percent 7 2 2 6 3 2 2 3" xfId="16640"/>
    <cellStyle name="Percent 7 2 2 6 3 2 3" xfId="13201"/>
    <cellStyle name="Percent 7 2 2 6 3 2 3 2" xfId="41266"/>
    <cellStyle name="Percent 7 2 2 6 3 2 4" xfId="16639"/>
    <cellStyle name="Percent 7 2 2 6 3 3" xfId="10122"/>
    <cellStyle name="Percent 7 2 2 6 3 3 2" xfId="13716"/>
    <cellStyle name="Percent 7 2 2 6 3 3 3" xfId="16641"/>
    <cellStyle name="Percent 7 2 2 6 3 4" xfId="11141"/>
    <cellStyle name="Percent 7 2 2 6 3 4 2" xfId="14733"/>
    <cellStyle name="Percent 7 2 2 6 3 4 3" xfId="16642"/>
    <cellStyle name="Percent 7 2 2 6 3 5" xfId="12663"/>
    <cellStyle name="Percent 7 2 2 6 3 5 2" xfId="41265"/>
    <cellStyle name="Percent 7 2 2 6 3 6" xfId="16638"/>
    <cellStyle name="Percent 7 2 2 6 4" xfId="9350"/>
    <cellStyle name="Percent 7 2 2 6 4 2" xfId="10404"/>
    <cellStyle name="Percent 7 2 2 6 4 2 2" xfId="13998"/>
    <cellStyle name="Percent 7 2 2 6 4 2 3" xfId="16644"/>
    <cellStyle name="Percent 7 2 2 6 4 3" xfId="12945"/>
    <cellStyle name="Percent 7 2 2 6 4 3 2" xfId="41267"/>
    <cellStyle name="Percent 7 2 2 6 4 4" xfId="16643"/>
    <cellStyle name="Percent 7 2 2 6 5" xfId="9866"/>
    <cellStyle name="Percent 7 2 2 6 5 2" xfId="13460"/>
    <cellStyle name="Percent 7 2 2 6 5 2 2" xfId="41268"/>
    <cellStyle name="Percent 7 2 2 6 5 3" xfId="16645"/>
    <cellStyle name="Percent 7 2 2 6 6" xfId="11138"/>
    <cellStyle name="Percent 7 2 2 6 6 2" xfId="14730"/>
    <cellStyle name="Percent 7 2 2 6 6 3" xfId="16646"/>
    <cellStyle name="Percent 7 2 2 6 7" xfId="12407"/>
    <cellStyle name="Percent 7 2 2 6 7 2" xfId="41262"/>
    <cellStyle name="Percent 7 2 2 6 8" xfId="16627"/>
    <cellStyle name="Percent 7 2 2 7" xfId="8825"/>
    <cellStyle name="Percent 7 2 2 7 2" xfId="9081"/>
    <cellStyle name="Percent 7 2 2 7 2 2" xfId="9649"/>
    <cellStyle name="Percent 7 2 2 7 2 2 2" xfId="10703"/>
    <cellStyle name="Percent 7 2 2 7 2 2 2 2" xfId="14297"/>
    <cellStyle name="Percent 7 2 2 7 2 2 2 3" xfId="16650"/>
    <cellStyle name="Percent 7 2 2 7 2 2 3" xfId="13244"/>
    <cellStyle name="Percent 7 2 2 7 2 2 4" xfId="16649"/>
    <cellStyle name="Percent 7 2 2 7 2 3" xfId="10165"/>
    <cellStyle name="Percent 7 2 2 7 2 3 2" xfId="13759"/>
    <cellStyle name="Percent 7 2 2 7 2 3 3" xfId="16651"/>
    <cellStyle name="Percent 7 2 2 7 2 4" xfId="11143"/>
    <cellStyle name="Percent 7 2 2 7 2 4 2" xfId="14735"/>
    <cellStyle name="Percent 7 2 2 7 2 4 3" xfId="16652"/>
    <cellStyle name="Percent 7 2 2 7 2 5" xfId="12706"/>
    <cellStyle name="Percent 7 2 2 7 2 5 2" xfId="41270"/>
    <cellStyle name="Percent 7 2 2 7 2 6" xfId="16648"/>
    <cellStyle name="Percent 7 2 2 7 3" xfId="9393"/>
    <cellStyle name="Percent 7 2 2 7 3 2" xfId="10447"/>
    <cellStyle name="Percent 7 2 2 7 3 2 2" xfId="14041"/>
    <cellStyle name="Percent 7 2 2 7 3 2 3" xfId="16654"/>
    <cellStyle name="Percent 7 2 2 7 3 3" xfId="12988"/>
    <cellStyle name="Percent 7 2 2 7 3 4" xfId="16653"/>
    <cellStyle name="Percent 7 2 2 7 4" xfId="9909"/>
    <cellStyle name="Percent 7 2 2 7 4 2" xfId="13503"/>
    <cellStyle name="Percent 7 2 2 7 4 3" xfId="16655"/>
    <cellStyle name="Percent 7 2 2 7 5" xfId="11142"/>
    <cellStyle name="Percent 7 2 2 7 5 2" xfId="14734"/>
    <cellStyle name="Percent 7 2 2 7 5 3" xfId="16656"/>
    <cellStyle name="Percent 7 2 2 7 6" xfId="12450"/>
    <cellStyle name="Percent 7 2 2 7 6 2" xfId="41269"/>
    <cellStyle name="Percent 7 2 2 7 7" xfId="16647"/>
    <cellStyle name="Percent 7 2 2 8" xfId="8953"/>
    <cellStyle name="Percent 7 2 2 8 2" xfId="9521"/>
    <cellStyle name="Percent 7 2 2 8 2 2" xfId="10575"/>
    <cellStyle name="Percent 7 2 2 8 2 2 2" xfId="14169"/>
    <cellStyle name="Percent 7 2 2 8 2 2 3" xfId="16659"/>
    <cellStyle name="Percent 7 2 2 8 2 3" xfId="13116"/>
    <cellStyle name="Percent 7 2 2 8 2 3 2" xfId="41272"/>
    <cellStyle name="Percent 7 2 2 8 2 4" xfId="16658"/>
    <cellStyle name="Percent 7 2 2 8 3" xfId="10037"/>
    <cellStyle name="Percent 7 2 2 8 3 2" xfId="13631"/>
    <cellStyle name="Percent 7 2 2 8 3 3" xfId="16660"/>
    <cellStyle name="Percent 7 2 2 8 4" xfId="11144"/>
    <cellStyle name="Percent 7 2 2 8 4 2" xfId="14736"/>
    <cellStyle name="Percent 7 2 2 8 4 3" xfId="16661"/>
    <cellStyle name="Percent 7 2 2 8 5" xfId="12578"/>
    <cellStyle name="Percent 7 2 2 8 5 2" xfId="41271"/>
    <cellStyle name="Percent 7 2 2 8 6" xfId="16657"/>
    <cellStyle name="Percent 7 2 2 9" xfId="9265"/>
    <cellStyle name="Percent 7 2 2 9 2" xfId="10319"/>
    <cellStyle name="Percent 7 2 2 9 2 2" xfId="13913"/>
    <cellStyle name="Percent 7 2 2 9 2 2 2" xfId="41274"/>
    <cellStyle name="Percent 7 2 2 9 2 3" xfId="16663"/>
    <cellStyle name="Percent 7 2 2 9 3" xfId="12860"/>
    <cellStyle name="Percent 7 2 2 9 3 2" xfId="41273"/>
    <cellStyle name="Percent 7 2 2 9 4" xfId="16662"/>
    <cellStyle name="Percent 7 2 3" xfId="8698"/>
    <cellStyle name="Percent 7 2 3 10" xfId="11145"/>
    <cellStyle name="Percent 7 2 3 10 2" xfId="14737"/>
    <cellStyle name="Percent 7 2 3 10 2 2" xfId="41276"/>
    <cellStyle name="Percent 7 2 3 10 3" xfId="16665"/>
    <cellStyle name="Percent 7 2 3 11" xfId="12326"/>
    <cellStyle name="Percent 7 2 3 11 2" xfId="41275"/>
    <cellStyle name="Percent 7 2 3 12" xfId="16664"/>
    <cellStyle name="Percent 7 2 3 2" xfId="8699"/>
    <cellStyle name="Percent 7 2 3 2 10" xfId="12327"/>
    <cellStyle name="Percent 7 2 3 2 10 2" xfId="41277"/>
    <cellStyle name="Percent 7 2 3 2 11" xfId="16666"/>
    <cellStyle name="Percent 7 2 3 2 2" xfId="8738"/>
    <cellStyle name="Percent 7 2 3 2 2 2" xfId="8866"/>
    <cellStyle name="Percent 7 2 3 2 2 2 2" xfId="9122"/>
    <cellStyle name="Percent 7 2 3 2 2 2 2 2" xfId="9690"/>
    <cellStyle name="Percent 7 2 3 2 2 2 2 2 2" xfId="10744"/>
    <cellStyle name="Percent 7 2 3 2 2 2 2 2 2 2" xfId="14338"/>
    <cellStyle name="Percent 7 2 3 2 2 2 2 2 2 3" xfId="16671"/>
    <cellStyle name="Percent 7 2 3 2 2 2 2 2 3" xfId="13285"/>
    <cellStyle name="Percent 7 2 3 2 2 2 2 2 4" xfId="16670"/>
    <cellStyle name="Percent 7 2 3 2 2 2 2 3" xfId="10206"/>
    <cellStyle name="Percent 7 2 3 2 2 2 2 3 2" xfId="13800"/>
    <cellStyle name="Percent 7 2 3 2 2 2 2 3 3" xfId="16672"/>
    <cellStyle name="Percent 7 2 3 2 2 2 2 4" xfId="11149"/>
    <cellStyle name="Percent 7 2 3 2 2 2 2 4 2" xfId="14741"/>
    <cellStyle name="Percent 7 2 3 2 2 2 2 4 3" xfId="16673"/>
    <cellStyle name="Percent 7 2 3 2 2 2 2 5" xfId="12747"/>
    <cellStyle name="Percent 7 2 3 2 2 2 2 6" xfId="16669"/>
    <cellStyle name="Percent 7 2 3 2 2 2 3" xfId="9434"/>
    <cellStyle name="Percent 7 2 3 2 2 2 3 2" xfId="10488"/>
    <cellStyle name="Percent 7 2 3 2 2 2 3 2 2" xfId="14082"/>
    <cellStyle name="Percent 7 2 3 2 2 2 3 2 3" xfId="16675"/>
    <cellStyle name="Percent 7 2 3 2 2 2 3 3" xfId="13029"/>
    <cellStyle name="Percent 7 2 3 2 2 2 3 4" xfId="16674"/>
    <cellStyle name="Percent 7 2 3 2 2 2 4" xfId="9950"/>
    <cellStyle name="Percent 7 2 3 2 2 2 4 2" xfId="13544"/>
    <cellStyle name="Percent 7 2 3 2 2 2 4 3" xfId="16676"/>
    <cellStyle name="Percent 7 2 3 2 2 2 5" xfId="11148"/>
    <cellStyle name="Percent 7 2 3 2 2 2 5 2" xfId="14740"/>
    <cellStyle name="Percent 7 2 3 2 2 2 5 3" xfId="16677"/>
    <cellStyle name="Percent 7 2 3 2 2 2 6" xfId="12491"/>
    <cellStyle name="Percent 7 2 3 2 2 2 6 2" xfId="41279"/>
    <cellStyle name="Percent 7 2 3 2 2 2 7" xfId="16668"/>
    <cellStyle name="Percent 7 2 3 2 2 3" xfId="8994"/>
    <cellStyle name="Percent 7 2 3 2 2 3 2" xfId="9562"/>
    <cellStyle name="Percent 7 2 3 2 2 3 2 2" xfId="10616"/>
    <cellStyle name="Percent 7 2 3 2 2 3 2 2 2" xfId="14210"/>
    <cellStyle name="Percent 7 2 3 2 2 3 2 2 3" xfId="16680"/>
    <cellStyle name="Percent 7 2 3 2 2 3 2 3" xfId="13157"/>
    <cellStyle name="Percent 7 2 3 2 2 3 2 4" xfId="16679"/>
    <cellStyle name="Percent 7 2 3 2 2 3 3" xfId="10078"/>
    <cellStyle name="Percent 7 2 3 2 2 3 3 2" xfId="13672"/>
    <cellStyle name="Percent 7 2 3 2 2 3 3 3" xfId="16681"/>
    <cellStyle name="Percent 7 2 3 2 2 3 4" xfId="11150"/>
    <cellStyle name="Percent 7 2 3 2 2 3 4 2" xfId="14742"/>
    <cellStyle name="Percent 7 2 3 2 2 3 4 3" xfId="16682"/>
    <cellStyle name="Percent 7 2 3 2 2 3 5" xfId="12619"/>
    <cellStyle name="Percent 7 2 3 2 2 3 6" xfId="16678"/>
    <cellStyle name="Percent 7 2 3 2 2 4" xfId="9306"/>
    <cellStyle name="Percent 7 2 3 2 2 4 2" xfId="10360"/>
    <cellStyle name="Percent 7 2 3 2 2 4 2 2" xfId="13954"/>
    <cellStyle name="Percent 7 2 3 2 2 4 2 3" xfId="16684"/>
    <cellStyle name="Percent 7 2 3 2 2 4 3" xfId="12901"/>
    <cellStyle name="Percent 7 2 3 2 2 4 4" xfId="16683"/>
    <cellStyle name="Percent 7 2 3 2 2 5" xfId="9822"/>
    <cellStyle name="Percent 7 2 3 2 2 5 2" xfId="13416"/>
    <cellStyle name="Percent 7 2 3 2 2 5 3" xfId="16685"/>
    <cellStyle name="Percent 7 2 3 2 2 6" xfId="11147"/>
    <cellStyle name="Percent 7 2 3 2 2 6 2" xfId="14739"/>
    <cellStyle name="Percent 7 2 3 2 2 6 3" xfId="16686"/>
    <cellStyle name="Percent 7 2 3 2 2 7" xfId="12363"/>
    <cellStyle name="Percent 7 2 3 2 2 7 2" xfId="41278"/>
    <cellStyle name="Percent 7 2 3 2 2 8" xfId="16667"/>
    <cellStyle name="Percent 7 2 3 2 3" xfId="8770"/>
    <cellStyle name="Percent 7 2 3 2 3 2" xfId="8898"/>
    <cellStyle name="Percent 7 2 3 2 3 2 2" xfId="9154"/>
    <cellStyle name="Percent 7 2 3 2 3 2 2 2" xfId="9722"/>
    <cellStyle name="Percent 7 2 3 2 3 2 2 2 2" xfId="10776"/>
    <cellStyle name="Percent 7 2 3 2 3 2 2 2 2 2" xfId="14370"/>
    <cellStyle name="Percent 7 2 3 2 3 2 2 2 2 3" xfId="16691"/>
    <cellStyle name="Percent 7 2 3 2 3 2 2 2 3" xfId="13317"/>
    <cellStyle name="Percent 7 2 3 2 3 2 2 2 4" xfId="16690"/>
    <cellStyle name="Percent 7 2 3 2 3 2 2 3" xfId="10238"/>
    <cellStyle name="Percent 7 2 3 2 3 2 2 3 2" xfId="13832"/>
    <cellStyle name="Percent 7 2 3 2 3 2 2 3 3" xfId="16692"/>
    <cellStyle name="Percent 7 2 3 2 3 2 2 4" xfId="11153"/>
    <cellStyle name="Percent 7 2 3 2 3 2 2 4 2" xfId="14745"/>
    <cellStyle name="Percent 7 2 3 2 3 2 2 4 3" xfId="16693"/>
    <cellStyle name="Percent 7 2 3 2 3 2 2 5" xfId="12779"/>
    <cellStyle name="Percent 7 2 3 2 3 2 2 6" xfId="16689"/>
    <cellStyle name="Percent 7 2 3 2 3 2 3" xfId="9466"/>
    <cellStyle name="Percent 7 2 3 2 3 2 3 2" xfId="10520"/>
    <cellStyle name="Percent 7 2 3 2 3 2 3 2 2" xfId="14114"/>
    <cellStyle name="Percent 7 2 3 2 3 2 3 2 3" xfId="16695"/>
    <cellStyle name="Percent 7 2 3 2 3 2 3 3" xfId="13061"/>
    <cellStyle name="Percent 7 2 3 2 3 2 3 4" xfId="16694"/>
    <cellStyle name="Percent 7 2 3 2 3 2 4" xfId="9982"/>
    <cellStyle name="Percent 7 2 3 2 3 2 4 2" xfId="13576"/>
    <cellStyle name="Percent 7 2 3 2 3 2 4 3" xfId="16696"/>
    <cellStyle name="Percent 7 2 3 2 3 2 5" xfId="11152"/>
    <cellStyle name="Percent 7 2 3 2 3 2 5 2" xfId="14744"/>
    <cellStyle name="Percent 7 2 3 2 3 2 5 3" xfId="16697"/>
    <cellStyle name="Percent 7 2 3 2 3 2 6" xfId="12523"/>
    <cellStyle name="Percent 7 2 3 2 3 2 6 2" xfId="41281"/>
    <cellStyle name="Percent 7 2 3 2 3 2 7" xfId="16688"/>
    <cellStyle name="Percent 7 2 3 2 3 3" xfId="9026"/>
    <cellStyle name="Percent 7 2 3 2 3 3 2" xfId="9594"/>
    <cellStyle name="Percent 7 2 3 2 3 3 2 2" xfId="10648"/>
    <cellStyle name="Percent 7 2 3 2 3 3 2 2 2" xfId="14242"/>
    <cellStyle name="Percent 7 2 3 2 3 3 2 2 3" xfId="16700"/>
    <cellStyle name="Percent 7 2 3 2 3 3 2 3" xfId="13189"/>
    <cellStyle name="Percent 7 2 3 2 3 3 2 4" xfId="16699"/>
    <cellStyle name="Percent 7 2 3 2 3 3 3" xfId="10110"/>
    <cellStyle name="Percent 7 2 3 2 3 3 3 2" xfId="13704"/>
    <cellStyle name="Percent 7 2 3 2 3 3 3 3" xfId="16701"/>
    <cellStyle name="Percent 7 2 3 2 3 3 4" xfId="11154"/>
    <cellStyle name="Percent 7 2 3 2 3 3 4 2" xfId="14746"/>
    <cellStyle name="Percent 7 2 3 2 3 3 4 3" xfId="16702"/>
    <cellStyle name="Percent 7 2 3 2 3 3 5" xfId="12651"/>
    <cellStyle name="Percent 7 2 3 2 3 3 6" xfId="16698"/>
    <cellStyle name="Percent 7 2 3 2 3 4" xfId="9338"/>
    <cellStyle name="Percent 7 2 3 2 3 4 2" xfId="10392"/>
    <cellStyle name="Percent 7 2 3 2 3 4 2 2" xfId="13986"/>
    <cellStyle name="Percent 7 2 3 2 3 4 2 3" xfId="16704"/>
    <cellStyle name="Percent 7 2 3 2 3 4 3" xfId="12933"/>
    <cellStyle name="Percent 7 2 3 2 3 4 4" xfId="16703"/>
    <cellStyle name="Percent 7 2 3 2 3 5" xfId="9854"/>
    <cellStyle name="Percent 7 2 3 2 3 5 2" xfId="13448"/>
    <cellStyle name="Percent 7 2 3 2 3 5 3" xfId="16705"/>
    <cellStyle name="Percent 7 2 3 2 3 6" xfId="11151"/>
    <cellStyle name="Percent 7 2 3 2 3 6 2" xfId="14743"/>
    <cellStyle name="Percent 7 2 3 2 3 6 3" xfId="16706"/>
    <cellStyle name="Percent 7 2 3 2 3 7" xfId="12395"/>
    <cellStyle name="Percent 7 2 3 2 3 7 2" xfId="41280"/>
    <cellStyle name="Percent 7 2 3 2 3 8" xfId="16687"/>
    <cellStyle name="Percent 7 2 3 2 4" xfId="8802"/>
    <cellStyle name="Percent 7 2 3 2 4 2" xfId="8930"/>
    <cellStyle name="Percent 7 2 3 2 4 2 2" xfId="9186"/>
    <cellStyle name="Percent 7 2 3 2 4 2 2 2" xfId="9754"/>
    <cellStyle name="Percent 7 2 3 2 4 2 2 2 2" xfId="10808"/>
    <cellStyle name="Percent 7 2 3 2 4 2 2 2 2 2" xfId="14402"/>
    <cellStyle name="Percent 7 2 3 2 4 2 2 2 2 3" xfId="16711"/>
    <cellStyle name="Percent 7 2 3 2 4 2 2 2 3" xfId="13349"/>
    <cellStyle name="Percent 7 2 3 2 4 2 2 2 4" xfId="16710"/>
    <cellStyle name="Percent 7 2 3 2 4 2 2 3" xfId="10270"/>
    <cellStyle name="Percent 7 2 3 2 4 2 2 3 2" xfId="13864"/>
    <cellStyle name="Percent 7 2 3 2 4 2 2 3 3" xfId="16712"/>
    <cellStyle name="Percent 7 2 3 2 4 2 2 4" xfId="11157"/>
    <cellStyle name="Percent 7 2 3 2 4 2 2 4 2" xfId="14749"/>
    <cellStyle name="Percent 7 2 3 2 4 2 2 4 3" xfId="16713"/>
    <cellStyle name="Percent 7 2 3 2 4 2 2 5" xfId="12811"/>
    <cellStyle name="Percent 7 2 3 2 4 2 2 6" xfId="16709"/>
    <cellStyle name="Percent 7 2 3 2 4 2 3" xfId="9498"/>
    <cellStyle name="Percent 7 2 3 2 4 2 3 2" xfId="10552"/>
    <cellStyle name="Percent 7 2 3 2 4 2 3 2 2" xfId="14146"/>
    <cellStyle name="Percent 7 2 3 2 4 2 3 2 3" xfId="16715"/>
    <cellStyle name="Percent 7 2 3 2 4 2 3 3" xfId="13093"/>
    <cellStyle name="Percent 7 2 3 2 4 2 3 4" xfId="16714"/>
    <cellStyle name="Percent 7 2 3 2 4 2 4" xfId="10014"/>
    <cellStyle name="Percent 7 2 3 2 4 2 4 2" xfId="13608"/>
    <cellStyle name="Percent 7 2 3 2 4 2 4 3" xfId="16716"/>
    <cellStyle name="Percent 7 2 3 2 4 2 5" xfId="11156"/>
    <cellStyle name="Percent 7 2 3 2 4 2 5 2" xfId="14748"/>
    <cellStyle name="Percent 7 2 3 2 4 2 5 3" xfId="16717"/>
    <cellStyle name="Percent 7 2 3 2 4 2 6" xfId="12555"/>
    <cellStyle name="Percent 7 2 3 2 4 2 6 2" xfId="41283"/>
    <cellStyle name="Percent 7 2 3 2 4 2 7" xfId="16708"/>
    <cellStyle name="Percent 7 2 3 2 4 3" xfId="9058"/>
    <cellStyle name="Percent 7 2 3 2 4 3 2" xfId="9626"/>
    <cellStyle name="Percent 7 2 3 2 4 3 2 2" xfId="10680"/>
    <cellStyle name="Percent 7 2 3 2 4 3 2 2 2" xfId="14274"/>
    <cellStyle name="Percent 7 2 3 2 4 3 2 2 3" xfId="16720"/>
    <cellStyle name="Percent 7 2 3 2 4 3 2 3" xfId="13221"/>
    <cellStyle name="Percent 7 2 3 2 4 3 2 4" xfId="16719"/>
    <cellStyle name="Percent 7 2 3 2 4 3 3" xfId="10142"/>
    <cellStyle name="Percent 7 2 3 2 4 3 3 2" xfId="13736"/>
    <cellStyle name="Percent 7 2 3 2 4 3 3 3" xfId="16721"/>
    <cellStyle name="Percent 7 2 3 2 4 3 4" xfId="11158"/>
    <cellStyle name="Percent 7 2 3 2 4 3 4 2" xfId="14750"/>
    <cellStyle name="Percent 7 2 3 2 4 3 4 3" xfId="16722"/>
    <cellStyle name="Percent 7 2 3 2 4 3 5" xfId="12683"/>
    <cellStyle name="Percent 7 2 3 2 4 3 6" xfId="16718"/>
    <cellStyle name="Percent 7 2 3 2 4 4" xfId="9370"/>
    <cellStyle name="Percent 7 2 3 2 4 4 2" xfId="10424"/>
    <cellStyle name="Percent 7 2 3 2 4 4 2 2" xfId="14018"/>
    <cellStyle name="Percent 7 2 3 2 4 4 2 3" xfId="16724"/>
    <cellStyle name="Percent 7 2 3 2 4 4 3" xfId="12965"/>
    <cellStyle name="Percent 7 2 3 2 4 4 4" xfId="16723"/>
    <cellStyle name="Percent 7 2 3 2 4 5" xfId="9886"/>
    <cellStyle name="Percent 7 2 3 2 4 5 2" xfId="13480"/>
    <cellStyle name="Percent 7 2 3 2 4 5 3" xfId="16725"/>
    <cellStyle name="Percent 7 2 3 2 4 6" xfId="11155"/>
    <cellStyle name="Percent 7 2 3 2 4 6 2" xfId="14747"/>
    <cellStyle name="Percent 7 2 3 2 4 6 3" xfId="16726"/>
    <cellStyle name="Percent 7 2 3 2 4 7" xfId="12427"/>
    <cellStyle name="Percent 7 2 3 2 4 7 2" xfId="41282"/>
    <cellStyle name="Percent 7 2 3 2 4 8" xfId="16707"/>
    <cellStyle name="Percent 7 2 3 2 5" xfId="8830"/>
    <cellStyle name="Percent 7 2 3 2 5 2" xfId="9086"/>
    <cellStyle name="Percent 7 2 3 2 5 2 2" xfId="9654"/>
    <cellStyle name="Percent 7 2 3 2 5 2 2 2" xfId="10708"/>
    <cellStyle name="Percent 7 2 3 2 5 2 2 2 2" xfId="14302"/>
    <cellStyle name="Percent 7 2 3 2 5 2 2 2 3" xfId="16730"/>
    <cellStyle name="Percent 7 2 3 2 5 2 2 3" xfId="13249"/>
    <cellStyle name="Percent 7 2 3 2 5 2 2 4" xfId="16729"/>
    <cellStyle name="Percent 7 2 3 2 5 2 3" xfId="10170"/>
    <cellStyle name="Percent 7 2 3 2 5 2 3 2" xfId="13764"/>
    <cellStyle name="Percent 7 2 3 2 5 2 3 3" xfId="16731"/>
    <cellStyle name="Percent 7 2 3 2 5 2 4" xfId="11160"/>
    <cellStyle name="Percent 7 2 3 2 5 2 4 2" xfId="14752"/>
    <cellStyle name="Percent 7 2 3 2 5 2 4 3" xfId="16732"/>
    <cellStyle name="Percent 7 2 3 2 5 2 5" xfId="12711"/>
    <cellStyle name="Percent 7 2 3 2 5 2 6" xfId="16728"/>
    <cellStyle name="Percent 7 2 3 2 5 3" xfId="9398"/>
    <cellStyle name="Percent 7 2 3 2 5 3 2" xfId="10452"/>
    <cellStyle name="Percent 7 2 3 2 5 3 2 2" xfId="14046"/>
    <cellStyle name="Percent 7 2 3 2 5 3 2 3" xfId="16734"/>
    <cellStyle name="Percent 7 2 3 2 5 3 3" xfId="12993"/>
    <cellStyle name="Percent 7 2 3 2 5 3 4" xfId="16733"/>
    <cellStyle name="Percent 7 2 3 2 5 4" xfId="9914"/>
    <cellStyle name="Percent 7 2 3 2 5 4 2" xfId="13508"/>
    <cellStyle name="Percent 7 2 3 2 5 4 3" xfId="16735"/>
    <cellStyle name="Percent 7 2 3 2 5 5" xfId="11159"/>
    <cellStyle name="Percent 7 2 3 2 5 5 2" xfId="14751"/>
    <cellStyle name="Percent 7 2 3 2 5 5 3" xfId="16736"/>
    <cellStyle name="Percent 7 2 3 2 5 6" xfId="12455"/>
    <cellStyle name="Percent 7 2 3 2 5 6 2" xfId="41284"/>
    <cellStyle name="Percent 7 2 3 2 5 7" xfId="16727"/>
    <cellStyle name="Percent 7 2 3 2 6" xfId="8958"/>
    <cellStyle name="Percent 7 2 3 2 6 2" xfId="9526"/>
    <cellStyle name="Percent 7 2 3 2 6 2 2" xfId="10580"/>
    <cellStyle name="Percent 7 2 3 2 6 2 2 2" xfId="14174"/>
    <cellStyle name="Percent 7 2 3 2 6 2 2 3" xfId="16739"/>
    <cellStyle name="Percent 7 2 3 2 6 2 3" xfId="13121"/>
    <cellStyle name="Percent 7 2 3 2 6 2 4" xfId="16738"/>
    <cellStyle name="Percent 7 2 3 2 6 3" xfId="10042"/>
    <cellStyle name="Percent 7 2 3 2 6 3 2" xfId="13636"/>
    <cellStyle name="Percent 7 2 3 2 6 3 3" xfId="16740"/>
    <cellStyle name="Percent 7 2 3 2 6 4" xfId="11161"/>
    <cellStyle name="Percent 7 2 3 2 6 4 2" xfId="14753"/>
    <cellStyle name="Percent 7 2 3 2 6 4 3" xfId="16741"/>
    <cellStyle name="Percent 7 2 3 2 6 5" xfId="12583"/>
    <cellStyle name="Percent 7 2 3 2 6 5 2" xfId="41285"/>
    <cellStyle name="Percent 7 2 3 2 6 6" xfId="16737"/>
    <cellStyle name="Percent 7 2 3 2 7" xfId="9270"/>
    <cellStyle name="Percent 7 2 3 2 7 2" xfId="10324"/>
    <cellStyle name="Percent 7 2 3 2 7 2 2" xfId="13918"/>
    <cellStyle name="Percent 7 2 3 2 7 2 3" xfId="16743"/>
    <cellStyle name="Percent 7 2 3 2 7 3" xfId="12865"/>
    <cellStyle name="Percent 7 2 3 2 7 4" xfId="16742"/>
    <cellStyle name="Percent 7 2 3 2 8" xfId="9786"/>
    <cellStyle name="Percent 7 2 3 2 8 2" xfId="13380"/>
    <cellStyle name="Percent 7 2 3 2 8 3" xfId="16744"/>
    <cellStyle name="Percent 7 2 3 2 9" xfId="11146"/>
    <cellStyle name="Percent 7 2 3 2 9 2" xfId="14738"/>
    <cellStyle name="Percent 7 2 3 2 9 3" xfId="16745"/>
    <cellStyle name="Percent 7 2 3 3" xfId="8722"/>
    <cellStyle name="Percent 7 2 3 3 2" xfId="8850"/>
    <cellStyle name="Percent 7 2 3 3 2 2" xfId="9106"/>
    <cellStyle name="Percent 7 2 3 3 2 2 2" xfId="9674"/>
    <cellStyle name="Percent 7 2 3 3 2 2 2 2" xfId="10728"/>
    <cellStyle name="Percent 7 2 3 3 2 2 2 2 2" xfId="14322"/>
    <cellStyle name="Percent 7 2 3 3 2 2 2 2 3" xfId="16750"/>
    <cellStyle name="Percent 7 2 3 3 2 2 2 3" xfId="13269"/>
    <cellStyle name="Percent 7 2 3 3 2 2 2 4" xfId="16749"/>
    <cellStyle name="Percent 7 2 3 3 2 2 3" xfId="10190"/>
    <cellStyle name="Percent 7 2 3 3 2 2 3 2" xfId="13784"/>
    <cellStyle name="Percent 7 2 3 3 2 2 3 3" xfId="16751"/>
    <cellStyle name="Percent 7 2 3 3 2 2 4" xfId="11164"/>
    <cellStyle name="Percent 7 2 3 3 2 2 4 2" xfId="14756"/>
    <cellStyle name="Percent 7 2 3 3 2 2 4 3" xfId="16752"/>
    <cellStyle name="Percent 7 2 3 3 2 2 5" xfId="12731"/>
    <cellStyle name="Percent 7 2 3 3 2 2 5 2" xfId="41288"/>
    <cellStyle name="Percent 7 2 3 3 2 2 6" xfId="16748"/>
    <cellStyle name="Percent 7 2 3 3 2 3" xfId="9418"/>
    <cellStyle name="Percent 7 2 3 3 2 3 2" xfId="10472"/>
    <cellStyle name="Percent 7 2 3 3 2 3 2 2" xfId="14066"/>
    <cellStyle name="Percent 7 2 3 3 2 3 2 3" xfId="16754"/>
    <cellStyle name="Percent 7 2 3 3 2 3 3" xfId="13013"/>
    <cellStyle name="Percent 7 2 3 3 2 3 4" xfId="16753"/>
    <cellStyle name="Percent 7 2 3 3 2 4" xfId="9934"/>
    <cellStyle name="Percent 7 2 3 3 2 4 2" xfId="13528"/>
    <cellStyle name="Percent 7 2 3 3 2 4 3" xfId="16755"/>
    <cellStyle name="Percent 7 2 3 3 2 5" xfId="11163"/>
    <cellStyle name="Percent 7 2 3 3 2 5 2" xfId="14755"/>
    <cellStyle name="Percent 7 2 3 3 2 5 3" xfId="16756"/>
    <cellStyle name="Percent 7 2 3 3 2 6" xfId="12475"/>
    <cellStyle name="Percent 7 2 3 3 2 6 2" xfId="41287"/>
    <cellStyle name="Percent 7 2 3 3 2 7" xfId="16747"/>
    <cellStyle name="Percent 7 2 3 3 3" xfId="8978"/>
    <cellStyle name="Percent 7 2 3 3 3 2" xfId="9546"/>
    <cellStyle name="Percent 7 2 3 3 3 2 2" xfId="10600"/>
    <cellStyle name="Percent 7 2 3 3 3 2 2 2" xfId="14194"/>
    <cellStyle name="Percent 7 2 3 3 3 2 2 3" xfId="16759"/>
    <cellStyle name="Percent 7 2 3 3 3 2 3" xfId="13141"/>
    <cellStyle name="Percent 7 2 3 3 3 2 3 2" xfId="41290"/>
    <cellStyle name="Percent 7 2 3 3 3 2 4" xfId="16758"/>
    <cellStyle name="Percent 7 2 3 3 3 3" xfId="10062"/>
    <cellStyle name="Percent 7 2 3 3 3 3 2" xfId="13656"/>
    <cellStyle name="Percent 7 2 3 3 3 3 3" xfId="16760"/>
    <cellStyle name="Percent 7 2 3 3 3 4" xfId="11165"/>
    <cellStyle name="Percent 7 2 3 3 3 4 2" xfId="14757"/>
    <cellStyle name="Percent 7 2 3 3 3 4 3" xfId="16761"/>
    <cellStyle name="Percent 7 2 3 3 3 5" xfId="12603"/>
    <cellStyle name="Percent 7 2 3 3 3 5 2" xfId="41289"/>
    <cellStyle name="Percent 7 2 3 3 3 6" xfId="16757"/>
    <cellStyle name="Percent 7 2 3 3 4" xfId="9290"/>
    <cellStyle name="Percent 7 2 3 3 4 2" xfId="10344"/>
    <cellStyle name="Percent 7 2 3 3 4 2 2" xfId="13938"/>
    <cellStyle name="Percent 7 2 3 3 4 2 2 2" xfId="41292"/>
    <cellStyle name="Percent 7 2 3 3 4 2 3" xfId="16763"/>
    <cellStyle name="Percent 7 2 3 3 4 3" xfId="12885"/>
    <cellStyle name="Percent 7 2 3 3 4 3 2" xfId="41291"/>
    <cellStyle name="Percent 7 2 3 3 4 4" xfId="16762"/>
    <cellStyle name="Percent 7 2 3 3 5" xfId="9806"/>
    <cellStyle name="Percent 7 2 3 3 5 2" xfId="13400"/>
    <cellStyle name="Percent 7 2 3 3 5 2 2" xfId="41293"/>
    <cellStyle name="Percent 7 2 3 3 5 3" xfId="16764"/>
    <cellStyle name="Percent 7 2 3 3 6" xfId="11162"/>
    <cellStyle name="Percent 7 2 3 3 6 2" xfId="14754"/>
    <cellStyle name="Percent 7 2 3 3 6 2 2" xfId="41294"/>
    <cellStyle name="Percent 7 2 3 3 6 3" xfId="16765"/>
    <cellStyle name="Percent 7 2 3 3 7" xfId="12347"/>
    <cellStyle name="Percent 7 2 3 3 7 2" xfId="41286"/>
    <cellStyle name="Percent 7 2 3 3 8" xfId="16746"/>
    <cellStyle name="Percent 7 2 3 4" xfId="8754"/>
    <cellStyle name="Percent 7 2 3 4 2" xfId="8882"/>
    <cellStyle name="Percent 7 2 3 4 2 2" xfId="9138"/>
    <cellStyle name="Percent 7 2 3 4 2 2 2" xfId="9706"/>
    <cellStyle name="Percent 7 2 3 4 2 2 2 2" xfId="10760"/>
    <cellStyle name="Percent 7 2 3 4 2 2 2 2 2" xfId="14354"/>
    <cellStyle name="Percent 7 2 3 4 2 2 2 2 3" xfId="16770"/>
    <cellStyle name="Percent 7 2 3 4 2 2 2 3" xfId="13301"/>
    <cellStyle name="Percent 7 2 3 4 2 2 2 4" xfId="16769"/>
    <cellStyle name="Percent 7 2 3 4 2 2 3" xfId="10222"/>
    <cellStyle name="Percent 7 2 3 4 2 2 3 2" xfId="13816"/>
    <cellStyle name="Percent 7 2 3 4 2 2 3 3" xfId="16771"/>
    <cellStyle name="Percent 7 2 3 4 2 2 4" xfId="11168"/>
    <cellStyle name="Percent 7 2 3 4 2 2 4 2" xfId="14760"/>
    <cellStyle name="Percent 7 2 3 4 2 2 4 3" xfId="16772"/>
    <cellStyle name="Percent 7 2 3 4 2 2 5" xfId="12763"/>
    <cellStyle name="Percent 7 2 3 4 2 2 5 2" xfId="41297"/>
    <cellStyle name="Percent 7 2 3 4 2 2 6" xfId="16768"/>
    <cellStyle name="Percent 7 2 3 4 2 3" xfId="9450"/>
    <cellStyle name="Percent 7 2 3 4 2 3 2" xfId="10504"/>
    <cellStyle name="Percent 7 2 3 4 2 3 2 2" xfId="14098"/>
    <cellStyle name="Percent 7 2 3 4 2 3 2 3" xfId="16774"/>
    <cellStyle name="Percent 7 2 3 4 2 3 3" xfId="13045"/>
    <cellStyle name="Percent 7 2 3 4 2 3 4" xfId="16773"/>
    <cellStyle name="Percent 7 2 3 4 2 4" xfId="9966"/>
    <cellStyle name="Percent 7 2 3 4 2 4 2" xfId="13560"/>
    <cellStyle name="Percent 7 2 3 4 2 4 3" xfId="16775"/>
    <cellStyle name="Percent 7 2 3 4 2 5" xfId="11167"/>
    <cellStyle name="Percent 7 2 3 4 2 5 2" xfId="14759"/>
    <cellStyle name="Percent 7 2 3 4 2 5 3" xfId="16776"/>
    <cellStyle name="Percent 7 2 3 4 2 6" xfId="12507"/>
    <cellStyle name="Percent 7 2 3 4 2 6 2" xfId="41296"/>
    <cellStyle name="Percent 7 2 3 4 2 7" xfId="16767"/>
    <cellStyle name="Percent 7 2 3 4 3" xfId="9010"/>
    <cellStyle name="Percent 7 2 3 4 3 2" xfId="9578"/>
    <cellStyle name="Percent 7 2 3 4 3 2 2" xfId="10632"/>
    <cellStyle name="Percent 7 2 3 4 3 2 2 2" xfId="14226"/>
    <cellStyle name="Percent 7 2 3 4 3 2 2 3" xfId="16779"/>
    <cellStyle name="Percent 7 2 3 4 3 2 3" xfId="13173"/>
    <cellStyle name="Percent 7 2 3 4 3 2 3 2" xfId="41299"/>
    <cellStyle name="Percent 7 2 3 4 3 2 4" xfId="16778"/>
    <cellStyle name="Percent 7 2 3 4 3 3" xfId="10094"/>
    <cellStyle name="Percent 7 2 3 4 3 3 2" xfId="13688"/>
    <cellStyle name="Percent 7 2 3 4 3 3 3" xfId="16780"/>
    <cellStyle name="Percent 7 2 3 4 3 4" xfId="11169"/>
    <cellStyle name="Percent 7 2 3 4 3 4 2" xfId="14761"/>
    <cellStyle name="Percent 7 2 3 4 3 4 3" xfId="16781"/>
    <cellStyle name="Percent 7 2 3 4 3 5" xfId="12635"/>
    <cellStyle name="Percent 7 2 3 4 3 5 2" xfId="41298"/>
    <cellStyle name="Percent 7 2 3 4 3 6" xfId="16777"/>
    <cellStyle name="Percent 7 2 3 4 4" xfId="9322"/>
    <cellStyle name="Percent 7 2 3 4 4 2" xfId="10376"/>
    <cellStyle name="Percent 7 2 3 4 4 2 2" xfId="13970"/>
    <cellStyle name="Percent 7 2 3 4 4 2 2 2" xfId="41301"/>
    <cellStyle name="Percent 7 2 3 4 4 2 3" xfId="16783"/>
    <cellStyle name="Percent 7 2 3 4 4 3" xfId="12917"/>
    <cellStyle name="Percent 7 2 3 4 4 3 2" xfId="41300"/>
    <cellStyle name="Percent 7 2 3 4 4 4" xfId="16782"/>
    <cellStyle name="Percent 7 2 3 4 5" xfId="9838"/>
    <cellStyle name="Percent 7 2 3 4 5 2" xfId="13432"/>
    <cellStyle name="Percent 7 2 3 4 5 2 2" xfId="41302"/>
    <cellStyle name="Percent 7 2 3 4 5 3" xfId="16784"/>
    <cellStyle name="Percent 7 2 3 4 6" xfId="11166"/>
    <cellStyle name="Percent 7 2 3 4 6 2" xfId="14758"/>
    <cellStyle name="Percent 7 2 3 4 6 2 2" xfId="41303"/>
    <cellStyle name="Percent 7 2 3 4 6 3" xfId="16785"/>
    <cellStyle name="Percent 7 2 3 4 7" xfId="12379"/>
    <cellStyle name="Percent 7 2 3 4 7 2" xfId="41295"/>
    <cellStyle name="Percent 7 2 3 4 8" xfId="16766"/>
    <cellStyle name="Percent 7 2 3 5" xfId="8786"/>
    <cellStyle name="Percent 7 2 3 5 2" xfId="8914"/>
    <cellStyle name="Percent 7 2 3 5 2 2" xfId="9170"/>
    <cellStyle name="Percent 7 2 3 5 2 2 2" xfId="9738"/>
    <cellStyle name="Percent 7 2 3 5 2 2 2 2" xfId="10792"/>
    <cellStyle name="Percent 7 2 3 5 2 2 2 2 2" xfId="14386"/>
    <cellStyle name="Percent 7 2 3 5 2 2 2 2 3" xfId="16790"/>
    <cellStyle name="Percent 7 2 3 5 2 2 2 3" xfId="13333"/>
    <cellStyle name="Percent 7 2 3 5 2 2 2 4" xfId="16789"/>
    <cellStyle name="Percent 7 2 3 5 2 2 3" xfId="10254"/>
    <cellStyle name="Percent 7 2 3 5 2 2 3 2" xfId="13848"/>
    <cellStyle name="Percent 7 2 3 5 2 2 3 3" xfId="16791"/>
    <cellStyle name="Percent 7 2 3 5 2 2 4" xfId="11172"/>
    <cellStyle name="Percent 7 2 3 5 2 2 4 2" xfId="14764"/>
    <cellStyle name="Percent 7 2 3 5 2 2 4 3" xfId="16792"/>
    <cellStyle name="Percent 7 2 3 5 2 2 5" xfId="12795"/>
    <cellStyle name="Percent 7 2 3 5 2 2 5 2" xfId="41306"/>
    <cellStyle name="Percent 7 2 3 5 2 2 6" xfId="16788"/>
    <cellStyle name="Percent 7 2 3 5 2 3" xfId="9482"/>
    <cellStyle name="Percent 7 2 3 5 2 3 2" xfId="10536"/>
    <cellStyle name="Percent 7 2 3 5 2 3 2 2" xfId="14130"/>
    <cellStyle name="Percent 7 2 3 5 2 3 2 3" xfId="16794"/>
    <cellStyle name="Percent 7 2 3 5 2 3 3" xfId="13077"/>
    <cellStyle name="Percent 7 2 3 5 2 3 4" xfId="16793"/>
    <cellStyle name="Percent 7 2 3 5 2 4" xfId="9998"/>
    <cellStyle name="Percent 7 2 3 5 2 4 2" xfId="13592"/>
    <cellStyle name="Percent 7 2 3 5 2 4 3" xfId="16795"/>
    <cellStyle name="Percent 7 2 3 5 2 5" xfId="11171"/>
    <cellStyle name="Percent 7 2 3 5 2 5 2" xfId="14763"/>
    <cellStyle name="Percent 7 2 3 5 2 5 3" xfId="16796"/>
    <cellStyle name="Percent 7 2 3 5 2 6" xfId="12539"/>
    <cellStyle name="Percent 7 2 3 5 2 6 2" xfId="41305"/>
    <cellStyle name="Percent 7 2 3 5 2 7" xfId="16787"/>
    <cellStyle name="Percent 7 2 3 5 3" xfId="9042"/>
    <cellStyle name="Percent 7 2 3 5 3 2" xfId="9610"/>
    <cellStyle name="Percent 7 2 3 5 3 2 2" xfId="10664"/>
    <cellStyle name="Percent 7 2 3 5 3 2 2 2" xfId="14258"/>
    <cellStyle name="Percent 7 2 3 5 3 2 2 3" xfId="16799"/>
    <cellStyle name="Percent 7 2 3 5 3 2 3" xfId="13205"/>
    <cellStyle name="Percent 7 2 3 5 3 2 3 2" xfId="41308"/>
    <cellStyle name="Percent 7 2 3 5 3 2 4" xfId="16798"/>
    <cellStyle name="Percent 7 2 3 5 3 3" xfId="10126"/>
    <cellStyle name="Percent 7 2 3 5 3 3 2" xfId="13720"/>
    <cellStyle name="Percent 7 2 3 5 3 3 3" xfId="16800"/>
    <cellStyle name="Percent 7 2 3 5 3 4" xfId="11173"/>
    <cellStyle name="Percent 7 2 3 5 3 4 2" xfId="14765"/>
    <cellStyle name="Percent 7 2 3 5 3 4 3" xfId="16801"/>
    <cellStyle name="Percent 7 2 3 5 3 5" xfId="12667"/>
    <cellStyle name="Percent 7 2 3 5 3 5 2" xfId="41307"/>
    <cellStyle name="Percent 7 2 3 5 3 6" xfId="16797"/>
    <cellStyle name="Percent 7 2 3 5 4" xfId="9354"/>
    <cellStyle name="Percent 7 2 3 5 4 2" xfId="10408"/>
    <cellStyle name="Percent 7 2 3 5 4 2 2" xfId="14002"/>
    <cellStyle name="Percent 7 2 3 5 4 2 3" xfId="16803"/>
    <cellStyle name="Percent 7 2 3 5 4 3" xfId="12949"/>
    <cellStyle name="Percent 7 2 3 5 4 3 2" xfId="41309"/>
    <cellStyle name="Percent 7 2 3 5 4 4" xfId="16802"/>
    <cellStyle name="Percent 7 2 3 5 5" xfId="9870"/>
    <cellStyle name="Percent 7 2 3 5 5 2" xfId="13464"/>
    <cellStyle name="Percent 7 2 3 5 5 2 2" xfId="41310"/>
    <cellStyle name="Percent 7 2 3 5 5 3" xfId="16804"/>
    <cellStyle name="Percent 7 2 3 5 6" xfId="11170"/>
    <cellStyle name="Percent 7 2 3 5 6 2" xfId="14762"/>
    <cellStyle name="Percent 7 2 3 5 6 3" xfId="16805"/>
    <cellStyle name="Percent 7 2 3 5 7" xfId="12411"/>
    <cellStyle name="Percent 7 2 3 5 7 2" xfId="41304"/>
    <cellStyle name="Percent 7 2 3 5 8" xfId="16786"/>
    <cellStyle name="Percent 7 2 3 6" xfId="8829"/>
    <cellStyle name="Percent 7 2 3 6 2" xfId="9085"/>
    <cellStyle name="Percent 7 2 3 6 2 2" xfId="9653"/>
    <cellStyle name="Percent 7 2 3 6 2 2 2" xfId="10707"/>
    <cellStyle name="Percent 7 2 3 6 2 2 2 2" xfId="14301"/>
    <cellStyle name="Percent 7 2 3 6 2 2 2 3" xfId="16809"/>
    <cellStyle name="Percent 7 2 3 6 2 2 3" xfId="13248"/>
    <cellStyle name="Percent 7 2 3 6 2 2 4" xfId="16808"/>
    <cellStyle name="Percent 7 2 3 6 2 3" xfId="10169"/>
    <cellStyle name="Percent 7 2 3 6 2 3 2" xfId="13763"/>
    <cellStyle name="Percent 7 2 3 6 2 3 3" xfId="16810"/>
    <cellStyle name="Percent 7 2 3 6 2 4" xfId="11175"/>
    <cellStyle name="Percent 7 2 3 6 2 4 2" xfId="14767"/>
    <cellStyle name="Percent 7 2 3 6 2 4 3" xfId="16811"/>
    <cellStyle name="Percent 7 2 3 6 2 5" xfId="12710"/>
    <cellStyle name="Percent 7 2 3 6 2 5 2" xfId="41312"/>
    <cellStyle name="Percent 7 2 3 6 2 6" xfId="16807"/>
    <cellStyle name="Percent 7 2 3 6 3" xfId="9397"/>
    <cellStyle name="Percent 7 2 3 6 3 2" xfId="10451"/>
    <cellStyle name="Percent 7 2 3 6 3 2 2" xfId="14045"/>
    <cellStyle name="Percent 7 2 3 6 3 2 3" xfId="16813"/>
    <cellStyle name="Percent 7 2 3 6 3 3" xfId="12992"/>
    <cellStyle name="Percent 7 2 3 6 3 4" xfId="16812"/>
    <cellStyle name="Percent 7 2 3 6 4" xfId="9913"/>
    <cellStyle name="Percent 7 2 3 6 4 2" xfId="13507"/>
    <cellStyle name="Percent 7 2 3 6 4 3" xfId="16814"/>
    <cellStyle name="Percent 7 2 3 6 5" xfId="11174"/>
    <cellStyle name="Percent 7 2 3 6 5 2" xfId="14766"/>
    <cellStyle name="Percent 7 2 3 6 5 3" xfId="16815"/>
    <cellStyle name="Percent 7 2 3 6 6" xfId="12454"/>
    <cellStyle name="Percent 7 2 3 6 6 2" xfId="41311"/>
    <cellStyle name="Percent 7 2 3 6 7" xfId="16806"/>
    <cellStyle name="Percent 7 2 3 7" xfId="8957"/>
    <cellStyle name="Percent 7 2 3 7 2" xfId="9525"/>
    <cellStyle name="Percent 7 2 3 7 2 2" xfId="10579"/>
    <cellStyle name="Percent 7 2 3 7 2 2 2" xfId="14173"/>
    <cellStyle name="Percent 7 2 3 7 2 2 3" xfId="16818"/>
    <cellStyle name="Percent 7 2 3 7 2 3" xfId="13120"/>
    <cellStyle name="Percent 7 2 3 7 2 3 2" xfId="41314"/>
    <cellStyle name="Percent 7 2 3 7 2 4" xfId="16817"/>
    <cellStyle name="Percent 7 2 3 7 3" xfId="10041"/>
    <cellStyle name="Percent 7 2 3 7 3 2" xfId="13635"/>
    <cellStyle name="Percent 7 2 3 7 3 3" xfId="16819"/>
    <cellStyle name="Percent 7 2 3 7 4" xfId="11176"/>
    <cellStyle name="Percent 7 2 3 7 4 2" xfId="14768"/>
    <cellStyle name="Percent 7 2 3 7 4 3" xfId="16820"/>
    <cellStyle name="Percent 7 2 3 7 5" xfId="12582"/>
    <cellStyle name="Percent 7 2 3 7 5 2" xfId="41313"/>
    <cellStyle name="Percent 7 2 3 7 6" xfId="16816"/>
    <cellStyle name="Percent 7 2 3 8" xfId="9269"/>
    <cellStyle name="Percent 7 2 3 8 2" xfId="10323"/>
    <cellStyle name="Percent 7 2 3 8 2 2" xfId="13917"/>
    <cellStyle name="Percent 7 2 3 8 2 2 2" xfId="41316"/>
    <cellStyle name="Percent 7 2 3 8 2 3" xfId="16822"/>
    <cellStyle name="Percent 7 2 3 8 3" xfId="12864"/>
    <cellStyle name="Percent 7 2 3 8 3 2" xfId="41315"/>
    <cellStyle name="Percent 7 2 3 8 4" xfId="16821"/>
    <cellStyle name="Percent 7 2 3 9" xfId="9785"/>
    <cellStyle name="Percent 7 2 3 9 2" xfId="13379"/>
    <cellStyle name="Percent 7 2 3 9 2 2" xfId="41317"/>
    <cellStyle name="Percent 7 2 3 9 3" xfId="16823"/>
    <cellStyle name="Percent 7 2 4" xfId="8700"/>
    <cellStyle name="Percent 7 2 4 10" xfId="12328"/>
    <cellStyle name="Percent 7 2 4 10 2" xfId="41319"/>
    <cellStyle name="Percent 7 2 4 11" xfId="41318"/>
    <cellStyle name="Percent 7 2 4 12" xfId="16824"/>
    <cellStyle name="Percent 7 2 4 2" xfId="8730"/>
    <cellStyle name="Percent 7 2 4 2 2" xfId="8858"/>
    <cellStyle name="Percent 7 2 4 2 2 2" xfId="9114"/>
    <cellStyle name="Percent 7 2 4 2 2 2 2" xfId="9682"/>
    <cellStyle name="Percent 7 2 4 2 2 2 2 2" xfId="10736"/>
    <cellStyle name="Percent 7 2 4 2 2 2 2 2 2" xfId="14330"/>
    <cellStyle name="Percent 7 2 4 2 2 2 2 2 3" xfId="16829"/>
    <cellStyle name="Percent 7 2 4 2 2 2 2 3" xfId="13277"/>
    <cellStyle name="Percent 7 2 4 2 2 2 2 4" xfId="16828"/>
    <cellStyle name="Percent 7 2 4 2 2 2 3" xfId="10198"/>
    <cellStyle name="Percent 7 2 4 2 2 2 3 2" xfId="13792"/>
    <cellStyle name="Percent 7 2 4 2 2 2 3 3" xfId="16830"/>
    <cellStyle name="Percent 7 2 4 2 2 2 4" xfId="11180"/>
    <cellStyle name="Percent 7 2 4 2 2 2 4 2" xfId="14772"/>
    <cellStyle name="Percent 7 2 4 2 2 2 4 3" xfId="16831"/>
    <cellStyle name="Percent 7 2 4 2 2 2 5" xfId="12739"/>
    <cellStyle name="Percent 7 2 4 2 2 2 5 2" xfId="41322"/>
    <cellStyle name="Percent 7 2 4 2 2 2 6" xfId="16827"/>
    <cellStyle name="Percent 7 2 4 2 2 3" xfId="9426"/>
    <cellStyle name="Percent 7 2 4 2 2 3 2" xfId="10480"/>
    <cellStyle name="Percent 7 2 4 2 2 3 2 2" xfId="14074"/>
    <cellStyle name="Percent 7 2 4 2 2 3 2 3" xfId="16833"/>
    <cellStyle name="Percent 7 2 4 2 2 3 3" xfId="13021"/>
    <cellStyle name="Percent 7 2 4 2 2 3 4" xfId="16832"/>
    <cellStyle name="Percent 7 2 4 2 2 4" xfId="9942"/>
    <cellStyle name="Percent 7 2 4 2 2 4 2" xfId="13536"/>
    <cellStyle name="Percent 7 2 4 2 2 4 3" xfId="16834"/>
    <cellStyle name="Percent 7 2 4 2 2 5" xfId="11179"/>
    <cellStyle name="Percent 7 2 4 2 2 5 2" xfId="14771"/>
    <cellStyle name="Percent 7 2 4 2 2 5 3" xfId="16835"/>
    <cellStyle name="Percent 7 2 4 2 2 6" xfId="12483"/>
    <cellStyle name="Percent 7 2 4 2 2 6 2" xfId="41321"/>
    <cellStyle name="Percent 7 2 4 2 2 7" xfId="16826"/>
    <cellStyle name="Percent 7 2 4 2 3" xfId="8986"/>
    <cellStyle name="Percent 7 2 4 2 3 2" xfId="9554"/>
    <cellStyle name="Percent 7 2 4 2 3 2 2" xfId="10608"/>
    <cellStyle name="Percent 7 2 4 2 3 2 2 2" xfId="14202"/>
    <cellStyle name="Percent 7 2 4 2 3 2 2 3" xfId="16838"/>
    <cellStyle name="Percent 7 2 4 2 3 2 3" xfId="13149"/>
    <cellStyle name="Percent 7 2 4 2 3 2 3 2" xfId="41324"/>
    <cellStyle name="Percent 7 2 4 2 3 2 4" xfId="16837"/>
    <cellStyle name="Percent 7 2 4 2 3 3" xfId="10070"/>
    <cellStyle name="Percent 7 2 4 2 3 3 2" xfId="13664"/>
    <cellStyle name="Percent 7 2 4 2 3 3 3" xfId="16839"/>
    <cellStyle name="Percent 7 2 4 2 3 4" xfId="11181"/>
    <cellStyle name="Percent 7 2 4 2 3 4 2" xfId="14773"/>
    <cellStyle name="Percent 7 2 4 2 3 4 3" xfId="16840"/>
    <cellStyle name="Percent 7 2 4 2 3 5" xfId="12611"/>
    <cellStyle name="Percent 7 2 4 2 3 5 2" xfId="41323"/>
    <cellStyle name="Percent 7 2 4 2 3 6" xfId="16836"/>
    <cellStyle name="Percent 7 2 4 2 4" xfId="9298"/>
    <cellStyle name="Percent 7 2 4 2 4 2" xfId="10352"/>
    <cellStyle name="Percent 7 2 4 2 4 2 2" xfId="13946"/>
    <cellStyle name="Percent 7 2 4 2 4 2 2 2" xfId="41326"/>
    <cellStyle name="Percent 7 2 4 2 4 2 3" xfId="16842"/>
    <cellStyle name="Percent 7 2 4 2 4 3" xfId="12893"/>
    <cellStyle name="Percent 7 2 4 2 4 3 2" xfId="41325"/>
    <cellStyle name="Percent 7 2 4 2 4 4" xfId="16841"/>
    <cellStyle name="Percent 7 2 4 2 5" xfId="9814"/>
    <cellStyle name="Percent 7 2 4 2 5 2" xfId="13408"/>
    <cellStyle name="Percent 7 2 4 2 5 2 2" xfId="41327"/>
    <cellStyle name="Percent 7 2 4 2 5 3" xfId="16843"/>
    <cellStyle name="Percent 7 2 4 2 6" xfId="11178"/>
    <cellStyle name="Percent 7 2 4 2 6 2" xfId="14770"/>
    <cellStyle name="Percent 7 2 4 2 6 2 2" xfId="41328"/>
    <cellStyle name="Percent 7 2 4 2 6 3" xfId="16844"/>
    <cellStyle name="Percent 7 2 4 2 7" xfId="12355"/>
    <cellStyle name="Percent 7 2 4 2 7 2" xfId="41320"/>
    <cellStyle name="Percent 7 2 4 2 8" xfId="16825"/>
    <cellStyle name="Percent 7 2 4 3" xfId="8762"/>
    <cellStyle name="Percent 7 2 4 3 2" xfId="8890"/>
    <cellStyle name="Percent 7 2 4 3 2 2" xfId="9146"/>
    <cellStyle name="Percent 7 2 4 3 2 2 2" xfId="9714"/>
    <cellStyle name="Percent 7 2 4 3 2 2 2 2" xfId="10768"/>
    <cellStyle name="Percent 7 2 4 3 2 2 2 2 2" xfId="14362"/>
    <cellStyle name="Percent 7 2 4 3 2 2 2 2 3" xfId="16849"/>
    <cellStyle name="Percent 7 2 4 3 2 2 2 3" xfId="13309"/>
    <cellStyle name="Percent 7 2 4 3 2 2 2 4" xfId="16848"/>
    <cellStyle name="Percent 7 2 4 3 2 2 3" xfId="10230"/>
    <cellStyle name="Percent 7 2 4 3 2 2 3 2" xfId="13824"/>
    <cellStyle name="Percent 7 2 4 3 2 2 3 3" xfId="16850"/>
    <cellStyle name="Percent 7 2 4 3 2 2 4" xfId="11184"/>
    <cellStyle name="Percent 7 2 4 3 2 2 4 2" xfId="14776"/>
    <cellStyle name="Percent 7 2 4 3 2 2 4 3" xfId="16851"/>
    <cellStyle name="Percent 7 2 4 3 2 2 5" xfId="12771"/>
    <cellStyle name="Percent 7 2 4 3 2 2 5 2" xfId="41331"/>
    <cellStyle name="Percent 7 2 4 3 2 2 6" xfId="16847"/>
    <cellStyle name="Percent 7 2 4 3 2 3" xfId="9458"/>
    <cellStyle name="Percent 7 2 4 3 2 3 2" xfId="10512"/>
    <cellStyle name="Percent 7 2 4 3 2 3 2 2" xfId="14106"/>
    <cellStyle name="Percent 7 2 4 3 2 3 2 3" xfId="16853"/>
    <cellStyle name="Percent 7 2 4 3 2 3 3" xfId="13053"/>
    <cellStyle name="Percent 7 2 4 3 2 3 4" xfId="16852"/>
    <cellStyle name="Percent 7 2 4 3 2 4" xfId="9974"/>
    <cellStyle name="Percent 7 2 4 3 2 4 2" xfId="13568"/>
    <cellStyle name="Percent 7 2 4 3 2 4 3" xfId="16854"/>
    <cellStyle name="Percent 7 2 4 3 2 5" xfId="11183"/>
    <cellStyle name="Percent 7 2 4 3 2 5 2" xfId="14775"/>
    <cellStyle name="Percent 7 2 4 3 2 5 3" xfId="16855"/>
    <cellStyle name="Percent 7 2 4 3 2 6" xfId="12515"/>
    <cellStyle name="Percent 7 2 4 3 2 6 2" xfId="41330"/>
    <cellStyle name="Percent 7 2 4 3 2 7" xfId="16846"/>
    <cellStyle name="Percent 7 2 4 3 3" xfId="9018"/>
    <cellStyle name="Percent 7 2 4 3 3 2" xfId="9586"/>
    <cellStyle name="Percent 7 2 4 3 3 2 2" xfId="10640"/>
    <cellStyle name="Percent 7 2 4 3 3 2 2 2" xfId="14234"/>
    <cellStyle name="Percent 7 2 4 3 3 2 2 3" xfId="16858"/>
    <cellStyle name="Percent 7 2 4 3 3 2 3" xfId="13181"/>
    <cellStyle name="Percent 7 2 4 3 3 2 3 2" xfId="41333"/>
    <cellStyle name="Percent 7 2 4 3 3 2 4" xfId="16857"/>
    <cellStyle name="Percent 7 2 4 3 3 3" xfId="10102"/>
    <cellStyle name="Percent 7 2 4 3 3 3 2" xfId="13696"/>
    <cellStyle name="Percent 7 2 4 3 3 3 3" xfId="16859"/>
    <cellStyle name="Percent 7 2 4 3 3 4" xfId="11185"/>
    <cellStyle name="Percent 7 2 4 3 3 4 2" xfId="14777"/>
    <cellStyle name="Percent 7 2 4 3 3 4 3" xfId="16860"/>
    <cellStyle name="Percent 7 2 4 3 3 5" xfId="12643"/>
    <cellStyle name="Percent 7 2 4 3 3 5 2" xfId="41332"/>
    <cellStyle name="Percent 7 2 4 3 3 6" xfId="16856"/>
    <cellStyle name="Percent 7 2 4 3 4" xfId="9330"/>
    <cellStyle name="Percent 7 2 4 3 4 2" xfId="10384"/>
    <cellStyle name="Percent 7 2 4 3 4 2 2" xfId="13978"/>
    <cellStyle name="Percent 7 2 4 3 4 2 2 2" xfId="41335"/>
    <cellStyle name="Percent 7 2 4 3 4 2 3" xfId="16862"/>
    <cellStyle name="Percent 7 2 4 3 4 3" xfId="12925"/>
    <cellStyle name="Percent 7 2 4 3 4 3 2" xfId="41334"/>
    <cellStyle name="Percent 7 2 4 3 4 4" xfId="16861"/>
    <cellStyle name="Percent 7 2 4 3 5" xfId="9846"/>
    <cellStyle name="Percent 7 2 4 3 5 2" xfId="13440"/>
    <cellStyle name="Percent 7 2 4 3 5 2 2" xfId="41336"/>
    <cellStyle name="Percent 7 2 4 3 5 3" xfId="16863"/>
    <cellStyle name="Percent 7 2 4 3 6" xfId="11182"/>
    <cellStyle name="Percent 7 2 4 3 6 2" xfId="14774"/>
    <cellStyle name="Percent 7 2 4 3 6 2 2" xfId="41337"/>
    <cellStyle name="Percent 7 2 4 3 6 3" xfId="16864"/>
    <cellStyle name="Percent 7 2 4 3 7" xfId="12387"/>
    <cellStyle name="Percent 7 2 4 3 7 2" xfId="41329"/>
    <cellStyle name="Percent 7 2 4 3 8" xfId="16845"/>
    <cellStyle name="Percent 7 2 4 4" xfId="8794"/>
    <cellStyle name="Percent 7 2 4 4 2" xfId="8922"/>
    <cellStyle name="Percent 7 2 4 4 2 2" xfId="9178"/>
    <cellStyle name="Percent 7 2 4 4 2 2 2" xfId="9746"/>
    <cellStyle name="Percent 7 2 4 4 2 2 2 2" xfId="10800"/>
    <cellStyle name="Percent 7 2 4 4 2 2 2 2 2" xfId="14394"/>
    <cellStyle name="Percent 7 2 4 4 2 2 2 2 3" xfId="16869"/>
    <cellStyle name="Percent 7 2 4 4 2 2 2 3" xfId="13341"/>
    <cellStyle name="Percent 7 2 4 4 2 2 2 4" xfId="16868"/>
    <cellStyle name="Percent 7 2 4 4 2 2 3" xfId="10262"/>
    <cellStyle name="Percent 7 2 4 4 2 2 3 2" xfId="13856"/>
    <cellStyle name="Percent 7 2 4 4 2 2 3 3" xfId="16870"/>
    <cellStyle name="Percent 7 2 4 4 2 2 4" xfId="11188"/>
    <cellStyle name="Percent 7 2 4 4 2 2 4 2" xfId="14780"/>
    <cellStyle name="Percent 7 2 4 4 2 2 4 3" xfId="16871"/>
    <cellStyle name="Percent 7 2 4 4 2 2 5" xfId="12803"/>
    <cellStyle name="Percent 7 2 4 4 2 2 5 2" xfId="41340"/>
    <cellStyle name="Percent 7 2 4 4 2 2 6" xfId="16867"/>
    <cellStyle name="Percent 7 2 4 4 2 3" xfId="9490"/>
    <cellStyle name="Percent 7 2 4 4 2 3 2" xfId="10544"/>
    <cellStyle name="Percent 7 2 4 4 2 3 2 2" xfId="14138"/>
    <cellStyle name="Percent 7 2 4 4 2 3 2 3" xfId="16873"/>
    <cellStyle name="Percent 7 2 4 4 2 3 3" xfId="13085"/>
    <cellStyle name="Percent 7 2 4 4 2 3 4" xfId="16872"/>
    <cellStyle name="Percent 7 2 4 4 2 4" xfId="10006"/>
    <cellStyle name="Percent 7 2 4 4 2 4 2" xfId="13600"/>
    <cellStyle name="Percent 7 2 4 4 2 4 3" xfId="16874"/>
    <cellStyle name="Percent 7 2 4 4 2 5" xfId="11187"/>
    <cellStyle name="Percent 7 2 4 4 2 5 2" xfId="14779"/>
    <cellStyle name="Percent 7 2 4 4 2 5 3" xfId="16875"/>
    <cellStyle name="Percent 7 2 4 4 2 6" xfId="12547"/>
    <cellStyle name="Percent 7 2 4 4 2 6 2" xfId="41339"/>
    <cellStyle name="Percent 7 2 4 4 2 7" xfId="16866"/>
    <cellStyle name="Percent 7 2 4 4 3" xfId="9050"/>
    <cellStyle name="Percent 7 2 4 4 3 2" xfId="9618"/>
    <cellStyle name="Percent 7 2 4 4 3 2 2" xfId="10672"/>
    <cellStyle name="Percent 7 2 4 4 3 2 2 2" xfId="14266"/>
    <cellStyle name="Percent 7 2 4 4 3 2 2 3" xfId="16878"/>
    <cellStyle name="Percent 7 2 4 4 3 2 3" xfId="13213"/>
    <cellStyle name="Percent 7 2 4 4 3 2 3 2" xfId="41342"/>
    <cellStyle name="Percent 7 2 4 4 3 2 4" xfId="16877"/>
    <cellStyle name="Percent 7 2 4 4 3 3" xfId="10134"/>
    <cellStyle name="Percent 7 2 4 4 3 3 2" xfId="13728"/>
    <cellStyle name="Percent 7 2 4 4 3 3 3" xfId="16879"/>
    <cellStyle name="Percent 7 2 4 4 3 4" xfId="11189"/>
    <cellStyle name="Percent 7 2 4 4 3 4 2" xfId="14781"/>
    <cellStyle name="Percent 7 2 4 4 3 4 3" xfId="16880"/>
    <cellStyle name="Percent 7 2 4 4 3 5" xfId="12675"/>
    <cellStyle name="Percent 7 2 4 4 3 5 2" xfId="41341"/>
    <cellStyle name="Percent 7 2 4 4 3 6" xfId="16876"/>
    <cellStyle name="Percent 7 2 4 4 4" xfId="9362"/>
    <cellStyle name="Percent 7 2 4 4 4 2" xfId="10416"/>
    <cellStyle name="Percent 7 2 4 4 4 2 2" xfId="14010"/>
    <cellStyle name="Percent 7 2 4 4 4 2 2 2" xfId="41344"/>
    <cellStyle name="Percent 7 2 4 4 4 2 3" xfId="16882"/>
    <cellStyle name="Percent 7 2 4 4 4 3" xfId="12957"/>
    <cellStyle name="Percent 7 2 4 4 4 3 2" xfId="41343"/>
    <cellStyle name="Percent 7 2 4 4 4 4" xfId="16881"/>
    <cellStyle name="Percent 7 2 4 4 5" xfId="9878"/>
    <cellStyle name="Percent 7 2 4 4 5 2" xfId="13472"/>
    <cellStyle name="Percent 7 2 4 4 5 2 2" xfId="41345"/>
    <cellStyle name="Percent 7 2 4 4 5 3" xfId="16883"/>
    <cellStyle name="Percent 7 2 4 4 6" xfId="11186"/>
    <cellStyle name="Percent 7 2 4 4 6 2" xfId="14778"/>
    <cellStyle name="Percent 7 2 4 4 6 2 2" xfId="41346"/>
    <cellStyle name="Percent 7 2 4 4 6 3" xfId="16884"/>
    <cellStyle name="Percent 7 2 4 4 7" xfId="12419"/>
    <cellStyle name="Percent 7 2 4 4 7 2" xfId="41338"/>
    <cellStyle name="Percent 7 2 4 4 8" xfId="16865"/>
    <cellStyle name="Percent 7 2 4 5" xfId="8831"/>
    <cellStyle name="Percent 7 2 4 5 2" xfId="9087"/>
    <cellStyle name="Percent 7 2 4 5 2 2" xfId="9655"/>
    <cellStyle name="Percent 7 2 4 5 2 2 2" xfId="10709"/>
    <cellStyle name="Percent 7 2 4 5 2 2 2 2" xfId="14303"/>
    <cellStyle name="Percent 7 2 4 5 2 2 2 3" xfId="16888"/>
    <cellStyle name="Percent 7 2 4 5 2 2 3" xfId="13250"/>
    <cellStyle name="Percent 7 2 4 5 2 2 3 2" xfId="41349"/>
    <cellStyle name="Percent 7 2 4 5 2 2 4" xfId="16887"/>
    <cellStyle name="Percent 7 2 4 5 2 3" xfId="10171"/>
    <cellStyle name="Percent 7 2 4 5 2 3 2" xfId="13765"/>
    <cellStyle name="Percent 7 2 4 5 2 3 3" xfId="16889"/>
    <cellStyle name="Percent 7 2 4 5 2 4" xfId="11191"/>
    <cellStyle name="Percent 7 2 4 5 2 4 2" xfId="14783"/>
    <cellStyle name="Percent 7 2 4 5 2 4 3" xfId="16890"/>
    <cellStyle name="Percent 7 2 4 5 2 5" xfId="12712"/>
    <cellStyle name="Percent 7 2 4 5 2 5 2" xfId="41348"/>
    <cellStyle name="Percent 7 2 4 5 2 6" xfId="16886"/>
    <cellStyle name="Percent 7 2 4 5 3" xfId="9399"/>
    <cellStyle name="Percent 7 2 4 5 3 2" xfId="10453"/>
    <cellStyle name="Percent 7 2 4 5 3 2 2" xfId="14047"/>
    <cellStyle name="Percent 7 2 4 5 3 2 2 2" xfId="41351"/>
    <cellStyle name="Percent 7 2 4 5 3 2 3" xfId="16892"/>
    <cellStyle name="Percent 7 2 4 5 3 3" xfId="12994"/>
    <cellStyle name="Percent 7 2 4 5 3 3 2" xfId="41350"/>
    <cellStyle name="Percent 7 2 4 5 3 4" xfId="16891"/>
    <cellStyle name="Percent 7 2 4 5 4" xfId="9915"/>
    <cellStyle name="Percent 7 2 4 5 4 2" xfId="13509"/>
    <cellStyle name="Percent 7 2 4 5 4 2 2" xfId="41352"/>
    <cellStyle name="Percent 7 2 4 5 4 3" xfId="16893"/>
    <cellStyle name="Percent 7 2 4 5 5" xfId="11190"/>
    <cellStyle name="Percent 7 2 4 5 5 2" xfId="14782"/>
    <cellStyle name="Percent 7 2 4 5 5 2 2" xfId="41353"/>
    <cellStyle name="Percent 7 2 4 5 5 3" xfId="16894"/>
    <cellStyle name="Percent 7 2 4 5 6" xfId="12456"/>
    <cellStyle name="Percent 7 2 4 5 6 2" xfId="41347"/>
    <cellStyle name="Percent 7 2 4 5 7" xfId="16885"/>
    <cellStyle name="Percent 7 2 4 6" xfId="8959"/>
    <cellStyle name="Percent 7 2 4 6 2" xfId="9527"/>
    <cellStyle name="Percent 7 2 4 6 2 2" xfId="10581"/>
    <cellStyle name="Percent 7 2 4 6 2 2 2" xfId="14175"/>
    <cellStyle name="Percent 7 2 4 6 2 2 3" xfId="16897"/>
    <cellStyle name="Percent 7 2 4 6 2 3" xfId="13122"/>
    <cellStyle name="Percent 7 2 4 6 2 3 2" xfId="41355"/>
    <cellStyle name="Percent 7 2 4 6 2 4" xfId="16896"/>
    <cellStyle name="Percent 7 2 4 6 3" xfId="10043"/>
    <cellStyle name="Percent 7 2 4 6 3 2" xfId="13637"/>
    <cellStyle name="Percent 7 2 4 6 3 3" xfId="16898"/>
    <cellStyle name="Percent 7 2 4 6 4" xfId="11192"/>
    <cellStyle name="Percent 7 2 4 6 4 2" xfId="14784"/>
    <cellStyle name="Percent 7 2 4 6 4 3" xfId="16899"/>
    <cellStyle name="Percent 7 2 4 6 5" xfId="12584"/>
    <cellStyle name="Percent 7 2 4 6 5 2" xfId="41354"/>
    <cellStyle name="Percent 7 2 4 6 6" xfId="16895"/>
    <cellStyle name="Percent 7 2 4 7" xfId="9271"/>
    <cellStyle name="Percent 7 2 4 7 2" xfId="10325"/>
    <cellStyle name="Percent 7 2 4 7 2 2" xfId="13919"/>
    <cellStyle name="Percent 7 2 4 7 2 2 2" xfId="41357"/>
    <cellStyle name="Percent 7 2 4 7 2 3" xfId="16901"/>
    <cellStyle name="Percent 7 2 4 7 3" xfId="12866"/>
    <cellStyle name="Percent 7 2 4 7 3 2" xfId="41356"/>
    <cellStyle name="Percent 7 2 4 7 4" xfId="16900"/>
    <cellStyle name="Percent 7 2 4 8" xfId="9787"/>
    <cellStyle name="Percent 7 2 4 8 2" xfId="13381"/>
    <cellStyle name="Percent 7 2 4 8 2 2" xfId="41359"/>
    <cellStyle name="Percent 7 2 4 8 3" xfId="41358"/>
    <cellStyle name="Percent 7 2 4 8 4" xfId="16902"/>
    <cellStyle name="Percent 7 2 4 9" xfId="11177"/>
    <cellStyle name="Percent 7 2 4 9 2" xfId="14769"/>
    <cellStyle name="Percent 7 2 4 9 2 2" xfId="41360"/>
    <cellStyle name="Percent 7 2 4 9 3" xfId="16903"/>
    <cellStyle name="Percent 7 2 5" xfId="8714"/>
    <cellStyle name="Percent 7 2 5 2" xfId="8842"/>
    <cellStyle name="Percent 7 2 5 2 2" xfId="9098"/>
    <cellStyle name="Percent 7 2 5 2 2 2" xfId="9666"/>
    <cellStyle name="Percent 7 2 5 2 2 2 2" xfId="10720"/>
    <cellStyle name="Percent 7 2 5 2 2 2 2 2" xfId="14314"/>
    <cellStyle name="Percent 7 2 5 2 2 2 2 3" xfId="16908"/>
    <cellStyle name="Percent 7 2 5 2 2 2 3" xfId="13261"/>
    <cellStyle name="Percent 7 2 5 2 2 2 4" xfId="16907"/>
    <cellStyle name="Percent 7 2 5 2 2 3" xfId="10182"/>
    <cellStyle name="Percent 7 2 5 2 2 3 2" xfId="13776"/>
    <cellStyle name="Percent 7 2 5 2 2 3 3" xfId="16909"/>
    <cellStyle name="Percent 7 2 5 2 2 4" xfId="11195"/>
    <cellStyle name="Percent 7 2 5 2 2 4 2" xfId="14787"/>
    <cellStyle name="Percent 7 2 5 2 2 4 3" xfId="16910"/>
    <cellStyle name="Percent 7 2 5 2 2 5" xfId="12723"/>
    <cellStyle name="Percent 7 2 5 2 2 5 2" xfId="41363"/>
    <cellStyle name="Percent 7 2 5 2 2 6" xfId="16906"/>
    <cellStyle name="Percent 7 2 5 2 3" xfId="9410"/>
    <cellStyle name="Percent 7 2 5 2 3 2" xfId="10464"/>
    <cellStyle name="Percent 7 2 5 2 3 2 2" xfId="14058"/>
    <cellStyle name="Percent 7 2 5 2 3 2 3" xfId="16912"/>
    <cellStyle name="Percent 7 2 5 2 3 3" xfId="13005"/>
    <cellStyle name="Percent 7 2 5 2 3 4" xfId="16911"/>
    <cellStyle name="Percent 7 2 5 2 4" xfId="9926"/>
    <cellStyle name="Percent 7 2 5 2 4 2" xfId="13520"/>
    <cellStyle name="Percent 7 2 5 2 4 3" xfId="16913"/>
    <cellStyle name="Percent 7 2 5 2 5" xfId="11194"/>
    <cellStyle name="Percent 7 2 5 2 5 2" xfId="14786"/>
    <cellStyle name="Percent 7 2 5 2 5 3" xfId="16914"/>
    <cellStyle name="Percent 7 2 5 2 6" xfId="12467"/>
    <cellStyle name="Percent 7 2 5 2 6 2" xfId="41362"/>
    <cellStyle name="Percent 7 2 5 2 7" xfId="16905"/>
    <cellStyle name="Percent 7 2 5 3" xfId="8970"/>
    <cellStyle name="Percent 7 2 5 3 2" xfId="9538"/>
    <cellStyle name="Percent 7 2 5 3 2 2" xfId="10592"/>
    <cellStyle name="Percent 7 2 5 3 2 2 2" xfId="14186"/>
    <cellStyle name="Percent 7 2 5 3 2 2 3" xfId="16917"/>
    <cellStyle name="Percent 7 2 5 3 2 3" xfId="13133"/>
    <cellStyle name="Percent 7 2 5 3 2 3 2" xfId="41365"/>
    <cellStyle name="Percent 7 2 5 3 2 4" xfId="16916"/>
    <cellStyle name="Percent 7 2 5 3 3" xfId="10054"/>
    <cellStyle name="Percent 7 2 5 3 3 2" xfId="13648"/>
    <cellStyle name="Percent 7 2 5 3 3 3" xfId="16918"/>
    <cellStyle name="Percent 7 2 5 3 4" xfId="11196"/>
    <cellStyle name="Percent 7 2 5 3 4 2" xfId="14788"/>
    <cellStyle name="Percent 7 2 5 3 4 3" xfId="16919"/>
    <cellStyle name="Percent 7 2 5 3 5" xfId="12595"/>
    <cellStyle name="Percent 7 2 5 3 5 2" xfId="41364"/>
    <cellStyle name="Percent 7 2 5 3 6" xfId="16915"/>
    <cellStyle name="Percent 7 2 5 4" xfId="9282"/>
    <cellStyle name="Percent 7 2 5 4 2" xfId="10336"/>
    <cellStyle name="Percent 7 2 5 4 2 2" xfId="13930"/>
    <cellStyle name="Percent 7 2 5 4 2 2 2" xfId="41367"/>
    <cellStyle name="Percent 7 2 5 4 2 3" xfId="16921"/>
    <cellStyle name="Percent 7 2 5 4 3" xfId="12877"/>
    <cellStyle name="Percent 7 2 5 4 3 2" xfId="41366"/>
    <cellStyle name="Percent 7 2 5 4 4" xfId="16920"/>
    <cellStyle name="Percent 7 2 5 5" xfId="9798"/>
    <cellStyle name="Percent 7 2 5 5 2" xfId="13392"/>
    <cellStyle name="Percent 7 2 5 5 2 2" xfId="41368"/>
    <cellStyle name="Percent 7 2 5 5 3" xfId="16922"/>
    <cellStyle name="Percent 7 2 5 6" xfId="11193"/>
    <cellStyle name="Percent 7 2 5 6 2" xfId="14785"/>
    <cellStyle name="Percent 7 2 5 6 2 2" xfId="41369"/>
    <cellStyle name="Percent 7 2 5 6 3" xfId="16923"/>
    <cellStyle name="Percent 7 2 5 7" xfId="12339"/>
    <cellStyle name="Percent 7 2 5 7 2" xfId="41361"/>
    <cellStyle name="Percent 7 2 5 8" xfId="16904"/>
    <cellStyle name="Percent 7 2 6" xfId="8746"/>
    <cellStyle name="Percent 7 2 6 2" xfId="8874"/>
    <cellStyle name="Percent 7 2 6 2 2" xfId="9130"/>
    <cellStyle name="Percent 7 2 6 2 2 2" xfId="9698"/>
    <cellStyle name="Percent 7 2 6 2 2 2 2" xfId="10752"/>
    <cellStyle name="Percent 7 2 6 2 2 2 2 2" xfId="14346"/>
    <cellStyle name="Percent 7 2 6 2 2 2 2 3" xfId="16928"/>
    <cellStyle name="Percent 7 2 6 2 2 2 3" xfId="13293"/>
    <cellStyle name="Percent 7 2 6 2 2 2 4" xfId="16927"/>
    <cellStyle name="Percent 7 2 6 2 2 3" xfId="10214"/>
    <cellStyle name="Percent 7 2 6 2 2 3 2" xfId="13808"/>
    <cellStyle name="Percent 7 2 6 2 2 3 3" xfId="16929"/>
    <cellStyle name="Percent 7 2 6 2 2 4" xfId="11199"/>
    <cellStyle name="Percent 7 2 6 2 2 4 2" xfId="14791"/>
    <cellStyle name="Percent 7 2 6 2 2 4 3" xfId="16930"/>
    <cellStyle name="Percent 7 2 6 2 2 5" xfId="12755"/>
    <cellStyle name="Percent 7 2 6 2 2 5 2" xfId="41372"/>
    <cellStyle name="Percent 7 2 6 2 2 6" xfId="16926"/>
    <cellStyle name="Percent 7 2 6 2 3" xfId="9442"/>
    <cellStyle name="Percent 7 2 6 2 3 2" xfId="10496"/>
    <cellStyle name="Percent 7 2 6 2 3 2 2" xfId="14090"/>
    <cellStyle name="Percent 7 2 6 2 3 2 3" xfId="16932"/>
    <cellStyle name="Percent 7 2 6 2 3 3" xfId="13037"/>
    <cellStyle name="Percent 7 2 6 2 3 4" xfId="16931"/>
    <cellStyle name="Percent 7 2 6 2 4" xfId="9958"/>
    <cellStyle name="Percent 7 2 6 2 4 2" xfId="13552"/>
    <cellStyle name="Percent 7 2 6 2 4 3" xfId="16933"/>
    <cellStyle name="Percent 7 2 6 2 5" xfId="11198"/>
    <cellStyle name="Percent 7 2 6 2 5 2" xfId="14790"/>
    <cellStyle name="Percent 7 2 6 2 5 3" xfId="16934"/>
    <cellStyle name="Percent 7 2 6 2 6" xfId="12499"/>
    <cellStyle name="Percent 7 2 6 2 6 2" xfId="41371"/>
    <cellStyle name="Percent 7 2 6 2 7" xfId="16925"/>
    <cellStyle name="Percent 7 2 6 3" xfId="9002"/>
    <cellStyle name="Percent 7 2 6 3 2" xfId="9570"/>
    <cellStyle name="Percent 7 2 6 3 2 2" xfId="10624"/>
    <cellStyle name="Percent 7 2 6 3 2 2 2" xfId="14218"/>
    <cellStyle name="Percent 7 2 6 3 2 2 3" xfId="16937"/>
    <cellStyle name="Percent 7 2 6 3 2 3" xfId="13165"/>
    <cellStyle name="Percent 7 2 6 3 2 3 2" xfId="41374"/>
    <cellStyle name="Percent 7 2 6 3 2 4" xfId="16936"/>
    <cellStyle name="Percent 7 2 6 3 3" xfId="10086"/>
    <cellStyle name="Percent 7 2 6 3 3 2" xfId="13680"/>
    <cellStyle name="Percent 7 2 6 3 3 3" xfId="16938"/>
    <cellStyle name="Percent 7 2 6 3 4" xfId="11200"/>
    <cellStyle name="Percent 7 2 6 3 4 2" xfId="14792"/>
    <cellStyle name="Percent 7 2 6 3 4 3" xfId="16939"/>
    <cellStyle name="Percent 7 2 6 3 5" xfId="12627"/>
    <cellStyle name="Percent 7 2 6 3 5 2" xfId="41373"/>
    <cellStyle name="Percent 7 2 6 3 6" xfId="16935"/>
    <cellStyle name="Percent 7 2 6 4" xfId="9314"/>
    <cellStyle name="Percent 7 2 6 4 2" xfId="10368"/>
    <cellStyle name="Percent 7 2 6 4 2 2" xfId="13962"/>
    <cellStyle name="Percent 7 2 6 4 2 2 2" xfId="41376"/>
    <cellStyle name="Percent 7 2 6 4 2 3" xfId="16941"/>
    <cellStyle name="Percent 7 2 6 4 3" xfId="12909"/>
    <cellStyle name="Percent 7 2 6 4 3 2" xfId="41375"/>
    <cellStyle name="Percent 7 2 6 4 4" xfId="16940"/>
    <cellStyle name="Percent 7 2 6 5" xfId="9830"/>
    <cellStyle name="Percent 7 2 6 5 2" xfId="13424"/>
    <cellStyle name="Percent 7 2 6 5 2 2" xfId="41377"/>
    <cellStyle name="Percent 7 2 6 5 3" xfId="16942"/>
    <cellStyle name="Percent 7 2 6 6" xfId="11197"/>
    <cellStyle name="Percent 7 2 6 6 2" xfId="14789"/>
    <cellStyle name="Percent 7 2 6 6 2 2" xfId="41378"/>
    <cellStyle name="Percent 7 2 6 6 3" xfId="16943"/>
    <cellStyle name="Percent 7 2 6 7" xfId="12371"/>
    <cellStyle name="Percent 7 2 6 7 2" xfId="41370"/>
    <cellStyle name="Percent 7 2 6 8" xfId="16924"/>
    <cellStyle name="Percent 7 2 7" xfId="8778"/>
    <cellStyle name="Percent 7 2 7 2" xfId="8906"/>
    <cellStyle name="Percent 7 2 7 2 2" xfId="9162"/>
    <cellStyle name="Percent 7 2 7 2 2 2" xfId="9730"/>
    <cellStyle name="Percent 7 2 7 2 2 2 2" xfId="10784"/>
    <cellStyle name="Percent 7 2 7 2 2 2 2 2" xfId="14378"/>
    <cellStyle name="Percent 7 2 7 2 2 2 2 3" xfId="16948"/>
    <cellStyle name="Percent 7 2 7 2 2 2 3" xfId="13325"/>
    <cellStyle name="Percent 7 2 7 2 2 2 4" xfId="16947"/>
    <cellStyle name="Percent 7 2 7 2 2 3" xfId="10246"/>
    <cellStyle name="Percent 7 2 7 2 2 3 2" xfId="13840"/>
    <cellStyle name="Percent 7 2 7 2 2 3 3" xfId="16949"/>
    <cellStyle name="Percent 7 2 7 2 2 4" xfId="11203"/>
    <cellStyle name="Percent 7 2 7 2 2 4 2" xfId="14795"/>
    <cellStyle name="Percent 7 2 7 2 2 4 3" xfId="16950"/>
    <cellStyle name="Percent 7 2 7 2 2 5" xfId="12787"/>
    <cellStyle name="Percent 7 2 7 2 2 5 2" xfId="41381"/>
    <cellStyle name="Percent 7 2 7 2 2 6" xfId="16946"/>
    <cellStyle name="Percent 7 2 7 2 3" xfId="9474"/>
    <cellStyle name="Percent 7 2 7 2 3 2" xfId="10528"/>
    <cellStyle name="Percent 7 2 7 2 3 2 2" xfId="14122"/>
    <cellStyle name="Percent 7 2 7 2 3 2 3" xfId="16952"/>
    <cellStyle name="Percent 7 2 7 2 3 3" xfId="13069"/>
    <cellStyle name="Percent 7 2 7 2 3 4" xfId="16951"/>
    <cellStyle name="Percent 7 2 7 2 4" xfId="9990"/>
    <cellStyle name="Percent 7 2 7 2 4 2" xfId="13584"/>
    <cellStyle name="Percent 7 2 7 2 4 3" xfId="16953"/>
    <cellStyle name="Percent 7 2 7 2 5" xfId="11202"/>
    <cellStyle name="Percent 7 2 7 2 5 2" xfId="14794"/>
    <cellStyle name="Percent 7 2 7 2 5 3" xfId="16954"/>
    <cellStyle name="Percent 7 2 7 2 6" xfId="12531"/>
    <cellStyle name="Percent 7 2 7 2 6 2" xfId="41380"/>
    <cellStyle name="Percent 7 2 7 2 7" xfId="16945"/>
    <cellStyle name="Percent 7 2 7 3" xfId="9034"/>
    <cellStyle name="Percent 7 2 7 3 2" xfId="9602"/>
    <cellStyle name="Percent 7 2 7 3 2 2" xfId="10656"/>
    <cellStyle name="Percent 7 2 7 3 2 2 2" xfId="14250"/>
    <cellStyle name="Percent 7 2 7 3 2 2 3" xfId="16957"/>
    <cellStyle name="Percent 7 2 7 3 2 3" xfId="13197"/>
    <cellStyle name="Percent 7 2 7 3 2 3 2" xfId="41383"/>
    <cellStyle name="Percent 7 2 7 3 2 4" xfId="16956"/>
    <cellStyle name="Percent 7 2 7 3 3" xfId="10118"/>
    <cellStyle name="Percent 7 2 7 3 3 2" xfId="13712"/>
    <cellStyle name="Percent 7 2 7 3 3 3" xfId="16958"/>
    <cellStyle name="Percent 7 2 7 3 4" xfId="11204"/>
    <cellStyle name="Percent 7 2 7 3 4 2" xfId="14796"/>
    <cellStyle name="Percent 7 2 7 3 4 3" xfId="16959"/>
    <cellStyle name="Percent 7 2 7 3 5" xfId="12659"/>
    <cellStyle name="Percent 7 2 7 3 5 2" xfId="41382"/>
    <cellStyle name="Percent 7 2 7 3 6" xfId="16955"/>
    <cellStyle name="Percent 7 2 7 4" xfId="9346"/>
    <cellStyle name="Percent 7 2 7 4 2" xfId="10400"/>
    <cellStyle name="Percent 7 2 7 4 2 2" xfId="13994"/>
    <cellStyle name="Percent 7 2 7 4 2 2 2" xfId="41385"/>
    <cellStyle name="Percent 7 2 7 4 2 3" xfId="16961"/>
    <cellStyle name="Percent 7 2 7 4 3" xfId="12941"/>
    <cellStyle name="Percent 7 2 7 4 3 2" xfId="41384"/>
    <cellStyle name="Percent 7 2 7 4 4" xfId="16960"/>
    <cellStyle name="Percent 7 2 7 5" xfId="9862"/>
    <cellStyle name="Percent 7 2 7 5 2" xfId="13456"/>
    <cellStyle name="Percent 7 2 7 5 2 2" xfId="41386"/>
    <cellStyle name="Percent 7 2 7 5 3" xfId="16962"/>
    <cellStyle name="Percent 7 2 7 6" xfId="11201"/>
    <cellStyle name="Percent 7 2 7 6 2" xfId="14793"/>
    <cellStyle name="Percent 7 2 7 6 2 2" xfId="41387"/>
    <cellStyle name="Percent 7 2 7 6 3" xfId="16963"/>
    <cellStyle name="Percent 7 2 7 7" xfId="12403"/>
    <cellStyle name="Percent 7 2 7 7 2" xfId="41379"/>
    <cellStyle name="Percent 7 2 7 8" xfId="16944"/>
    <cellStyle name="Percent 7 2 8" xfId="8824"/>
    <cellStyle name="Percent 7 2 8 2" xfId="9080"/>
    <cellStyle name="Percent 7 2 8 2 2" xfId="9648"/>
    <cellStyle name="Percent 7 2 8 2 2 2" xfId="10702"/>
    <cellStyle name="Percent 7 2 8 2 2 2 2" xfId="14296"/>
    <cellStyle name="Percent 7 2 8 2 2 2 3" xfId="16967"/>
    <cellStyle name="Percent 7 2 8 2 2 3" xfId="13243"/>
    <cellStyle name="Percent 7 2 8 2 2 3 2" xfId="41390"/>
    <cellStyle name="Percent 7 2 8 2 2 4" xfId="16966"/>
    <cellStyle name="Percent 7 2 8 2 3" xfId="10164"/>
    <cellStyle name="Percent 7 2 8 2 3 2" xfId="13758"/>
    <cellStyle name="Percent 7 2 8 2 3 3" xfId="16968"/>
    <cellStyle name="Percent 7 2 8 2 4" xfId="11206"/>
    <cellStyle name="Percent 7 2 8 2 4 2" xfId="14798"/>
    <cellStyle name="Percent 7 2 8 2 4 3" xfId="16969"/>
    <cellStyle name="Percent 7 2 8 2 5" xfId="12705"/>
    <cellStyle name="Percent 7 2 8 2 5 2" xfId="41389"/>
    <cellStyle name="Percent 7 2 8 2 6" xfId="16965"/>
    <cellStyle name="Percent 7 2 8 3" xfId="9392"/>
    <cellStyle name="Percent 7 2 8 3 2" xfId="10446"/>
    <cellStyle name="Percent 7 2 8 3 2 2" xfId="14040"/>
    <cellStyle name="Percent 7 2 8 3 2 2 2" xfId="41392"/>
    <cellStyle name="Percent 7 2 8 3 2 3" xfId="16971"/>
    <cellStyle name="Percent 7 2 8 3 3" xfId="12987"/>
    <cellStyle name="Percent 7 2 8 3 3 2" xfId="41391"/>
    <cellStyle name="Percent 7 2 8 3 4" xfId="16970"/>
    <cellStyle name="Percent 7 2 8 4" xfId="9908"/>
    <cellStyle name="Percent 7 2 8 4 2" xfId="13502"/>
    <cellStyle name="Percent 7 2 8 4 2 2" xfId="41393"/>
    <cellStyle name="Percent 7 2 8 4 3" xfId="16972"/>
    <cellStyle name="Percent 7 2 8 5" xfId="11205"/>
    <cellStyle name="Percent 7 2 8 5 2" xfId="14797"/>
    <cellStyle name="Percent 7 2 8 5 2 2" xfId="41394"/>
    <cellStyle name="Percent 7 2 8 5 3" xfId="16973"/>
    <cellStyle name="Percent 7 2 8 6" xfId="12449"/>
    <cellStyle name="Percent 7 2 8 6 2" xfId="41388"/>
    <cellStyle name="Percent 7 2 8 7" xfId="16964"/>
    <cellStyle name="Percent 7 2 9" xfId="8952"/>
    <cellStyle name="Percent 7 2 9 2" xfId="9520"/>
    <cellStyle name="Percent 7 2 9 2 2" xfId="10574"/>
    <cellStyle name="Percent 7 2 9 2 2 2" xfId="14168"/>
    <cellStyle name="Percent 7 2 9 2 2 3" xfId="16976"/>
    <cellStyle name="Percent 7 2 9 2 3" xfId="13115"/>
    <cellStyle name="Percent 7 2 9 2 3 2" xfId="41396"/>
    <cellStyle name="Percent 7 2 9 2 4" xfId="16975"/>
    <cellStyle name="Percent 7 2 9 3" xfId="10036"/>
    <cellStyle name="Percent 7 2 9 3 2" xfId="13630"/>
    <cellStyle name="Percent 7 2 9 3 3" xfId="16977"/>
    <cellStyle name="Percent 7 2 9 4" xfId="11207"/>
    <cellStyle name="Percent 7 2 9 4 2" xfId="14799"/>
    <cellStyle name="Percent 7 2 9 4 3" xfId="16978"/>
    <cellStyle name="Percent 7 2 9 5" xfId="12577"/>
    <cellStyle name="Percent 7 2 9 5 2" xfId="41395"/>
    <cellStyle name="Percent 7 2 9 6" xfId="16974"/>
    <cellStyle name="Percent 7 3" xfId="8701"/>
    <cellStyle name="Percent 7 3 10" xfId="9788"/>
    <cellStyle name="Percent 7 3 10 2" xfId="13382"/>
    <cellStyle name="Percent 7 3 10 2 2" xfId="41399"/>
    <cellStyle name="Percent 7 3 10 3" xfId="41398"/>
    <cellStyle name="Percent 7 3 10 4" xfId="16980"/>
    <cellStyle name="Percent 7 3 11" xfId="11208"/>
    <cellStyle name="Percent 7 3 11 2" xfId="14800"/>
    <cellStyle name="Percent 7 3 11 2 2" xfId="41401"/>
    <cellStyle name="Percent 7 3 11 3" xfId="41400"/>
    <cellStyle name="Percent 7 3 11 4" xfId="16981"/>
    <cellStyle name="Percent 7 3 12" xfId="12329"/>
    <cellStyle name="Percent 7 3 12 2" xfId="41402"/>
    <cellStyle name="Percent 7 3 13" xfId="41403"/>
    <cellStyle name="Percent 7 3 14" xfId="41397"/>
    <cellStyle name="Percent 7 3 15" xfId="16979"/>
    <cellStyle name="Percent 7 3 2" xfId="8702"/>
    <cellStyle name="Percent 7 3 2 10" xfId="11209"/>
    <cellStyle name="Percent 7 3 2 10 2" xfId="14801"/>
    <cellStyle name="Percent 7 3 2 10 2 2" xfId="41405"/>
    <cellStyle name="Percent 7 3 2 10 3" xfId="16983"/>
    <cellStyle name="Percent 7 3 2 11" xfId="12330"/>
    <cellStyle name="Percent 7 3 2 11 2" xfId="41406"/>
    <cellStyle name="Percent 7 3 2 12" xfId="41404"/>
    <cellStyle name="Percent 7 3 2 13" xfId="16982"/>
    <cellStyle name="Percent 7 3 2 2" xfId="8703"/>
    <cellStyle name="Percent 7 3 2 2 10" xfId="12331"/>
    <cellStyle name="Percent 7 3 2 2 10 2" xfId="41407"/>
    <cellStyle name="Percent 7 3 2 2 11" xfId="16984"/>
    <cellStyle name="Percent 7 3 2 2 2" xfId="8740"/>
    <cellStyle name="Percent 7 3 2 2 2 2" xfId="8868"/>
    <cellStyle name="Percent 7 3 2 2 2 2 2" xfId="9124"/>
    <cellStyle name="Percent 7 3 2 2 2 2 2 2" xfId="9692"/>
    <cellStyle name="Percent 7 3 2 2 2 2 2 2 2" xfId="10746"/>
    <cellStyle name="Percent 7 3 2 2 2 2 2 2 2 2" xfId="14340"/>
    <cellStyle name="Percent 7 3 2 2 2 2 2 2 2 3" xfId="16989"/>
    <cellStyle name="Percent 7 3 2 2 2 2 2 2 3" xfId="13287"/>
    <cellStyle name="Percent 7 3 2 2 2 2 2 2 4" xfId="16988"/>
    <cellStyle name="Percent 7 3 2 2 2 2 2 3" xfId="10208"/>
    <cellStyle name="Percent 7 3 2 2 2 2 2 3 2" xfId="13802"/>
    <cellStyle name="Percent 7 3 2 2 2 2 2 3 3" xfId="16990"/>
    <cellStyle name="Percent 7 3 2 2 2 2 2 4" xfId="11213"/>
    <cellStyle name="Percent 7 3 2 2 2 2 2 4 2" xfId="14805"/>
    <cellStyle name="Percent 7 3 2 2 2 2 2 4 3" xfId="16991"/>
    <cellStyle name="Percent 7 3 2 2 2 2 2 5" xfId="12749"/>
    <cellStyle name="Percent 7 3 2 2 2 2 2 6" xfId="16987"/>
    <cellStyle name="Percent 7 3 2 2 2 2 3" xfId="9436"/>
    <cellStyle name="Percent 7 3 2 2 2 2 3 2" xfId="10490"/>
    <cellStyle name="Percent 7 3 2 2 2 2 3 2 2" xfId="14084"/>
    <cellStyle name="Percent 7 3 2 2 2 2 3 2 3" xfId="16993"/>
    <cellStyle name="Percent 7 3 2 2 2 2 3 3" xfId="13031"/>
    <cellStyle name="Percent 7 3 2 2 2 2 3 4" xfId="16992"/>
    <cellStyle name="Percent 7 3 2 2 2 2 4" xfId="9952"/>
    <cellStyle name="Percent 7 3 2 2 2 2 4 2" xfId="13546"/>
    <cellStyle name="Percent 7 3 2 2 2 2 4 3" xfId="16994"/>
    <cellStyle name="Percent 7 3 2 2 2 2 5" xfId="11212"/>
    <cellStyle name="Percent 7 3 2 2 2 2 5 2" xfId="14804"/>
    <cellStyle name="Percent 7 3 2 2 2 2 5 3" xfId="16995"/>
    <cellStyle name="Percent 7 3 2 2 2 2 6" xfId="12493"/>
    <cellStyle name="Percent 7 3 2 2 2 2 6 2" xfId="41409"/>
    <cellStyle name="Percent 7 3 2 2 2 2 7" xfId="16986"/>
    <cellStyle name="Percent 7 3 2 2 2 3" xfId="8996"/>
    <cellStyle name="Percent 7 3 2 2 2 3 2" xfId="9564"/>
    <cellStyle name="Percent 7 3 2 2 2 3 2 2" xfId="10618"/>
    <cellStyle name="Percent 7 3 2 2 2 3 2 2 2" xfId="14212"/>
    <cellStyle name="Percent 7 3 2 2 2 3 2 2 3" xfId="16998"/>
    <cellStyle name="Percent 7 3 2 2 2 3 2 3" xfId="13159"/>
    <cellStyle name="Percent 7 3 2 2 2 3 2 4" xfId="16997"/>
    <cellStyle name="Percent 7 3 2 2 2 3 3" xfId="10080"/>
    <cellStyle name="Percent 7 3 2 2 2 3 3 2" xfId="13674"/>
    <cellStyle name="Percent 7 3 2 2 2 3 3 3" xfId="16999"/>
    <cellStyle name="Percent 7 3 2 2 2 3 4" xfId="11214"/>
    <cellStyle name="Percent 7 3 2 2 2 3 4 2" xfId="14806"/>
    <cellStyle name="Percent 7 3 2 2 2 3 4 3" xfId="17000"/>
    <cellStyle name="Percent 7 3 2 2 2 3 5" xfId="12621"/>
    <cellStyle name="Percent 7 3 2 2 2 3 6" xfId="16996"/>
    <cellStyle name="Percent 7 3 2 2 2 4" xfId="9308"/>
    <cellStyle name="Percent 7 3 2 2 2 4 2" xfId="10362"/>
    <cellStyle name="Percent 7 3 2 2 2 4 2 2" xfId="13956"/>
    <cellStyle name="Percent 7 3 2 2 2 4 2 3" xfId="17002"/>
    <cellStyle name="Percent 7 3 2 2 2 4 3" xfId="12903"/>
    <cellStyle name="Percent 7 3 2 2 2 4 4" xfId="17001"/>
    <cellStyle name="Percent 7 3 2 2 2 5" xfId="9824"/>
    <cellStyle name="Percent 7 3 2 2 2 5 2" xfId="13418"/>
    <cellStyle name="Percent 7 3 2 2 2 5 3" xfId="17003"/>
    <cellStyle name="Percent 7 3 2 2 2 6" xfId="11211"/>
    <cellStyle name="Percent 7 3 2 2 2 6 2" xfId="14803"/>
    <cellStyle name="Percent 7 3 2 2 2 6 3" xfId="17004"/>
    <cellStyle name="Percent 7 3 2 2 2 7" xfId="12365"/>
    <cellStyle name="Percent 7 3 2 2 2 7 2" xfId="41408"/>
    <cellStyle name="Percent 7 3 2 2 2 8" xfId="16985"/>
    <cellStyle name="Percent 7 3 2 2 3" xfId="8772"/>
    <cellStyle name="Percent 7 3 2 2 3 2" xfId="8900"/>
    <cellStyle name="Percent 7 3 2 2 3 2 2" xfId="9156"/>
    <cellStyle name="Percent 7 3 2 2 3 2 2 2" xfId="9724"/>
    <cellStyle name="Percent 7 3 2 2 3 2 2 2 2" xfId="10778"/>
    <cellStyle name="Percent 7 3 2 2 3 2 2 2 2 2" xfId="14372"/>
    <cellStyle name="Percent 7 3 2 2 3 2 2 2 2 3" xfId="17009"/>
    <cellStyle name="Percent 7 3 2 2 3 2 2 2 3" xfId="13319"/>
    <cellStyle name="Percent 7 3 2 2 3 2 2 2 4" xfId="17008"/>
    <cellStyle name="Percent 7 3 2 2 3 2 2 3" xfId="10240"/>
    <cellStyle name="Percent 7 3 2 2 3 2 2 3 2" xfId="13834"/>
    <cellStyle name="Percent 7 3 2 2 3 2 2 3 3" xfId="17010"/>
    <cellStyle name="Percent 7 3 2 2 3 2 2 4" xfId="11217"/>
    <cellStyle name="Percent 7 3 2 2 3 2 2 4 2" xfId="14809"/>
    <cellStyle name="Percent 7 3 2 2 3 2 2 4 3" xfId="17011"/>
    <cellStyle name="Percent 7 3 2 2 3 2 2 5" xfId="12781"/>
    <cellStyle name="Percent 7 3 2 2 3 2 2 6" xfId="17007"/>
    <cellStyle name="Percent 7 3 2 2 3 2 3" xfId="9468"/>
    <cellStyle name="Percent 7 3 2 2 3 2 3 2" xfId="10522"/>
    <cellStyle name="Percent 7 3 2 2 3 2 3 2 2" xfId="14116"/>
    <cellStyle name="Percent 7 3 2 2 3 2 3 2 3" xfId="17013"/>
    <cellStyle name="Percent 7 3 2 2 3 2 3 3" xfId="13063"/>
    <cellStyle name="Percent 7 3 2 2 3 2 3 4" xfId="17012"/>
    <cellStyle name="Percent 7 3 2 2 3 2 4" xfId="9984"/>
    <cellStyle name="Percent 7 3 2 2 3 2 4 2" xfId="13578"/>
    <cellStyle name="Percent 7 3 2 2 3 2 4 3" xfId="17014"/>
    <cellStyle name="Percent 7 3 2 2 3 2 5" xfId="11216"/>
    <cellStyle name="Percent 7 3 2 2 3 2 5 2" xfId="14808"/>
    <cellStyle name="Percent 7 3 2 2 3 2 5 3" xfId="17015"/>
    <cellStyle name="Percent 7 3 2 2 3 2 6" xfId="12525"/>
    <cellStyle name="Percent 7 3 2 2 3 2 6 2" xfId="41411"/>
    <cellStyle name="Percent 7 3 2 2 3 2 7" xfId="17006"/>
    <cellStyle name="Percent 7 3 2 2 3 3" xfId="9028"/>
    <cellStyle name="Percent 7 3 2 2 3 3 2" xfId="9596"/>
    <cellStyle name="Percent 7 3 2 2 3 3 2 2" xfId="10650"/>
    <cellStyle name="Percent 7 3 2 2 3 3 2 2 2" xfId="14244"/>
    <cellStyle name="Percent 7 3 2 2 3 3 2 2 3" xfId="17018"/>
    <cellStyle name="Percent 7 3 2 2 3 3 2 3" xfId="13191"/>
    <cellStyle name="Percent 7 3 2 2 3 3 2 4" xfId="17017"/>
    <cellStyle name="Percent 7 3 2 2 3 3 3" xfId="10112"/>
    <cellStyle name="Percent 7 3 2 2 3 3 3 2" xfId="13706"/>
    <cellStyle name="Percent 7 3 2 2 3 3 3 3" xfId="17019"/>
    <cellStyle name="Percent 7 3 2 2 3 3 4" xfId="11218"/>
    <cellStyle name="Percent 7 3 2 2 3 3 4 2" xfId="14810"/>
    <cellStyle name="Percent 7 3 2 2 3 3 4 3" xfId="17020"/>
    <cellStyle name="Percent 7 3 2 2 3 3 5" xfId="12653"/>
    <cellStyle name="Percent 7 3 2 2 3 3 6" xfId="17016"/>
    <cellStyle name="Percent 7 3 2 2 3 4" xfId="9340"/>
    <cellStyle name="Percent 7 3 2 2 3 4 2" xfId="10394"/>
    <cellStyle name="Percent 7 3 2 2 3 4 2 2" xfId="13988"/>
    <cellStyle name="Percent 7 3 2 2 3 4 2 3" xfId="17022"/>
    <cellStyle name="Percent 7 3 2 2 3 4 3" xfId="12935"/>
    <cellStyle name="Percent 7 3 2 2 3 4 4" xfId="17021"/>
    <cellStyle name="Percent 7 3 2 2 3 5" xfId="9856"/>
    <cellStyle name="Percent 7 3 2 2 3 5 2" xfId="13450"/>
    <cellStyle name="Percent 7 3 2 2 3 5 3" xfId="17023"/>
    <cellStyle name="Percent 7 3 2 2 3 6" xfId="11215"/>
    <cellStyle name="Percent 7 3 2 2 3 6 2" xfId="14807"/>
    <cellStyle name="Percent 7 3 2 2 3 6 3" xfId="17024"/>
    <cellStyle name="Percent 7 3 2 2 3 7" xfId="12397"/>
    <cellStyle name="Percent 7 3 2 2 3 7 2" xfId="41410"/>
    <cellStyle name="Percent 7 3 2 2 3 8" xfId="17005"/>
    <cellStyle name="Percent 7 3 2 2 4" xfId="8804"/>
    <cellStyle name="Percent 7 3 2 2 4 2" xfId="8932"/>
    <cellStyle name="Percent 7 3 2 2 4 2 2" xfId="9188"/>
    <cellStyle name="Percent 7 3 2 2 4 2 2 2" xfId="9756"/>
    <cellStyle name="Percent 7 3 2 2 4 2 2 2 2" xfId="10810"/>
    <cellStyle name="Percent 7 3 2 2 4 2 2 2 2 2" xfId="14404"/>
    <cellStyle name="Percent 7 3 2 2 4 2 2 2 2 3" xfId="17029"/>
    <cellStyle name="Percent 7 3 2 2 4 2 2 2 3" xfId="13351"/>
    <cellStyle name="Percent 7 3 2 2 4 2 2 2 4" xfId="17028"/>
    <cellStyle name="Percent 7 3 2 2 4 2 2 3" xfId="10272"/>
    <cellStyle name="Percent 7 3 2 2 4 2 2 3 2" xfId="13866"/>
    <cellStyle name="Percent 7 3 2 2 4 2 2 3 3" xfId="17030"/>
    <cellStyle name="Percent 7 3 2 2 4 2 2 4" xfId="11221"/>
    <cellStyle name="Percent 7 3 2 2 4 2 2 4 2" xfId="14813"/>
    <cellStyle name="Percent 7 3 2 2 4 2 2 4 3" xfId="17031"/>
    <cellStyle name="Percent 7 3 2 2 4 2 2 5" xfId="12813"/>
    <cellStyle name="Percent 7 3 2 2 4 2 2 6" xfId="17027"/>
    <cellStyle name="Percent 7 3 2 2 4 2 3" xfId="9500"/>
    <cellStyle name="Percent 7 3 2 2 4 2 3 2" xfId="10554"/>
    <cellStyle name="Percent 7 3 2 2 4 2 3 2 2" xfId="14148"/>
    <cellStyle name="Percent 7 3 2 2 4 2 3 2 3" xfId="17033"/>
    <cellStyle name="Percent 7 3 2 2 4 2 3 3" xfId="13095"/>
    <cellStyle name="Percent 7 3 2 2 4 2 3 4" xfId="17032"/>
    <cellStyle name="Percent 7 3 2 2 4 2 4" xfId="10016"/>
    <cellStyle name="Percent 7 3 2 2 4 2 4 2" xfId="13610"/>
    <cellStyle name="Percent 7 3 2 2 4 2 4 3" xfId="17034"/>
    <cellStyle name="Percent 7 3 2 2 4 2 5" xfId="11220"/>
    <cellStyle name="Percent 7 3 2 2 4 2 5 2" xfId="14812"/>
    <cellStyle name="Percent 7 3 2 2 4 2 5 3" xfId="17035"/>
    <cellStyle name="Percent 7 3 2 2 4 2 6" xfId="12557"/>
    <cellStyle name="Percent 7 3 2 2 4 2 6 2" xfId="41413"/>
    <cellStyle name="Percent 7 3 2 2 4 2 7" xfId="17026"/>
    <cellStyle name="Percent 7 3 2 2 4 3" xfId="9060"/>
    <cellStyle name="Percent 7 3 2 2 4 3 2" xfId="9628"/>
    <cellStyle name="Percent 7 3 2 2 4 3 2 2" xfId="10682"/>
    <cellStyle name="Percent 7 3 2 2 4 3 2 2 2" xfId="14276"/>
    <cellStyle name="Percent 7 3 2 2 4 3 2 2 3" xfId="17038"/>
    <cellStyle name="Percent 7 3 2 2 4 3 2 3" xfId="13223"/>
    <cellStyle name="Percent 7 3 2 2 4 3 2 4" xfId="17037"/>
    <cellStyle name="Percent 7 3 2 2 4 3 3" xfId="10144"/>
    <cellStyle name="Percent 7 3 2 2 4 3 3 2" xfId="13738"/>
    <cellStyle name="Percent 7 3 2 2 4 3 3 3" xfId="17039"/>
    <cellStyle name="Percent 7 3 2 2 4 3 4" xfId="11222"/>
    <cellStyle name="Percent 7 3 2 2 4 3 4 2" xfId="14814"/>
    <cellStyle name="Percent 7 3 2 2 4 3 4 3" xfId="17040"/>
    <cellStyle name="Percent 7 3 2 2 4 3 5" xfId="12685"/>
    <cellStyle name="Percent 7 3 2 2 4 3 6" xfId="17036"/>
    <cellStyle name="Percent 7 3 2 2 4 4" xfId="9372"/>
    <cellStyle name="Percent 7 3 2 2 4 4 2" xfId="10426"/>
    <cellStyle name="Percent 7 3 2 2 4 4 2 2" xfId="14020"/>
    <cellStyle name="Percent 7 3 2 2 4 4 2 3" xfId="17042"/>
    <cellStyle name="Percent 7 3 2 2 4 4 3" xfId="12967"/>
    <cellStyle name="Percent 7 3 2 2 4 4 4" xfId="17041"/>
    <cellStyle name="Percent 7 3 2 2 4 5" xfId="9888"/>
    <cellStyle name="Percent 7 3 2 2 4 5 2" xfId="13482"/>
    <cellStyle name="Percent 7 3 2 2 4 5 3" xfId="17043"/>
    <cellStyle name="Percent 7 3 2 2 4 6" xfId="11219"/>
    <cellStyle name="Percent 7 3 2 2 4 6 2" xfId="14811"/>
    <cellStyle name="Percent 7 3 2 2 4 6 3" xfId="17044"/>
    <cellStyle name="Percent 7 3 2 2 4 7" xfId="12429"/>
    <cellStyle name="Percent 7 3 2 2 4 7 2" xfId="41412"/>
    <cellStyle name="Percent 7 3 2 2 4 8" xfId="17025"/>
    <cellStyle name="Percent 7 3 2 2 5" xfId="8834"/>
    <cellStyle name="Percent 7 3 2 2 5 2" xfId="9090"/>
    <cellStyle name="Percent 7 3 2 2 5 2 2" xfId="9658"/>
    <cellStyle name="Percent 7 3 2 2 5 2 2 2" xfId="10712"/>
    <cellStyle name="Percent 7 3 2 2 5 2 2 2 2" xfId="14306"/>
    <cellStyle name="Percent 7 3 2 2 5 2 2 2 3" xfId="17048"/>
    <cellStyle name="Percent 7 3 2 2 5 2 2 3" xfId="13253"/>
    <cellStyle name="Percent 7 3 2 2 5 2 2 4" xfId="17047"/>
    <cellStyle name="Percent 7 3 2 2 5 2 3" xfId="10174"/>
    <cellStyle name="Percent 7 3 2 2 5 2 3 2" xfId="13768"/>
    <cellStyle name="Percent 7 3 2 2 5 2 3 3" xfId="17049"/>
    <cellStyle name="Percent 7 3 2 2 5 2 4" xfId="11224"/>
    <cellStyle name="Percent 7 3 2 2 5 2 4 2" xfId="14816"/>
    <cellStyle name="Percent 7 3 2 2 5 2 4 3" xfId="17050"/>
    <cellStyle name="Percent 7 3 2 2 5 2 5" xfId="12715"/>
    <cellStyle name="Percent 7 3 2 2 5 2 6" xfId="17046"/>
    <cellStyle name="Percent 7 3 2 2 5 3" xfId="9402"/>
    <cellStyle name="Percent 7 3 2 2 5 3 2" xfId="10456"/>
    <cellStyle name="Percent 7 3 2 2 5 3 2 2" xfId="14050"/>
    <cellStyle name="Percent 7 3 2 2 5 3 2 3" xfId="17052"/>
    <cellStyle name="Percent 7 3 2 2 5 3 3" xfId="12997"/>
    <cellStyle name="Percent 7 3 2 2 5 3 4" xfId="17051"/>
    <cellStyle name="Percent 7 3 2 2 5 4" xfId="9918"/>
    <cellStyle name="Percent 7 3 2 2 5 4 2" xfId="13512"/>
    <cellStyle name="Percent 7 3 2 2 5 4 3" xfId="17053"/>
    <cellStyle name="Percent 7 3 2 2 5 5" xfId="11223"/>
    <cellStyle name="Percent 7 3 2 2 5 5 2" xfId="14815"/>
    <cellStyle name="Percent 7 3 2 2 5 5 3" xfId="17054"/>
    <cellStyle name="Percent 7 3 2 2 5 6" xfId="12459"/>
    <cellStyle name="Percent 7 3 2 2 5 6 2" xfId="41414"/>
    <cellStyle name="Percent 7 3 2 2 5 7" xfId="17045"/>
    <cellStyle name="Percent 7 3 2 2 6" xfId="8962"/>
    <cellStyle name="Percent 7 3 2 2 6 2" xfId="9530"/>
    <cellStyle name="Percent 7 3 2 2 6 2 2" xfId="10584"/>
    <cellStyle name="Percent 7 3 2 2 6 2 2 2" xfId="14178"/>
    <cellStyle name="Percent 7 3 2 2 6 2 2 3" xfId="17057"/>
    <cellStyle name="Percent 7 3 2 2 6 2 3" xfId="13125"/>
    <cellStyle name="Percent 7 3 2 2 6 2 4" xfId="17056"/>
    <cellStyle name="Percent 7 3 2 2 6 3" xfId="10046"/>
    <cellStyle name="Percent 7 3 2 2 6 3 2" xfId="13640"/>
    <cellStyle name="Percent 7 3 2 2 6 3 3" xfId="17058"/>
    <cellStyle name="Percent 7 3 2 2 6 4" xfId="11225"/>
    <cellStyle name="Percent 7 3 2 2 6 4 2" xfId="14817"/>
    <cellStyle name="Percent 7 3 2 2 6 4 3" xfId="17059"/>
    <cellStyle name="Percent 7 3 2 2 6 5" xfId="12587"/>
    <cellStyle name="Percent 7 3 2 2 6 5 2" xfId="41415"/>
    <cellStyle name="Percent 7 3 2 2 6 6" xfId="17055"/>
    <cellStyle name="Percent 7 3 2 2 7" xfId="9274"/>
    <cellStyle name="Percent 7 3 2 2 7 2" xfId="10328"/>
    <cellStyle name="Percent 7 3 2 2 7 2 2" xfId="13922"/>
    <cellStyle name="Percent 7 3 2 2 7 2 3" xfId="17061"/>
    <cellStyle name="Percent 7 3 2 2 7 3" xfId="12869"/>
    <cellStyle name="Percent 7 3 2 2 7 4" xfId="17060"/>
    <cellStyle name="Percent 7 3 2 2 8" xfId="9790"/>
    <cellStyle name="Percent 7 3 2 2 8 2" xfId="13384"/>
    <cellStyle name="Percent 7 3 2 2 8 3" xfId="17062"/>
    <cellStyle name="Percent 7 3 2 2 9" xfId="11210"/>
    <cellStyle name="Percent 7 3 2 2 9 2" xfId="14802"/>
    <cellStyle name="Percent 7 3 2 2 9 3" xfId="17063"/>
    <cellStyle name="Percent 7 3 2 3" xfId="8724"/>
    <cellStyle name="Percent 7 3 2 3 2" xfId="8852"/>
    <cellStyle name="Percent 7 3 2 3 2 2" xfId="9108"/>
    <cellStyle name="Percent 7 3 2 3 2 2 2" xfId="9676"/>
    <cellStyle name="Percent 7 3 2 3 2 2 2 2" xfId="10730"/>
    <cellStyle name="Percent 7 3 2 3 2 2 2 2 2" xfId="14324"/>
    <cellStyle name="Percent 7 3 2 3 2 2 2 2 3" xfId="17068"/>
    <cellStyle name="Percent 7 3 2 3 2 2 2 3" xfId="13271"/>
    <cellStyle name="Percent 7 3 2 3 2 2 2 4" xfId="17067"/>
    <cellStyle name="Percent 7 3 2 3 2 2 3" xfId="10192"/>
    <cellStyle name="Percent 7 3 2 3 2 2 3 2" xfId="13786"/>
    <cellStyle name="Percent 7 3 2 3 2 2 3 3" xfId="17069"/>
    <cellStyle name="Percent 7 3 2 3 2 2 4" xfId="11228"/>
    <cellStyle name="Percent 7 3 2 3 2 2 4 2" xfId="14820"/>
    <cellStyle name="Percent 7 3 2 3 2 2 4 3" xfId="17070"/>
    <cellStyle name="Percent 7 3 2 3 2 2 5" xfId="12733"/>
    <cellStyle name="Percent 7 3 2 3 2 2 5 2" xfId="41418"/>
    <cellStyle name="Percent 7 3 2 3 2 2 6" xfId="17066"/>
    <cellStyle name="Percent 7 3 2 3 2 3" xfId="9420"/>
    <cellStyle name="Percent 7 3 2 3 2 3 2" xfId="10474"/>
    <cellStyle name="Percent 7 3 2 3 2 3 2 2" xfId="14068"/>
    <cellStyle name="Percent 7 3 2 3 2 3 2 3" xfId="17072"/>
    <cellStyle name="Percent 7 3 2 3 2 3 3" xfId="13015"/>
    <cellStyle name="Percent 7 3 2 3 2 3 4" xfId="17071"/>
    <cellStyle name="Percent 7 3 2 3 2 4" xfId="9936"/>
    <cellStyle name="Percent 7 3 2 3 2 4 2" xfId="13530"/>
    <cellStyle name="Percent 7 3 2 3 2 4 3" xfId="17073"/>
    <cellStyle name="Percent 7 3 2 3 2 5" xfId="11227"/>
    <cellStyle name="Percent 7 3 2 3 2 5 2" xfId="14819"/>
    <cellStyle name="Percent 7 3 2 3 2 5 3" xfId="17074"/>
    <cellStyle name="Percent 7 3 2 3 2 6" xfId="12477"/>
    <cellStyle name="Percent 7 3 2 3 2 6 2" xfId="41417"/>
    <cellStyle name="Percent 7 3 2 3 2 7" xfId="17065"/>
    <cellStyle name="Percent 7 3 2 3 3" xfId="8980"/>
    <cellStyle name="Percent 7 3 2 3 3 2" xfId="9548"/>
    <cellStyle name="Percent 7 3 2 3 3 2 2" xfId="10602"/>
    <cellStyle name="Percent 7 3 2 3 3 2 2 2" xfId="14196"/>
    <cellStyle name="Percent 7 3 2 3 3 2 2 3" xfId="17077"/>
    <cellStyle name="Percent 7 3 2 3 3 2 3" xfId="13143"/>
    <cellStyle name="Percent 7 3 2 3 3 2 3 2" xfId="41420"/>
    <cellStyle name="Percent 7 3 2 3 3 2 4" xfId="17076"/>
    <cellStyle name="Percent 7 3 2 3 3 3" xfId="10064"/>
    <cellStyle name="Percent 7 3 2 3 3 3 2" xfId="13658"/>
    <cellStyle name="Percent 7 3 2 3 3 3 3" xfId="17078"/>
    <cellStyle name="Percent 7 3 2 3 3 4" xfId="11229"/>
    <cellStyle name="Percent 7 3 2 3 3 4 2" xfId="14821"/>
    <cellStyle name="Percent 7 3 2 3 3 4 3" xfId="17079"/>
    <cellStyle name="Percent 7 3 2 3 3 5" xfId="12605"/>
    <cellStyle name="Percent 7 3 2 3 3 5 2" xfId="41419"/>
    <cellStyle name="Percent 7 3 2 3 3 6" xfId="17075"/>
    <cellStyle name="Percent 7 3 2 3 4" xfId="9292"/>
    <cellStyle name="Percent 7 3 2 3 4 2" xfId="10346"/>
    <cellStyle name="Percent 7 3 2 3 4 2 2" xfId="13940"/>
    <cellStyle name="Percent 7 3 2 3 4 2 2 2" xfId="41422"/>
    <cellStyle name="Percent 7 3 2 3 4 2 3" xfId="17081"/>
    <cellStyle name="Percent 7 3 2 3 4 3" xfId="12887"/>
    <cellStyle name="Percent 7 3 2 3 4 3 2" xfId="41421"/>
    <cellStyle name="Percent 7 3 2 3 4 4" xfId="17080"/>
    <cellStyle name="Percent 7 3 2 3 5" xfId="9808"/>
    <cellStyle name="Percent 7 3 2 3 5 2" xfId="13402"/>
    <cellStyle name="Percent 7 3 2 3 5 2 2" xfId="41423"/>
    <cellStyle name="Percent 7 3 2 3 5 3" xfId="17082"/>
    <cellStyle name="Percent 7 3 2 3 6" xfId="11226"/>
    <cellStyle name="Percent 7 3 2 3 6 2" xfId="14818"/>
    <cellStyle name="Percent 7 3 2 3 6 2 2" xfId="41424"/>
    <cellStyle name="Percent 7 3 2 3 6 3" xfId="17083"/>
    <cellStyle name="Percent 7 3 2 3 7" xfId="12349"/>
    <cellStyle name="Percent 7 3 2 3 7 2" xfId="41416"/>
    <cellStyle name="Percent 7 3 2 3 8" xfId="17064"/>
    <cellStyle name="Percent 7 3 2 4" xfId="8756"/>
    <cellStyle name="Percent 7 3 2 4 2" xfId="8884"/>
    <cellStyle name="Percent 7 3 2 4 2 2" xfId="9140"/>
    <cellStyle name="Percent 7 3 2 4 2 2 2" xfId="9708"/>
    <cellStyle name="Percent 7 3 2 4 2 2 2 2" xfId="10762"/>
    <cellStyle name="Percent 7 3 2 4 2 2 2 2 2" xfId="14356"/>
    <cellStyle name="Percent 7 3 2 4 2 2 2 2 3" xfId="17088"/>
    <cellStyle name="Percent 7 3 2 4 2 2 2 3" xfId="13303"/>
    <cellStyle name="Percent 7 3 2 4 2 2 2 4" xfId="17087"/>
    <cellStyle name="Percent 7 3 2 4 2 2 3" xfId="10224"/>
    <cellStyle name="Percent 7 3 2 4 2 2 3 2" xfId="13818"/>
    <cellStyle name="Percent 7 3 2 4 2 2 3 3" xfId="17089"/>
    <cellStyle name="Percent 7 3 2 4 2 2 4" xfId="11232"/>
    <cellStyle name="Percent 7 3 2 4 2 2 4 2" xfId="14824"/>
    <cellStyle name="Percent 7 3 2 4 2 2 4 3" xfId="17090"/>
    <cellStyle name="Percent 7 3 2 4 2 2 5" xfId="12765"/>
    <cellStyle name="Percent 7 3 2 4 2 2 5 2" xfId="41427"/>
    <cellStyle name="Percent 7 3 2 4 2 2 6" xfId="17086"/>
    <cellStyle name="Percent 7 3 2 4 2 3" xfId="9452"/>
    <cellStyle name="Percent 7 3 2 4 2 3 2" xfId="10506"/>
    <cellStyle name="Percent 7 3 2 4 2 3 2 2" xfId="14100"/>
    <cellStyle name="Percent 7 3 2 4 2 3 2 3" xfId="17092"/>
    <cellStyle name="Percent 7 3 2 4 2 3 3" xfId="13047"/>
    <cellStyle name="Percent 7 3 2 4 2 3 4" xfId="17091"/>
    <cellStyle name="Percent 7 3 2 4 2 4" xfId="9968"/>
    <cellStyle name="Percent 7 3 2 4 2 4 2" xfId="13562"/>
    <cellStyle name="Percent 7 3 2 4 2 4 3" xfId="17093"/>
    <cellStyle name="Percent 7 3 2 4 2 5" xfId="11231"/>
    <cellStyle name="Percent 7 3 2 4 2 5 2" xfId="14823"/>
    <cellStyle name="Percent 7 3 2 4 2 5 3" xfId="17094"/>
    <cellStyle name="Percent 7 3 2 4 2 6" xfId="12509"/>
    <cellStyle name="Percent 7 3 2 4 2 6 2" xfId="41426"/>
    <cellStyle name="Percent 7 3 2 4 2 7" xfId="17085"/>
    <cellStyle name="Percent 7 3 2 4 3" xfId="9012"/>
    <cellStyle name="Percent 7 3 2 4 3 2" xfId="9580"/>
    <cellStyle name="Percent 7 3 2 4 3 2 2" xfId="10634"/>
    <cellStyle name="Percent 7 3 2 4 3 2 2 2" xfId="14228"/>
    <cellStyle name="Percent 7 3 2 4 3 2 2 3" xfId="17097"/>
    <cellStyle name="Percent 7 3 2 4 3 2 3" xfId="13175"/>
    <cellStyle name="Percent 7 3 2 4 3 2 3 2" xfId="41429"/>
    <cellStyle name="Percent 7 3 2 4 3 2 4" xfId="17096"/>
    <cellStyle name="Percent 7 3 2 4 3 3" xfId="10096"/>
    <cellStyle name="Percent 7 3 2 4 3 3 2" xfId="13690"/>
    <cellStyle name="Percent 7 3 2 4 3 3 3" xfId="17098"/>
    <cellStyle name="Percent 7 3 2 4 3 4" xfId="11233"/>
    <cellStyle name="Percent 7 3 2 4 3 4 2" xfId="14825"/>
    <cellStyle name="Percent 7 3 2 4 3 4 3" xfId="17099"/>
    <cellStyle name="Percent 7 3 2 4 3 5" xfId="12637"/>
    <cellStyle name="Percent 7 3 2 4 3 5 2" xfId="41428"/>
    <cellStyle name="Percent 7 3 2 4 3 6" xfId="17095"/>
    <cellStyle name="Percent 7 3 2 4 4" xfId="9324"/>
    <cellStyle name="Percent 7 3 2 4 4 2" xfId="10378"/>
    <cellStyle name="Percent 7 3 2 4 4 2 2" xfId="13972"/>
    <cellStyle name="Percent 7 3 2 4 4 2 2 2" xfId="41431"/>
    <cellStyle name="Percent 7 3 2 4 4 2 3" xfId="17101"/>
    <cellStyle name="Percent 7 3 2 4 4 3" xfId="12919"/>
    <cellStyle name="Percent 7 3 2 4 4 3 2" xfId="41430"/>
    <cellStyle name="Percent 7 3 2 4 4 4" xfId="17100"/>
    <cellStyle name="Percent 7 3 2 4 5" xfId="9840"/>
    <cellStyle name="Percent 7 3 2 4 5 2" xfId="13434"/>
    <cellStyle name="Percent 7 3 2 4 5 2 2" xfId="41432"/>
    <cellStyle name="Percent 7 3 2 4 5 3" xfId="17102"/>
    <cellStyle name="Percent 7 3 2 4 6" xfId="11230"/>
    <cellStyle name="Percent 7 3 2 4 6 2" xfId="14822"/>
    <cellStyle name="Percent 7 3 2 4 6 2 2" xfId="41433"/>
    <cellStyle name="Percent 7 3 2 4 6 3" xfId="17103"/>
    <cellStyle name="Percent 7 3 2 4 7" xfId="12381"/>
    <cellStyle name="Percent 7 3 2 4 7 2" xfId="41425"/>
    <cellStyle name="Percent 7 3 2 4 8" xfId="17084"/>
    <cellStyle name="Percent 7 3 2 5" xfId="8788"/>
    <cellStyle name="Percent 7 3 2 5 2" xfId="8916"/>
    <cellStyle name="Percent 7 3 2 5 2 2" xfId="9172"/>
    <cellStyle name="Percent 7 3 2 5 2 2 2" xfId="9740"/>
    <cellStyle name="Percent 7 3 2 5 2 2 2 2" xfId="10794"/>
    <cellStyle name="Percent 7 3 2 5 2 2 2 2 2" xfId="14388"/>
    <cellStyle name="Percent 7 3 2 5 2 2 2 2 3" xfId="17108"/>
    <cellStyle name="Percent 7 3 2 5 2 2 2 3" xfId="13335"/>
    <cellStyle name="Percent 7 3 2 5 2 2 2 4" xfId="17107"/>
    <cellStyle name="Percent 7 3 2 5 2 2 3" xfId="10256"/>
    <cellStyle name="Percent 7 3 2 5 2 2 3 2" xfId="13850"/>
    <cellStyle name="Percent 7 3 2 5 2 2 3 3" xfId="17109"/>
    <cellStyle name="Percent 7 3 2 5 2 2 4" xfId="11236"/>
    <cellStyle name="Percent 7 3 2 5 2 2 4 2" xfId="14828"/>
    <cellStyle name="Percent 7 3 2 5 2 2 4 3" xfId="17110"/>
    <cellStyle name="Percent 7 3 2 5 2 2 5" xfId="12797"/>
    <cellStyle name="Percent 7 3 2 5 2 2 5 2" xfId="41436"/>
    <cellStyle name="Percent 7 3 2 5 2 2 6" xfId="17106"/>
    <cellStyle name="Percent 7 3 2 5 2 3" xfId="9484"/>
    <cellStyle name="Percent 7 3 2 5 2 3 2" xfId="10538"/>
    <cellStyle name="Percent 7 3 2 5 2 3 2 2" xfId="14132"/>
    <cellStyle name="Percent 7 3 2 5 2 3 2 3" xfId="17112"/>
    <cellStyle name="Percent 7 3 2 5 2 3 3" xfId="13079"/>
    <cellStyle name="Percent 7 3 2 5 2 3 4" xfId="17111"/>
    <cellStyle name="Percent 7 3 2 5 2 4" xfId="10000"/>
    <cellStyle name="Percent 7 3 2 5 2 4 2" xfId="13594"/>
    <cellStyle name="Percent 7 3 2 5 2 4 3" xfId="17113"/>
    <cellStyle name="Percent 7 3 2 5 2 5" xfId="11235"/>
    <cellStyle name="Percent 7 3 2 5 2 5 2" xfId="14827"/>
    <cellStyle name="Percent 7 3 2 5 2 5 3" xfId="17114"/>
    <cellStyle name="Percent 7 3 2 5 2 6" xfId="12541"/>
    <cellStyle name="Percent 7 3 2 5 2 6 2" xfId="41435"/>
    <cellStyle name="Percent 7 3 2 5 2 7" xfId="17105"/>
    <cellStyle name="Percent 7 3 2 5 3" xfId="9044"/>
    <cellStyle name="Percent 7 3 2 5 3 2" xfId="9612"/>
    <cellStyle name="Percent 7 3 2 5 3 2 2" xfId="10666"/>
    <cellStyle name="Percent 7 3 2 5 3 2 2 2" xfId="14260"/>
    <cellStyle name="Percent 7 3 2 5 3 2 2 3" xfId="17117"/>
    <cellStyle name="Percent 7 3 2 5 3 2 3" xfId="13207"/>
    <cellStyle name="Percent 7 3 2 5 3 2 3 2" xfId="41438"/>
    <cellStyle name="Percent 7 3 2 5 3 2 4" xfId="17116"/>
    <cellStyle name="Percent 7 3 2 5 3 3" xfId="10128"/>
    <cellStyle name="Percent 7 3 2 5 3 3 2" xfId="13722"/>
    <cellStyle name="Percent 7 3 2 5 3 3 3" xfId="17118"/>
    <cellStyle name="Percent 7 3 2 5 3 4" xfId="11237"/>
    <cellStyle name="Percent 7 3 2 5 3 4 2" xfId="14829"/>
    <cellStyle name="Percent 7 3 2 5 3 4 3" xfId="17119"/>
    <cellStyle name="Percent 7 3 2 5 3 5" xfId="12669"/>
    <cellStyle name="Percent 7 3 2 5 3 5 2" xfId="41437"/>
    <cellStyle name="Percent 7 3 2 5 3 6" xfId="17115"/>
    <cellStyle name="Percent 7 3 2 5 4" xfId="9356"/>
    <cellStyle name="Percent 7 3 2 5 4 2" xfId="10410"/>
    <cellStyle name="Percent 7 3 2 5 4 2 2" xfId="14004"/>
    <cellStyle name="Percent 7 3 2 5 4 2 2 2" xfId="41440"/>
    <cellStyle name="Percent 7 3 2 5 4 2 3" xfId="17121"/>
    <cellStyle name="Percent 7 3 2 5 4 3" xfId="12951"/>
    <cellStyle name="Percent 7 3 2 5 4 3 2" xfId="41439"/>
    <cellStyle name="Percent 7 3 2 5 4 4" xfId="17120"/>
    <cellStyle name="Percent 7 3 2 5 5" xfId="9872"/>
    <cellStyle name="Percent 7 3 2 5 5 2" xfId="13466"/>
    <cellStyle name="Percent 7 3 2 5 5 2 2" xfId="41441"/>
    <cellStyle name="Percent 7 3 2 5 5 3" xfId="17122"/>
    <cellStyle name="Percent 7 3 2 5 6" xfId="11234"/>
    <cellStyle name="Percent 7 3 2 5 6 2" xfId="14826"/>
    <cellStyle name="Percent 7 3 2 5 6 2 2" xfId="41442"/>
    <cellStyle name="Percent 7 3 2 5 6 3" xfId="17123"/>
    <cellStyle name="Percent 7 3 2 5 7" xfId="12413"/>
    <cellStyle name="Percent 7 3 2 5 7 2" xfId="41434"/>
    <cellStyle name="Percent 7 3 2 5 8" xfId="17104"/>
    <cellStyle name="Percent 7 3 2 6" xfId="8833"/>
    <cellStyle name="Percent 7 3 2 6 2" xfId="9089"/>
    <cellStyle name="Percent 7 3 2 6 2 2" xfId="9657"/>
    <cellStyle name="Percent 7 3 2 6 2 2 2" xfId="10711"/>
    <cellStyle name="Percent 7 3 2 6 2 2 2 2" xfId="14305"/>
    <cellStyle name="Percent 7 3 2 6 2 2 2 3" xfId="17127"/>
    <cellStyle name="Percent 7 3 2 6 2 2 3" xfId="13252"/>
    <cellStyle name="Percent 7 3 2 6 2 2 3 2" xfId="41445"/>
    <cellStyle name="Percent 7 3 2 6 2 2 4" xfId="17126"/>
    <cellStyle name="Percent 7 3 2 6 2 3" xfId="10173"/>
    <cellStyle name="Percent 7 3 2 6 2 3 2" xfId="13767"/>
    <cellStyle name="Percent 7 3 2 6 2 3 3" xfId="17128"/>
    <cellStyle name="Percent 7 3 2 6 2 4" xfId="11239"/>
    <cellStyle name="Percent 7 3 2 6 2 4 2" xfId="14831"/>
    <cellStyle name="Percent 7 3 2 6 2 4 3" xfId="17129"/>
    <cellStyle name="Percent 7 3 2 6 2 5" xfId="12714"/>
    <cellStyle name="Percent 7 3 2 6 2 5 2" xfId="41444"/>
    <cellStyle name="Percent 7 3 2 6 2 6" xfId="17125"/>
    <cellStyle name="Percent 7 3 2 6 3" xfId="9401"/>
    <cellStyle name="Percent 7 3 2 6 3 2" xfId="10455"/>
    <cellStyle name="Percent 7 3 2 6 3 2 2" xfId="14049"/>
    <cellStyle name="Percent 7 3 2 6 3 2 2 2" xfId="41447"/>
    <cellStyle name="Percent 7 3 2 6 3 2 3" xfId="17131"/>
    <cellStyle name="Percent 7 3 2 6 3 3" xfId="12996"/>
    <cellStyle name="Percent 7 3 2 6 3 3 2" xfId="41446"/>
    <cellStyle name="Percent 7 3 2 6 3 4" xfId="17130"/>
    <cellStyle name="Percent 7 3 2 6 4" xfId="9917"/>
    <cellStyle name="Percent 7 3 2 6 4 2" xfId="13511"/>
    <cellStyle name="Percent 7 3 2 6 4 2 2" xfId="41448"/>
    <cellStyle name="Percent 7 3 2 6 4 3" xfId="17132"/>
    <cellStyle name="Percent 7 3 2 6 5" xfId="11238"/>
    <cellStyle name="Percent 7 3 2 6 5 2" xfId="14830"/>
    <cellStyle name="Percent 7 3 2 6 5 2 2" xfId="41449"/>
    <cellStyle name="Percent 7 3 2 6 5 3" xfId="17133"/>
    <cellStyle name="Percent 7 3 2 6 6" xfId="12458"/>
    <cellStyle name="Percent 7 3 2 6 6 2" xfId="41443"/>
    <cellStyle name="Percent 7 3 2 6 7" xfId="17124"/>
    <cellStyle name="Percent 7 3 2 7" xfId="8961"/>
    <cellStyle name="Percent 7 3 2 7 2" xfId="9529"/>
    <cellStyle name="Percent 7 3 2 7 2 2" xfId="10583"/>
    <cellStyle name="Percent 7 3 2 7 2 2 2" xfId="14177"/>
    <cellStyle name="Percent 7 3 2 7 2 2 3" xfId="17136"/>
    <cellStyle name="Percent 7 3 2 7 2 3" xfId="13124"/>
    <cellStyle name="Percent 7 3 2 7 2 3 2" xfId="41451"/>
    <cellStyle name="Percent 7 3 2 7 2 4" xfId="17135"/>
    <cellStyle name="Percent 7 3 2 7 3" xfId="10045"/>
    <cellStyle name="Percent 7 3 2 7 3 2" xfId="13639"/>
    <cellStyle name="Percent 7 3 2 7 3 3" xfId="17137"/>
    <cellStyle name="Percent 7 3 2 7 4" xfId="11240"/>
    <cellStyle name="Percent 7 3 2 7 4 2" xfId="14832"/>
    <cellStyle name="Percent 7 3 2 7 4 3" xfId="17138"/>
    <cellStyle name="Percent 7 3 2 7 5" xfId="12586"/>
    <cellStyle name="Percent 7 3 2 7 5 2" xfId="41450"/>
    <cellStyle name="Percent 7 3 2 7 6" xfId="17134"/>
    <cellStyle name="Percent 7 3 2 8" xfId="9273"/>
    <cellStyle name="Percent 7 3 2 8 2" xfId="10327"/>
    <cellStyle name="Percent 7 3 2 8 2 2" xfId="13921"/>
    <cellStyle name="Percent 7 3 2 8 2 2 2" xfId="41453"/>
    <cellStyle name="Percent 7 3 2 8 2 3" xfId="17140"/>
    <cellStyle name="Percent 7 3 2 8 3" xfId="12868"/>
    <cellStyle name="Percent 7 3 2 8 3 2" xfId="41452"/>
    <cellStyle name="Percent 7 3 2 8 4" xfId="17139"/>
    <cellStyle name="Percent 7 3 2 9" xfId="9789"/>
    <cellStyle name="Percent 7 3 2 9 2" xfId="13383"/>
    <cellStyle name="Percent 7 3 2 9 2 2" xfId="41455"/>
    <cellStyle name="Percent 7 3 2 9 3" xfId="41454"/>
    <cellStyle name="Percent 7 3 2 9 4" xfId="17141"/>
    <cellStyle name="Percent 7 3 3" xfId="8704"/>
    <cellStyle name="Percent 7 3 3 10" xfId="12332"/>
    <cellStyle name="Percent 7 3 3 10 2" xfId="41457"/>
    <cellStyle name="Percent 7 3 3 11" xfId="41456"/>
    <cellStyle name="Percent 7 3 3 12" xfId="17142"/>
    <cellStyle name="Percent 7 3 3 2" xfId="8732"/>
    <cellStyle name="Percent 7 3 3 2 2" xfId="8860"/>
    <cellStyle name="Percent 7 3 3 2 2 2" xfId="9116"/>
    <cellStyle name="Percent 7 3 3 2 2 2 2" xfId="9684"/>
    <cellStyle name="Percent 7 3 3 2 2 2 2 2" xfId="10738"/>
    <cellStyle name="Percent 7 3 3 2 2 2 2 2 2" xfId="14332"/>
    <cellStyle name="Percent 7 3 3 2 2 2 2 2 3" xfId="17147"/>
    <cellStyle name="Percent 7 3 3 2 2 2 2 3" xfId="13279"/>
    <cellStyle name="Percent 7 3 3 2 2 2 2 4" xfId="17146"/>
    <cellStyle name="Percent 7 3 3 2 2 2 3" xfId="10200"/>
    <cellStyle name="Percent 7 3 3 2 2 2 3 2" xfId="13794"/>
    <cellStyle name="Percent 7 3 3 2 2 2 3 3" xfId="17148"/>
    <cellStyle name="Percent 7 3 3 2 2 2 4" xfId="11244"/>
    <cellStyle name="Percent 7 3 3 2 2 2 4 2" xfId="14836"/>
    <cellStyle name="Percent 7 3 3 2 2 2 4 3" xfId="17149"/>
    <cellStyle name="Percent 7 3 3 2 2 2 5" xfId="12741"/>
    <cellStyle name="Percent 7 3 3 2 2 2 5 2" xfId="41460"/>
    <cellStyle name="Percent 7 3 3 2 2 2 6" xfId="17145"/>
    <cellStyle name="Percent 7 3 3 2 2 3" xfId="9428"/>
    <cellStyle name="Percent 7 3 3 2 2 3 2" xfId="10482"/>
    <cellStyle name="Percent 7 3 3 2 2 3 2 2" xfId="14076"/>
    <cellStyle name="Percent 7 3 3 2 2 3 2 3" xfId="17151"/>
    <cellStyle name="Percent 7 3 3 2 2 3 3" xfId="13023"/>
    <cellStyle name="Percent 7 3 3 2 2 3 4" xfId="17150"/>
    <cellStyle name="Percent 7 3 3 2 2 4" xfId="9944"/>
    <cellStyle name="Percent 7 3 3 2 2 4 2" xfId="13538"/>
    <cellStyle name="Percent 7 3 3 2 2 4 3" xfId="17152"/>
    <cellStyle name="Percent 7 3 3 2 2 5" xfId="11243"/>
    <cellStyle name="Percent 7 3 3 2 2 5 2" xfId="14835"/>
    <cellStyle name="Percent 7 3 3 2 2 5 3" xfId="17153"/>
    <cellStyle name="Percent 7 3 3 2 2 6" xfId="12485"/>
    <cellStyle name="Percent 7 3 3 2 2 6 2" xfId="41459"/>
    <cellStyle name="Percent 7 3 3 2 2 7" xfId="17144"/>
    <cellStyle name="Percent 7 3 3 2 3" xfId="8988"/>
    <cellStyle name="Percent 7 3 3 2 3 2" xfId="9556"/>
    <cellStyle name="Percent 7 3 3 2 3 2 2" xfId="10610"/>
    <cellStyle name="Percent 7 3 3 2 3 2 2 2" xfId="14204"/>
    <cellStyle name="Percent 7 3 3 2 3 2 2 3" xfId="17156"/>
    <cellStyle name="Percent 7 3 3 2 3 2 3" xfId="13151"/>
    <cellStyle name="Percent 7 3 3 2 3 2 3 2" xfId="41462"/>
    <cellStyle name="Percent 7 3 3 2 3 2 4" xfId="17155"/>
    <cellStyle name="Percent 7 3 3 2 3 3" xfId="10072"/>
    <cellStyle name="Percent 7 3 3 2 3 3 2" xfId="13666"/>
    <cellStyle name="Percent 7 3 3 2 3 3 3" xfId="17157"/>
    <cellStyle name="Percent 7 3 3 2 3 4" xfId="11245"/>
    <cellStyle name="Percent 7 3 3 2 3 4 2" xfId="14837"/>
    <cellStyle name="Percent 7 3 3 2 3 4 3" xfId="17158"/>
    <cellStyle name="Percent 7 3 3 2 3 5" xfId="12613"/>
    <cellStyle name="Percent 7 3 3 2 3 5 2" xfId="41461"/>
    <cellStyle name="Percent 7 3 3 2 3 6" xfId="17154"/>
    <cellStyle name="Percent 7 3 3 2 4" xfId="9300"/>
    <cellStyle name="Percent 7 3 3 2 4 2" xfId="10354"/>
    <cellStyle name="Percent 7 3 3 2 4 2 2" xfId="13948"/>
    <cellStyle name="Percent 7 3 3 2 4 2 2 2" xfId="41464"/>
    <cellStyle name="Percent 7 3 3 2 4 2 3" xfId="17160"/>
    <cellStyle name="Percent 7 3 3 2 4 3" xfId="12895"/>
    <cellStyle name="Percent 7 3 3 2 4 3 2" xfId="41463"/>
    <cellStyle name="Percent 7 3 3 2 4 4" xfId="17159"/>
    <cellStyle name="Percent 7 3 3 2 5" xfId="9816"/>
    <cellStyle name="Percent 7 3 3 2 5 2" xfId="13410"/>
    <cellStyle name="Percent 7 3 3 2 5 2 2" xfId="41465"/>
    <cellStyle name="Percent 7 3 3 2 5 3" xfId="17161"/>
    <cellStyle name="Percent 7 3 3 2 6" xfId="11242"/>
    <cellStyle name="Percent 7 3 3 2 6 2" xfId="14834"/>
    <cellStyle name="Percent 7 3 3 2 6 2 2" xfId="41466"/>
    <cellStyle name="Percent 7 3 3 2 6 3" xfId="17162"/>
    <cellStyle name="Percent 7 3 3 2 7" xfId="12357"/>
    <cellStyle name="Percent 7 3 3 2 7 2" xfId="41458"/>
    <cellStyle name="Percent 7 3 3 2 8" xfId="17143"/>
    <cellStyle name="Percent 7 3 3 3" xfId="8764"/>
    <cellStyle name="Percent 7 3 3 3 2" xfId="8892"/>
    <cellStyle name="Percent 7 3 3 3 2 2" xfId="9148"/>
    <cellStyle name="Percent 7 3 3 3 2 2 2" xfId="9716"/>
    <cellStyle name="Percent 7 3 3 3 2 2 2 2" xfId="10770"/>
    <cellStyle name="Percent 7 3 3 3 2 2 2 2 2" xfId="14364"/>
    <cellStyle name="Percent 7 3 3 3 2 2 2 2 3" xfId="17167"/>
    <cellStyle name="Percent 7 3 3 3 2 2 2 3" xfId="13311"/>
    <cellStyle name="Percent 7 3 3 3 2 2 2 4" xfId="17166"/>
    <cellStyle name="Percent 7 3 3 3 2 2 3" xfId="10232"/>
    <cellStyle name="Percent 7 3 3 3 2 2 3 2" xfId="13826"/>
    <cellStyle name="Percent 7 3 3 3 2 2 3 3" xfId="17168"/>
    <cellStyle name="Percent 7 3 3 3 2 2 4" xfId="11248"/>
    <cellStyle name="Percent 7 3 3 3 2 2 4 2" xfId="14840"/>
    <cellStyle name="Percent 7 3 3 3 2 2 4 3" xfId="17169"/>
    <cellStyle name="Percent 7 3 3 3 2 2 5" xfId="12773"/>
    <cellStyle name="Percent 7 3 3 3 2 2 5 2" xfId="41469"/>
    <cellStyle name="Percent 7 3 3 3 2 2 6" xfId="17165"/>
    <cellStyle name="Percent 7 3 3 3 2 3" xfId="9460"/>
    <cellStyle name="Percent 7 3 3 3 2 3 2" xfId="10514"/>
    <cellStyle name="Percent 7 3 3 3 2 3 2 2" xfId="14108"/>
    <cellStyle name="Percent 7 3 3 3 2 3 2 3" xfId="17171"/>
    <cellStyle name="Percent 7 3 3 3 2 3 3" xfId="13055"/>
    <cellStyle name="Percent 7 3 3 3 2 3 4" xfId="17170"/>
    <cellStyle name="Percent 7 3 3 3 2 4" xfId="9976"/>
    <cellStyle name="Percent 7 3 3 3 2 4 2" xfId="13570"/>
    <cellStyle name="Percent 7 3 3 3 2 4 3" xfId="17172"/>
    <cellStyle name="Percent 7 3 3 3 2 5" xfId="11247"/>
    <cellStyle name="Percent 7 3 3 3 2 5 2" xfId="14839"/>
    <cellStyle name="Percent 7 3 3 3 2 5 3" xfId="17173"/>
    <cellStyle name="Percent 7 3 3 3 2 6" xfId="12517"/>
    <cellStyle name="Percent 7 3 3 3 2 6 2" xfId="41468"/>
    <cellStyle name="Percent 7 3 3 3 2 7" xfId="17164"/>
    <cellStyle name="Percent 7 3 3 3 3" xfId="9020"/>
    <cellStyle name="Percent 7 3 3 3 3 2" xfId="9588"/>
    <cellStyle name="Percent 7 3 3 3 3 2 2" xfId="10642"/>
    <cellStyle name="Percent 7 3 3 3 3 2 2 2" xfId="14236"/>
    <cellStyle name="Percent 7 3 3 3 3 2 2 3" xfId="17176"/>
    <cellStyle name="Percent 7 3 3 3 3 2 3" xfId="13183"/>
    <cellStyle name="Percent 7 3 3 3 3 2 3 2" xfId="41471"/>
    <cellStyle name="Percent 7 3 3 3 3 2 4" xfId="17175"/>
    <cellStyle name="Percent 7 3 3 3 3 3" xfId="10104"/>
    <cellStyle name="Percent 7 3 3 3 3 3 2" xfId="13698"/>
    <cellStyle name="Percent 7 3 3 3 3 3 3" xfId="17177"/>
    <cellStyle name="Percent 7 3 3 3 3 4" xfId="11249"/>
    <cellStyle name="Percent 7 3 3 3 3 4 2" xfId="14841"/>
    <cellStyle name="Percent 7 3 3 3 3 4 3" xfId="17178"/>
    <cellStyle name="Percent 7 3 3 3 3 5" xfId="12645"/>
    <cellStyle name="Percent 7 3 3 3 3 5 2" xfId="41470"/>
    <cellStyle name="Percent 7 3 3 3 3 6" xfId="17174"/>
    <cellStyle name="Percent 7 3 3 3 4" xfId="9332"/>
    <cellStyle name="Percent 7 3 3 3 4 2" xfId="10386"/>
    <cellStyle name="Percent 7 3 3 3 4 2 2" xfId="13980"/>
    <cellStyle name="Percent 7 3 3 3 4 2 2 2" xfId="41473"/>
    <cellStyle name="Percent 7 3 3 3 4 2 3" xfId="17180"/>
    <cellStyle name="Percent 7 3 3 3 4 3" xfId="12927"/>
    <cellStyle name="Percent 7 3 3 3 4 3 2" xfId="41472"/>
    <cellStyle name="Percent 7 3 3 3 4 4" xfId="17179"/>
    <cellStyle name="Percent 7 3 3 3 5" xfId="9848"/>
    <cellStyle name="Percent 7 3 3 3 5 2" xfId="13442"/>
    <cellStyle name="Percent 7 3 3 3 5 2 2" xfId="41474"/>
    <cellStyle name="Percent 7 3 3 3 5 3" xfId="17181"/>
    <cellStyle name="Percent 7 3 3 3 6" xfId="11246"/>
    <cellStyle name="Percent 7 3 3 3 6 2" xfId="14838"/>
    <cellStyle name="Percent 7 3 3 3 6 2 2" xfId="41475"/>
    <cellStyle name="Percent 7 3 3 3 6 3" xfId="17182"/>
    <cellStyle name="Percent 7 3 3 3 7" xfId="12389"/>
    <cellStyle name="Percent 7 3 3 3 7 2" xfId="41467"/>
    <cellStyle name="Percent 7 3 3 3 8" xfId="17163"/>
    <cellStyle name="Percent 7 3 3 4" xfId="8796"/>
    <cellStyle name="Percent 7 3 3 4 2" xfId="8924"/>
    <cellStyle name="Percent 7 3 3 4 2 2" xfId="9180"/>
    <cellStyle name="Percent 7 3 3 4 2 2 2" xfId="9748"/>
    <cellStyle name="Percent 7 3 3 4 2 2 2 2" xfId="10802"/>
    <cellStyle name="Percent 7 3 3 4 2 2 2 2 2" xfId="14396"/>
    <cellStyle name="Percent 7 3 3 4 2 2 2 2 3" xfId="17187"/>
    <cellStyle name="Percent 7 3 3 4 2 2 2 3" xfId="13343"/>
    <cellStyle name="Percent 7 3 3 4 2 2 2 4" xfId="17186"/>
    <cellStyle name="Percent 7 3 3 4 2 2 3" xfId="10264"/>
    <cellStyle name="Percent 7 3 3 4 2 2 3 2" xfId="13858"/>
    <cellStyle name="Percent 7 3 3 4 2 2 3 3" xfId="17188"/>
    <cellStyle name="Percent 7 3 3 4 2 2 4" xfId="11252"/>
    <cellStyle name="Percent 7 3 3 4 2 2 4 2" xfId="14844"/>
    <cellStyle name="Percent 7 3 3 4 2 2 4 3" xfId="17189"/>
    <cellStyle name="Percent 7 3 3 4 2 2 5" xfId="12805"/>
    <cellStyle name="Percent 7 3 3 4 2 2 5 2" xfId="41478"/>
    <cellStyle name="Percent 7 3 3 4 2 2 6" xfId="17185"/>
    <cellStyle name="Percent 7 3 3 4 2 3" xfId="9492"/>
    <cellStyle name="Percent 7 3 3 4 2 3 2" xfId="10546"/>
    <cellStyle name="Percent 7 3 3 4 2 3 2 2" xfId="14140"/>
    <cellStyle name="Percent 7 3 3 4 2 3 2 3" xfId="17191"/>
    <cellStyle name="Percent 7 3 3 4 2 3 3" xfId="13087"/>
    <cellStyle name="Percent 7 3 3 4 2 3 4" xfId="17190"/>
    <cellStyle name="Percent 7 3 3 4 2 4" xfId="10008"/>
    <cellStyle name="Percent 7 3 3 4 2 4 2" xfId="13602"/>
    <cellStyle name="Percent 7 3 3 4 2 4 3" xfId="17192"/>
    <cellStyle name="Percent 7 3 3 4 2 5" xfId="11251"/>
    <cellStyle name="Percent 7 3 3 4 2 5 2" xfId="14843"/>
    <cellStyle name="Percent 7 3 3 4 2 5 3" xfId="17193"/>
    <cellStyle name="Percent 7 3 3 4 2 6" xfId="12549"/>
    <cellStyle name="Percent 7 3 3 4 2 6 2" xfId="41477"/>
    <cellStyle name="Percent 7 3 3 4 2 7" xfId="17184"/>
    <cellStyle name="Percent 7 3 3 4 3" xfId="9052"/>
    <cellStyle name="Percent 7 3 3 4 3 2" xfId="9620"/>
    <cellStyle name="Percent 7 3 3 4 3 2 2" xfId="10674"/>
    <cellStyle name="Percent 7 3 3 4 3 2 2 2" xfId="14268"/>
    <cellStyle name="Percent 7 3 3 4 3 2 2 3" xfId="17196"/>
    <cellStyle name="Percent 7 3 3 4 3 2 3" xfId="13215"/>
    <cellStyle name="Percent 7 3 3 4 3 2 3 2" xfId="41480"/>
    <cellStyle name="Percent 7 3 3 4 3 2 4" xfId="17195"/>
    <cellStyle name="Percent 7 3 3 4 3 3" xfId="10136"/>
    <cellStyle name="Percent 7 3 3 4 3 3 2" xfId="13730"/>
    <cellStyle name="Percent 7 3 3 4 3 3 3" xfId="17197"/>
    <cellStyle name="Percent 7 3 3 4 3 4" xfId="11253"/>
    <cellStyle name="Percent 7 3 3 4 3 4 2" xfId="14845"/>
    <cellStyle name="Percent 7 3 3 4 3 4 3" xfId="17198"/>
    <cellStyle name="Percent 7 3 3 4 3 5" xfId="12677"/>
    <cellStyle name="Percent 7 3 3 4 3 5 2" xfId="41479"/>
    <cellStyle name="Percent 7 3 3 4 3 6" xfId="17194"/>
    <cellStyle name="Percent 7 3 3 4 4" xfId="9364"/>
    <cellStyle name="Percent 7 3 3 4 4 2" xfId="10418"/>
    <cellStyle name="Percent 7 3 3 4 4 2 2" xfId="14012"/>
    <cellStyle name="Percent 7 3 3 4 4 2 2 2" xfId="41482"/>
    <cellStyle name="Percent 7 3 3 4 4 2 3" xfId="17200"/>
    <cellStyle name="Percent 7 3 3 4 4 3" xfId="12959"/>
    <cellStyle name="Percent 7 3 3 4 4 3 2" xfId="41481"/>
    <cellStyle name="Percent 7 3 3 4 4 4" xfId="17199"/>
    <cellStyle name="Percent 7 3 3 4 5" xfId="9880"/>
    <cellStyle name="Percent 7 3 3 4 5 2" xfId="13474"/>
    <cellStyle name="Percent 7 3 3 4 5 2 2" xfId="41483"/>
    <cellStyle name="Percent 7 3 3 4 5 3" xfId="17201"/>
    <cellStyle name="Percent 7 3 3 4 6" xfId="11250"/>
    <cellStyle name="Percent 7 3 3 4 6 2" xfId="14842"/>
    <cellStyle name="Percent 7 3 3 4 6 2 2" xfId="41484"/>
    <cellStyle name="Percent 7 3 3 4 6 3" xfId="17202"/>
    <cellStyle name="Percent 7 3 3 4 7" xfId="12421"/>
    <cellStyle name="Percent 7 3 3 4 7 2" xfId="41476"/>
    <cellStyle name="Percent 7 3 3 4 8" xfId="17183"/>
    <cellStyle name="Percent 7 3 3 5" xfId="8835"/>
    <cellStyle name="Percent 7 3 3 5 2" xfId="9091"/>
    <cellStyle name="Percent 7 3 3 5 2 2" xfId="9659"/>
    <cellStyle name="Percent 7 3 3 5 2 2 2" xfId="10713"/>
    <cellStyle name="Percent 7 3 3 5 2 2 2 2" xfId="14307"/>
    <cellStyle name="Percent 7 3 3 5 2 2 2 3" xfId="17206"/>
    <cellStyle name="Percent 7 3 3 5 2 2 3" xfId="13254"/>
    <cellStyle name="Percent 7 3 3 5 2 2 3 2" xfId="41487"/>
    <cellStyle name="Percent 7 3 3 5 2 2 4" xfId="17205"/>
    <cellStyle name="Percent 7 3 3 5 2 3" xfId="10175"/>
    <cellStyle name="Percent 7 3 3 5 2 3 2" xfId="13769"/>
    <cellStyle name="Percent 7 3 3 5 2 3 3" xfId="17207"/>
    <cellStyle name="Percent 7 3 3 5 2 4" xfId="11255"/>
    <cellStyle name="Percent 7 3 3 5 2 4 2" xfId="14847"/>
    <cellStyle name="Percent 7 3 3 5 2 4 3" xfId="17208"/>
    <cellStyle name="Percent 7 3 3 5 2 5" xfId="12716"/>
    <cellStyle name="Percent 7 3 3 5 2 5 2" xfId="41486"/>
    <cellStyle name="Percent 7 3 3 5 2 6" xfId="17204"/>
    <cellStyle name="Percent 7 3 3 5 3" xfId="9403"/>
    <cellStyle name="Percent 7 3 3 5 3 2" xfId="10457"/>
    <cellStyle name="Percent 7 3 3 5 3 2 2" xfId="14051"/>
    <cellStyle name="Percent 7 3 3 5 3 2 2 2" xfId="41489"/>
    <cellStyle name="Percent 7 3 3 5 3 2 3" xfId="17210"/>
    <cellStyle name="Percent 7 3 3 5 3 3" xfId="12998"/>
    <cellStyle name="Percent 7 3 3 5 3 3 2" xfId="41488"/>
    <cellStyle name="Percent 7 3 3 5 3 4" xfId="17209"/>
    <cellStyle name="Percent 7 3 3 5 4" xfId="9919"/>
    <cellStyle name="Percent 7 3 3 5 4 2" xfId="13513"/>
    <cellStyle name="Percent 7 3 3 5 4 2 2" xfId="41490"/>
    <cellStyle name="Percent 7 3 3 5 4 3" xfId="17211"/>
    <cellStyle name="Percent 7 3 3 5 5" xfId="11254"/>
    <cellStyle name="Percent 7 3 3 5 5 2" xfId="14846"/>
    <cellStyle name="Percent 7 3 3 5 5 2 2" xfId="41491"/>
    <cellStyle name="Percent 7 3 3 5 5 3" xfId="17212"/>
    <cellStyle name="Percent 7 3 3 5 6" xfId="12460"/>
    <cellStyle name="Percent 7 3 3 5 6 2" xfId="41485"/>
    <cellStyle name="Percent 7 3 3 5 7" xfId="17203"/>
    <cellStyle name="Percent 7 3 3 6" xfId="8963"/>
    <cellStyle name="Percent 7 3 3 6 2" xfId="9531"/>
    <cellStyle name="Percent 7 3 3 6 2 2" xfId="10585"/>
    <cellStyle name="Percent 7 3 3 6 2 2 2" xfId="14179"/>
    <cellStyle name="Percent 7 3 3 6 2 2 3" xfId="17215"/>
    <cellStyle name="Percent 7 3 3 6 2 3" xfId="13126"/>
    <cellStyle name="Percent 7 3 3 6 2 3 2" xfId="41493"/>
    <cellStyle name="Percent 7 3 3 6 2 4" xfId="17214"/>
    <cellStyle name="Percent 7 3 3 6 3" xfId="10047"/>
    <cellStyle name="Percent 7 3 3 6 3 2" xfId="13641"/>
    <cellStyle name="Percent 7 3 3 6 3 3" xfId="17216"/>
    <cellStyle name="Percent 7 3 3 6 4" xfId="11256"/>
    <cellStyle name="Percent 7 3 3 6 4 2" xfId="14848"/>
    <cellStyle name="Percent 7 3 3 6 4 3" xfId="17217"/>
    <cellStyle name="Percent 7 3 3 6 5" xfId="12588"/>
    <cellStyle name="Percent 7 3 3 6 5 2" xfId="41492"/>
    <cellStyle name="Percent 7 3 3 6 6" xfId="17213"/>
    <cellStyle name="Percent 7 3 3 7" xfId="9275"/>
    <cellStyle name="Percent 7 3 3 7 2" xfId="10329"/>
    <cellStyle name="Percent 7 3 3 7 2 2" xfId="13923"/>
    <cellStyle name="Percent 7 3 3 7 2 2 2" xfId="41495"/>
    <cellStyle name="Percent 7 3 3 7 2 3" xfId="17219"/>
    <cellStyle name="Percent 7 3 3 7 3" xfId="12870"/>
    <cellStyle name="Percent 7 3 3 7 3 2" xfId="41494"/>
    <cellStyle name="Percent 7 3 3 7 4" xfId="17218"/>
    <cellStyle name="Percent 7 3 3 8" xfId="9791"/>
    <cellStyle name="Percent 7 3 3 8 2" xfId="13385"/>
    <cellStyle name="Percent 7 3 3 8 2 2" xfId="41497"/>
    <cellStyle name="Percent 7 3 3 8 3" xfId="41496"/>
    <cellStyle name="Percent 7 3 3 8 4" xfId="17220"/>
    <cellStyle name="Percent 7 3 3 9" xfId="11241"/>
    <cellStyle name="Percent 7 3 3 9 2" xfId="14833"/>
    <cellStyle name="Percent 7 3 3 9 2 2" xfId="41498"/>
    <cellStyle name="Percent 7 3 3 9 3" xfId="17221"/>
    <cellStyle name="Percent 7 3 4" xfId="8716"/>
    <cellStyle name="Percent 7 3 4 10" xfId="41500"/>
    <cellStyle name="Percent 7 3 4 11" xfId="41499"/>
    <cellStyle name="Percent 7 3 4 12" xfId="17222"/>
    <cellStyle name="Percent 7 3 4 2" xfId="8844"/>
    <cellStyle name="Percent 7 3 4 2 2" xfId="9100"/>
    <cellStyle name="Percent 7 3 4 2 2 2" xfId="9668"/>
    <cellStyle name="Percent 7 3 4 2 2 2 2" xfId="10722"/>
    <cellStyle name="Percent 7 3 4 2 2 2 2 2" xfId="14316"/>
    <cellStyle name="Percent 7 3 4 2 2 2 2 3" xfId="17226"/>
    <cellStyle name="Percent 7 3 4 2 2 2 3" xfId="13263"/>
    <cellStyle name="Percent 7 3 4 2 2 2 3 2" xfId="41503"/>
    <cellStyle name="Percent 7 3 4 2 2 2 4" xfId="17225"/>
    <cellStyle name="Percent 7 3 4 2 2 3" xfId="10184"/>
    <cellStyle name="Percent 7 3 4 2 2 3 2" xfId="13778"/>
    <cellStyle name="Percent 7 3 4 2 2 3 3" xfId="17227"/>
    <cellStyle name="Percent 7 3 4 2 2 4" xfId="11259"/>
    <cellStyle name="Percent 7 3 4 2 2 4 2" xfId="14851"/>
    <cellStyle name="Percent 7 3 4 2 2 4 3" xfId="17228"/>
    <cellStyle name="Percent 7 3 4 2 2 5" xfId="12725"/>
    <cellStyle name="Percent 7 3 4 2 2 5 2" xfId="41502"/>
    <cellStyle name="Percent 7 3 4 2 2 6" xfId="17224"/>
    <cellStyle name="Percent 7 3 4 2 3" xfId="9412"/>
    <cellStyle name="Percent 7 3 4 2 3 2" xfId="10466"/>
    <cellStyle name="Percent 7 3 4 2 3 2 2" xfId="14060"/>
    <cellStyle name="Percent 7 3 4 2 3 2 2 2" xfId="41505"/>
    <cellStyle name="Percent 7 3 4 2 3 2 3" xfId="17230"/>
    <cellStyle name="Percent 7 3 4 2 3 3" xfId="13007"/>
    <cellStyle name="Percent 7 3 4 2 3 3 2" xfId="41504"/>
    <cellStyle name="Percent 7 3 4 2 3 4" xfId="17229"/>
    <cellStyle name="Percent 7 3 4 2 4" xfId="9928"/>
    <cellStyle name="Percent 7 3 4 2 4 2" xfId="13522"/>
    <cellStyle name="Percent 7 3 4 2 4 2 2" xfId="41507"/>
    <cellStyle name="Percent 7 3 4 2 4 3" xfId="41506"/>
    <cellStyle name="Percent 7 3 4 2 4 4" xfId="17231"/>
    <cellStyle name="Percent 7 3 4 2 5" xfId="11258"/>
    <cellStyle name="Percent 7 3 4 2 5 2" xfId="14850"/>
    <cellStyle name="Percent 7 3 4 2 5 2 2" xfId="41508"/>
    <cellStyle name="Percent 7 3 4 2 5 3" xfId="17232"/>
    <cellStyle name="Percent 7 3 4 2 6" xfId="12469"/>
    <cellStyle name="Percent 7 3 4 2 6 2" xfId="41509"/>
    <cellStyle name="Percent 7 3 4 2 7" xfId="41501"/>
    <cellStyle name="Percent 7 3 4 2 8" xfId="17223"/>
    <cellStyle name="Percent 7 3 4 3" xfId="8972"/>
    <cellStyle name="Percent 7 3 4 3 2" xfId="9540"/>
    <cellStyle name="Percent 7 3 4 3 2 2" xfId="10594"/>
    <cellStyle name="Percent 7 3 4 3 2 2 2" xfId="14188"/>
    <cellStyle name="Percent 7 3 4 3 2 2 2 2" xfId="41512"/>
    <cellStyle name="Percent 7 3 4 3 2 2 3" xfId="17235"/>
    <cellStyle name="Percent 7 3 4 3 2 3" xfId="13135"/>
    <cellStyle name="Percent 7 3 4 3 2 3 2" xfId="41511"/>
    <cellStyle name="Percent 7 3 4 3 2 4" xfId="17234"/>
    <cellStyle name="Percent 7 3 4 3 3" xfId="10056"/>
    <cellStyle name="Percent 7 3 4 3 3 2" xfId="13650"/>
    <cellStyle name="Percent 7 3 4 3 3 2 2" xfId="41514"/>
    <cellStyle name="Percent 7 3 4 3 3 3" xfId="41513"/>
    <cellStyle name="Percent 7 3 4 3 3 4" xfId="17236"/>
    <cellStyle name="Percent 7 3 4 3 4" xfId="11260"/>
    <cellStyle name="Percent 7 3 4 3 4 2" xfId="14852"/>
    <cellStyle name="Percent 7 3 4 3 4 2 2" xfId="41516"/>
    <cellStyle name="Percent 7 3 4 3 4 3" xfId="41515"/>
    <cellStyle name="Percent 7 3 4 3 4 4" xfId="17237"/>
    <cellStyle name="Percent 7 3 4 3 5" xfId="12597"/>
    <cellStyle name="Percent 7 3 4 3 5 2" xfId="41517"/>
    <cellStyle name="Percent 7 3 4 3 6" xfId="41518"/>
    <cellStyle name="Percent 7 3 4 3 7" xfId="41510"/>
    <cellStyle name="Percent 7 3 4 3 8" xfId="17233"/>
    <cellStyle name="Percent 7 3 4 4" xfId="9284"/>
    <cellStyle name="Percent 7 3 4 4 2" xfId="10338"/>
    <cellStyle name="Percent 7 3 4 4 2 2" xfId="13932"/>
    <cellStyle name="Percent 7 3 4 4 2 2 2" xfId="41521"/>
    <cellStyle name="Percent 7 3 4 4 2 3" xfId="41520"/>
    <cellStyle name="Percent 7 3 4 4 2 4" xfId="17239"/>
    <cellStyle name="Percent 7 3 4 4 3" xfId="12879"/>
    <cellStyle name="Percent 7 3 4 4 3 2" xfId="41523"/>
    <cellStyle name="Percent 7 3 4 4 3 3" xfId="41522"/>
    <cellStyle name="Percent 7 3 4 4 4" xfId="41524"/>
    <cellStyle name="Percent 7 3 4 4 4 2" xfId="41525"/>
    <cellStyle name="Percent 7 3 4 4 5" xfId="41526"/>
    <cellStyle name="Percent 7 3 4 4 6" xfId="41527"/>
    <cellStyle name="Percent 7 3 4 4 7" xfId="41519"/>
    <cellStyle name="Percent 7 3 4 4 8" xfId="17238"/>
    <cellStyle name="Percent 7 3 4 5" xfId="9800"/>
    <cellStyle name="Percent 7 3 4 5 2" xfId="13394"/>
    <cellStyle name="Percent 7 3 4 5 2 2" xfId="41530"/>
    <cellStyle name="Percent 7 3 4 5 2 3" xfId="41529"/>
    <cellStyle name="Percent 7 3 4 5 3" xfId="41531"/>
    <cellStyle name="Percent 7 3 4 5 3 2" xfId="41532"/>
    <cellStyle name="Percent 7 3 4 5 4" xfId="41533"/>
    <cellStyle name="Percent 7 3 4 5 5" xfId="41534"/>
    <cellStyle name="Percent 7 3 4 5 6" xfId="41528"/>
    <cellStyle name="Percent 7 3 4 5 7" xfId="17240"/>
    <cellStyle name="Percent 7 3 4 6" xfId="11257"/>
    <cellStyle name="Percent 7 3 4 6 2" xfId="14849"/>
    <cellStyle name="Percent 7 3 4 6 2 2" xfId="41536"/>
    <cellStyle name="Percent 7 3 4 6 3" xfId="41535"/>
    <cellStyle name="Percent 7 3 4 6 4" xfId="17241"/>
    <cellStyle name="Percent 7 3 4 7" xfId="12341"/>
    <cellStyle name="Percent 7 3 4 7 2" xfId="41538"/>
    <cellStyle name="Percent 7 3 4 7 3" xfId="41537"/>
    <cellStyle name="Percent 7 3 4 8" xfId="41539"/>
    <cellStyle name="Percent 7 3 4 8 2" xfId="41540"/>
    <cellStyle name="Percent 7 3 4 9" xfId="41541"/>
    <cellStyle name="Percent 7 3 5" xfId="8748"/>
    <cellStyle name="Percent 7 3 5 2" xfId="8876"/>
    <cellStyle name="Percent 7 3 5 2 2" xfId="9132"/>
    <cellStyle name="Percent 7 3 5 2 2 2" xfId="9700"/>
    <cellStyle name="Percent 7 3 5 2 2 2 2" xfId="10754"/>
    <cellStyle name="Percent 7 3 5 2 2 2 2 2" xfId="14348"/>
    <cellStyle name="Percent 7 3 5 2 2 2 2 3" xfId="17246"/>
    <cellStyle name="Percent 7 3 5 2 2 2 3" xfId="13295"/>
    <cellStyle name="Percent 7 3 5 2 2 2 4" xfId="17245"/>
    <cellStyle name="Percent 7 3 5 2 2 3" xfId="10216"/>
    <cellStyle name="Percent 7 3 5 2 2 3 2" xfId="13810"/>
    <cellStyle name="Percent 7 3 5 2 2 3 3" xfId="17247"/>
    <cellStyle name="Percent 7 3 5 2 2 4" xfId="11263"/>
    <cellStyle name="Percent 7 3 5 2 2 4 2" xfId="14855"/>
    <cellStyle name="Percent 7 3 5 2 2 4 3" xfId="17248"/>
    <cellStyle name="Percent 7 3 5 2 2 5" xfId="12757"/>
    <cellStyle name="Percent 7 3 5 2 2 5 2" xfId="41544"/>
    <cellStyle name="Percent 7 3 5 2 2 6" xfId="17244"/>
    <cellStyle name="Percent 7 3 5 2 3" xfId="9444"/>
    <cellStyle name="Percent 7 3 5 2 3 2" xfId="10498"/>
    <cellStyle name="Percent 7 3 5 2 3 2 2" xfId="14092"/>
    <cellStyle name="Percent 7 3 5 2 3 2 3" xfId="17250"/>
    <cellStyle name="Percent 7 3 5 2 3 3" xfId="13039"/>
    <cellStyle name="Percent 7 3 5 2 3 4" xfId="17249"/>
    <cellStyle name="Percent 7 3 5 2 4" xfId="9960"/>
    <cellStyle name="Percent 7 3 5 2 4 2" xfId="13554"/>
    <cellStyle name="Percent 7 3 5 2 4 3" xfId="17251"/>
    <cellStyle name="Percent 7 3 5 2 5" xfId="11262"/>
    <cellStyle name="Percent 7 3 5 2 5 2" xfId="14854"/>
    <cellStyle name="Percent 7 3 5 2 5 3" xfId="17252"/>
    <cellStyle name="Percent 7 3 5 2 6" xfId="12501"/>
    <cellStyle name="Percent 7 3 5 2 6 2" xfId="41543"/>
    <cellStyle name="Percent 7 3 5 2 7" xfId="17243"/>
    <cellStyle name="Percent 7 3 5 3" xfId="9004"/>
    <cellStyle name="Percent 7 3 5 3 2" xfId="9572"/>
    <cellStyle name="Percent 7 3 5 3 2 2" xfId="10626"/>
    <cellStyle name="Percent 7 3 5 3 2 2 2" xfId="14220"/>
    <cellStyle name="Percent 7 3 5 3 2 2 3" xfId="17255"/>
    <cellStyle name="Percent 7 3 5 3 2 3" xfId="13167"/>
    <cellStyle name="Percent 7 3 5 3 2 3 2" xfId="41546"/>
    <cellStyle name="Percent 7 3 5 3 2 4" xfId="17254"/>
    <cellStyle name="Percent 7 3 5 3 3" xfId="10088"/>
    <cellStyle name="Percent 7 3 5 3 3 2" xfId="13682"/>
    <cellStyle name="Percent 7 3 5 3 3 3" xfId="17256"/>
    <cellStyle name="Percent 7 3 5 3 4" xfId="11264"/>
    <cellStyle name="Percent 7 3 5 3 4 2" xfId="14856"/>
    <cellStyle name="Percent 7 3 5 3 4 3" xfId="17257"/>
    <cellStyle name="Percent 7 3 5 3 5" xfId="12629"/>
    <cellStyle name="Percent 7 3 5 3 5 2" xfId="41545"/>
    <cellStyle name="Percent 7 3 5 3 6" xfId="17253"/>
    <cellStyle name="Percent 7 3 5 4" xfId="9316"/>
    <cellStyle name="Percent 7 3 5 4 2" xfId="10370"/>
    <cellStyle name="Percent 7 3 5 4 2 2" xfId="13964"/>
    <cellStyle name="Percent 7 3 5 4 2 2 2" xfId="41548"/>
    <cellStyle name="Percent 7 3 5 4 2 3" xfId="17259"/>
    <cellStyle name="Percent 7 3 5 4 3" xfId="12911"/>
    <cellStyle name="Percent 7 3 5 4 3 2" xfId="41547"/>
    <cellStyle name="Percent 7 3 5 4 4" xfId="17258"/>
    <cellStyle name="Percent 7 3 5 5" xfId="9832"/>
    <cellStyle name="Percent 7 3 5 5 2" xfId="13426"/>
    <cellStyle name="Percent 7 3 5 5 2 2" xfId="41549"/>
    <cellStyle name="Percent 7 3 5 5 3" xfId="17260"/>
    <cellStyle name="Percent 7 3 5 6" xfId="11261"/>
    <cellStyle name="Percent 7 3 5 6 2" xfId="14853"/>
    <cellStyle name="Percent 7 3 5 6 2 2" xfId="41550"/>
    <cellStyle name="Percent 7 3 5 6 3" xfId="17261"/>
    <cellStyle name="Percent 7 3 5 7" xfId="12373"/>
    <cellStyle name="Percent 7 3 5 7 2" xfId="41542"/>
    <cellStyle name="Percent 7 3 5 8" xfId="17242"/>
    <cellStyle name="Percent 7 3 6" xfId="8780"/>
    <cellStyle name="Percent 7 3 6 2" xfId="8908"/>
    <cellStyle name="Percent 7 3 6 2 2" xfId="9164"/>
    <cellStyle name="Percent 7 3 6 2 2 2" xfId="9732"/>
    <cellStyle name="Percent 7 3 6 2 2 2 2" xfId="10786"/>
    <cellStyle name="Percent 7 3 6 2 2 2 2 2" xfId="14380"/>
    <cellStyle name="Percent 7 3 6 2 2 2 2 3" xfId="17266"/>
    <cellStyle name="Percent 7 3 6 2 2 2 3" xfId="13327"/>
    <cellStyle name="Percent 7 3 6 2 2 2 4" xfId="17265"/>
    <cellStyle name="Percent 7 3 6 2 2 3" xfId="10248"/>
    <cellStyle name="Percent 7 3 6 2 2 3 2" xfId="13842"/>
    <cellStyle name="Percent 7 3 6 2 2 3 3" xfId="17267"/>
    <cellStyle name="Percent 7 3 6 2 2 4" xfId="11267"/>
    <cellStyle name="Percent 7 3 6 2 2 4 2" xfId="14859"/>
    <cellStyle name="Percent 7 3 6 2 2 4 3" xfId="17268"/>
    <cellStyle name="Percent 7 3 6 2 2 5" xfId="12789"/>
    <cellStyle name="Percent 7 3 6 2 2 5 2" xfId="41553"/>
    <cellStyle name="Percent 7 3 6 2 2 6" xfId="17264"/>
    <cellStyle name="Percent 7 3 6 2 3" xfId="9476"/>
    <cellStyle name="Percent 7 3 6 2 3 2" xfId="10530"/>
    <cellStyle name="Percent 7 3 6 2 3 2 2" xfId="14124"/>
    <cellStyle name="Percent 7 3 6 2 3 2 3" xfId="17270"/>
    <cellStyle name="Percent 7 3 6 2 3 3" xfId="13071"/>
    <cellStyle name="Percent 7 3 6 2 3 4" xfId="17269"/>
    <cellStyle name="Percent 7 3 6 2 4" xfId="9992"/>
    <cellStyle name="Percent 7 3 6 2 4 2" xfId="13586"/>
    <cellStyle name="Percent 7 3 6 2 4 3" xfId="17271"/>
    <cellStyle name="Percent 7 3 6 2 5" xfId="11266"/>
    <cellStyle name="Percent 7 3 6 2 5 2" xfId="14858"/>
    <cellStyle name="Percent 7 3 6 2 5 3" xfId="17272"/>
    <cellStyle name="Percent 7 3 6 2 6" xfId="12533"/>
    <cellStyle name="Percent 7 3 6 2 6 2" xfId="41552"/>
    <cellStyle name="Percent 7 3 6 2 7" xfId="17263"/>
    <cellStyle name="Percent 7 3 6 3" xfId="9036"/>
    <cellStyle name="Percent 7 3 6 3 2" xfId="9604"/>
    <cellStyle name="Percent 7 3 6 3 2 2" xfId="10658"/>
    <cellStyle name="Percent 7 3 6 3 2 2 2" xfId="14252"/>
    <cellStyle name="Percent 7 3 6 3 2 2 3" xfId="17275"/>
    <cellStyle name="Percent 7 3 6 3 2 3" xfId="13199"/>
    <cellStyle name="Percent 7 3 6 3 2 3 2" xfId="41555"/>
    <cellStyle name="Percent 7 3 6 3 2 4" xfId="17274"/>
    <cellStyle name="Percent 7 3 6 3 3" xfId="10120"/>
    <cellStyle name="Percent 7 3 6 3 3 2" xfId="13714"/>
    <cellStyle name="Percent 7 3 6 3 3 3" xfId="17276"/>
    <cellStyle name="Percent 7 3 6 3 4" xfId="11268"/>
    <cellStyle name="Percent 7 3 6 3 4 2" xfId="14860"/>
    <cellStyle name="Percent 7 3 6 3 4 3" xfId="17277"/>
    <cellStyle name="Percent 7 3 6 3 5" xfId="12661"/>
    <cellStyle name="Percent 7 3 6 3 5 2" xfId="41554"/>
    <cellStyle name="Percent 7 3 6 3 6" xfId="17273"/>
    <cellStyle name="Percent 7 3 6 4" xfId="9348"/>
    <cellStyle name="Percent 7 3 6 4 2" xfId="10402"/>
    <cellStyle name="Percent 7 3 6 4 2 2" xfId="13996"/>
    <cellStyle name="Percent 7 3 6 4 2 2 2" xfId="41557"/>
    <cellStyle name="Percent 7 3 6 4 2 3" xfId="17279"/>
    <cellStyle name="Percent 7 3 6 4 3" xfId="12943"/>
    <cellStyle name="Percent 7 3 6 4 3 2" xfId="41556"/>
    <cellStyle name="Percent 7 3 6 4 4" xfId="17278"/>
    <cellStyle name="Percent 7 3 6 5" xfId="9864"/>
    <cellStyle name="Percent 7 3 6 5 2" xfId="13458"/>
    <cellStyle name="Percent 7 3 6 5 2 2" xfId="41558"/>
    <cellStyle name="Percent 7 3 6 5 3" xfId="17280"/>
    <cellStyle name="Percent 7 3 6 6" xfId="11265"/>
    <cellStyle name="Percent 7 3 6 6 2" xfId="14857"/>
    <cellStyle name="Percent 7 3 6 6 2 2" xfId="41559"/>
    <cellStyle name="Percent 7 3 6 6 3" xfId="17281"/>
    <cellStyle name="Percent 7 3 6 7" xfId="12405"/>
    <cellStyle name="Percent 7 3 6 7 2" xfId="41551"/>
    <cellStyle name="Percent 7 3 6 8" xfId="17262"/>
    <cellStyle name="Percent 7 3 7" xfId="8832"/>
    <cellStyle name="Percent 7 3 7 2" xfId="9088"/>
    <cellStyle name="Percent 7 3 7 2 2" xfId="9656"/>
    <cellStyle name="Percent 7 3 7 2 2 2" xfId="10710"/>
    <cellStyle name="Percent 7 3 7 2 2 2 2" xfId="14304"/>
    <cellStyle name="Percent 7 3 7 2 2 2 3" xfId="17285"/>
    <cellStyle name="Percent 7 3 7 2 2 3" xfId="13251"/>
    <cellStyle name="Percent 7 3 7 2 2 3 2" xfId="41562"/>
    <cellStyle name="Percent 7 3 7 2 2 4" xfId="17284"/>
    <cellStyle name="Percent 7 3 7 2 3" xfId="10172"/>
    <cellStyle name="Percent 7 3 7 2 3 2" xfId="13766"/>
    <cellStyle name="Percent 7 3 7 2 3 3" xfId="17286"/>
    <cellStyle name="Percent 7 3 7 2 4" xfId="11270"/>
    <cellStyle name="Percent 7 3 7 2 4 2" xfId="14862"/>
    <cellStyle name="Percent 7 3 7 2 4 3" xfId="17287"/>
    <cellStyle name="Percent 7 3 7 2 5" xfId="12713"/>
    <cellStyle name="Percent 7 3 7 2 5 2" xfId="41561"/>
    <cellStyle name="Percent 7 3 7 2 6" xfId="17283"/>
    <cellStyle name="Percent 7 3 7 3" xfId="9400"/>
    <cellStyle name="Percent 7 3 7 3 2" xfId="10454"/>
    <cellStyle name="Percent 7 3 7 3 2 2" xfId="14048"/>
    <cellStyle name="Percent 7 3 7 3 2 2 2" xfId="41564"/>
    <cellStyle name="Percent 7 3 7 3 2 3" xfId="17289"/>
    <cellStyle name="Percent 7 3 7 3 3" xfId="12995"/>
    <cellStyle name="Percent 7 3 7 3 3 2" xfId="41563"/>
    <cellStyle name="Percent 7 3 7 3 4" xfId="17288"/>
    <cellStyle name="Percent 7 3 7 4" xfId="9916"/>
    <cellStyle name="Percent 7 3 7 4 2" xfId="13510"/>
    <cellStyle name="Percent 7 3 7 4 2 2" xfId="41566"/>
    <cellStyle name="Percent 7 3 7 4 3" xfId="41565"/>
    <cellStyle name="Percent 7 3 7 4 4" xfId="17290"/>
    <cellStyle name="Percent 7 3 7 5" xfId="11269"/>
    <cellStyle name="Percent 7 3 7 5 2" xfId="14861"/>
    <cellStyle name="Percent 7 3 7 5 2 2" xfId="41567"/>
    <cellStyle name="Percent 7 3 7 5 3" xfId="17291"/>
    <cellStyle name="Percent 7 3 7 6" xfId="12457"/>
    <cellStyle name="Percent 7 3 7 6 2" xfId="41568"/>
    <cellStyle name="Percent 7 3 7 7" xfId="41560"/>
    <cellStyle name="Percent 7 3 7 8" xfId="17282"/>
    <cellStyle name="Percent 7 3 8" xfId="8960"/>
    <cellStyle name="Percent 7 3 8 2" xfId="9528"/>
    <cellStyle name="Percent 7 3 8 2 2" xfId="10582"/>
    <cellStyle name="Percent 7 3 8 2 2 2" xfId="14176"/>
    <cellStyle name="Percent 7 3 8 2 2 2 2" xfId="41571"/>
    <cellStyle name="Percent 7 3 8 2 2 3" xfId="17294"/>
    <cellStyle name="Percent 7 3 8 2 3" xfId="13123"/>
    <cellStyle name="Percent 7 3 8 2 3 2" xfId="41570"/>
    <cellStyle name="Percent 7 3 8 2 4" xfId="17293"/>
    <cellStyle name="Percent 7 3 8 3" xfId="10044"/>
    <cellStyle name="Percent 7 3 8 3 2" xfId="13638"/>
    <cellStyle name="Percent 7 3 8 3 2 2" xfId="41573"/>
    <cellStyle name="Percent 7 3 8 3 3" xfId="41572"/>
    <cellStyle name="Percent 7 3 8 3 4" xfId="17295"/>
    <cellStyle name="Percent 7 3 8 4" xfId="11271"/>
    <cellStyle name="Percent 7 3 8 4 2" xfId="14863"/>
    <cellStyle name="Percent 7 3 8 4 2 2" xfId="41574"/>
    <cellStyle name="Percent 7 3 8 4 3" xfId="17296"/>
    <cellStyle name="Percent 7 3 8 5" xfId="12585"/>
    <cellStyle name="Percent 7 3 8 5 2" xfId="41575"/>
    <cellStyle name="Percent 7 3 8 6" xfId="41569"/>
    <cellStyle name="Percent 7 3 8 7" xfId="17292"/>
    <cellStyle name="Percent 7 3 9" xfId="9272"/>
    <cellStyle name="Percent 7 3 9 2" xfId="10326"/>
    <cellStyle name="Percent 7 3 9 2 2" xfId="13920"/>
    <cellStyle name="Percent 7 3 9 2 2 2" xfId="41577"/>
    <cellStyle name="Percent 7 3 9 2 3" xfId="17298"/>
    <cellStyle name="Percent 7 3 9 3" xfId="12867"/>
    <cellStyle name="Percent 7 3 9 3 2" xfId="41576"/>
    <cellStyle name="Percent 7 3 9 4" xfId="17297"/>
    <cellStyle name="Percent 7 4" xfId="8705"/>
    <cellStyle name="Percent 7 4 10" xfId="11272"/>
    <cellStyle name="Percent 7 4 10 2" xfId="14864"/>
    <cellStyle name="Percent 7 4 10 2 2" xfId="41580"/>
    <cellStyle name="Percent 7 4 10 3" xfId="41579"/>
    <cellStyle name="Percent 7 4 10 4" xfId="17300"/>
    <cellStyle name="Percent 7 4 11" xfId="12333"/>
    <cellStyle name="Percent 7 4 11 2" xfId="41581"/>
    <cellStyle name="Percent 7 4 12" xfId="41582"/>
    <cellStyle name="Percent 7 4 13" xfId="41578"/>
    <cellStyle name="Percent 7 4 14" xfId="17299"/>
    <cellStyle name="Percent 7 4 2" xfId="8706"/>
    <cellStyle name="Percent 7 4 2 10" xfId="12334"/>
    <cellStyle name="Percent 7 4 2 10 2" xfId="41584"/>
    <cellStyle name="Percent 7 4 2 11" xfId="41583"/>
    <cellStyle name="Percent 7 4 2 12" xfId="17301"/>
    <cellStyle name="Percent 7 4 2 2" xfId="8736"/>
    <cellStyle name="Percent 7 4 2 2 2" xfId="8864"/>
    <cellStyle name="Percent 7 4 2 2 2 2" xfId="9120"/>
    <cellStyle name="Percent 7 4 2 2 2 2 2" xfId="9688"/>
    <cellStyle name="Percent 7 4 2 2 2 2 2 2" xfId="10742"/>
    <cellStyle name="Percent 7 4 2 2 2 2 2 2 2" xfId="14336"/>
    <cellStyle name="Percent 7 4 2 2 2 2 2 2 3" xfId="17306"/>
    <cellStyle name="Percent 7 4 2 2 2 2 2 3" xfId="13283"/>
    <cellStyle name="Percent 7 4 2 2 2 2 2 4" xfId="17305"/>
    <cellStyle name="Percent 7 4 2 2 2 2 3" xfId="10204"/>
    <cellStyle name="Percent 7 4 2 2 2 2 3 2" xfId="13798"/>
    <cellStyle name="Percent 7 4 2 2 2 2 3 3" xfId="17307"/>
    <cellStyle name="Percent 7 4 2 2 2 2 4" xfId="11276"/>
    <cellStyle name="Percent 7 4 2 2 2 2 4 2" xfId="14868"/>
    <cellStyle name="Percent 7 4 2 2 2 2 4 3" xfId="17308"/>
    <cellStyle name="Percent 7 4 2 2 2 2 5" xfId="12745"/>
    <cellStyle name="Percent 7 4 2 2 2 2 5 2" xfId="41587"/>
    <cellStyle name="Percent 7 4 2 2 2 2 6" xfId="17304"/>
    <cellStyle name="Percent 7 4 2 2 2 3" xfId="9432"/>
    <cellStyle name="Percent 7 4 2 2 2 3 2" xfId="10486"/>
    <cellStyle name="Percent 7 4 2 2 2 3 2 2" xfId="14080"/>
    <cellStyle name="Percent 7 4 2 2 2 3 2 3" xfId="17310"/>
    <cellStyle name="Percent 7 4 2 2 2 3 3" xfId="13027"/>
    <cellStyle name="Percent 7 4 2 2 2 3 4" xfId="17309"/>
    <cellStyle name="Percent 7 4 2 2 2 4" xfId="9948"/>
    <cellStyle name="Percent 7 4 2 2 2 4 2" xfId="13542"/>
    <cellStyle name="Percent 7 4 2 2 2 4 3" xfId="17311"/>
    <cellStyle name="Percent 7 4 2 2 2 5" xfId="11275"/>
    <cellStyle name="Percent 7 4 2 2 2 5 2" xfId="14867"/>
    <cellStyle name="Percent 7 4 2 2 2 5 3" xfId="17312"/>
    <cellStyle name="Percent 7 4 2 2 2 6" xfId="12489"/>
    <cellStyle name="Percent 7 4 2 2 2 6 2" xfId="41586"/>
    <cellStyle name="Percent 7 4 2 2 2 7" xfId="17303"/>
    <cellStyle name="Percent 7 4 2 2 3" xfId="8992"/>
    <cellStyle name="Percent 7 4 2 2 3 2" xfId="9560"/>
    <cellStyle name="Percent 7 4 2 2 3 2 2" xfId="10614"/>
    <cellStyle name="Percent 7 4 2 2 3 2 2 2" xfId="14208"/>
    <cellStyle name="Percent 7 4 2 2 3 2 2 3" xfId="17315"/>
    <cellStyle name="Percent 7 4 2 2 3 2 3" xfId="13155"/>
    <cellStyle name="Percent 7 4 2 2 3 2 3 2" xfId="41589"/>
    <cellStyle name="Percent 7 4 2 2 3 2 4" xfId="17314"/>
    <cellStyle name="Percent 7 4 2 2 3 3" xfId="10076"/>
    <cellStyle name="Percent 7 4 2 2 3 3 2" xfId="13670"/>
    <cellStyle name="Percent 7 4 2 2 3 3 3" xfId="17316"/>
    <cellStyle name="Percent 7 4 2 2 3 4" xfId="11277"/>
    <cellStyle name="Percent 7 4 2 2 3 4 2" xfId="14869"/>
    <cellStyle name="Percent 7 4 2 2 3 4 3" xfId="17317"/>
    <cellStyle name="Percent 7 4 2 2 3 5" xfId="12617"/>
    <cellStyle name="Percent 7 4 2 2 3 5 2" xfId="41588"/>
    <cellStyle name="Percent 7 4 2 2 3 6" xfId="17313"/>
    <cellStyle name="Percent 7 4 2 2 4" xfId="9304"/>
    <cellStyle name="Percent 7 4 2 2 4 2" xfId="10358"/>
    <cellStyle name="Percent 7 4 2 2 4 2 2" xfId="13952"/>
    <cellStyle name="Percent 7 4 2 2 4 2 2 2" xfId="41591"/>
    <cellStyle name="Percent 7 4 2 2 4 2 3" xfId="17319"/>
    <cellStyle name="Percent 7 4 2 2 4 3" xfId="12899"/>
    <cellStyle name="Percent 7 4 2 2 4 3 2" xfId="41590"/>
    <cellStyle name="Percent 7 4 2 2 4 4" xfId="17318"/>
    <cellStyle name="Percent 7 4 2 2 5" xfId="9820"/>
    <cellStyle name="Percent 7 4 2 2 5 2" xfId="13414"/>
    <cellStyle name="Percent 7 4 2 2 5 2 2" xfId="41592"/>
    <cellStyle name="Percent 7 4 2 2 5 3" xfId="17320"/>
    <cellStyle name="Percent 7 4 2 2 6" xfId="11274"/>
    <cellStyle name="Percent 7 4 2 2 6 2" xfId="14866"/>
    <cellStyle name="Percent 7 4 2 2 6 2 2" xfId="41593"/>
    <cellStyle name="Percent 7 4 2 2 6 3" xfId="17321"/>
    <cellStyle name="Percent 7 4 2 2 7" xfId="12361"/>
    <cellStyle name="Percent 7 4 2 2 7 2" xfId="41585"/>
    <cellStyle name="Percent 7 4 2 2 8" xfId="17302"/>
    <cellStyle name="Percent 7 4 2 3" xfId="8768"/>
    <cellStyle name="Percent 7 4 2 3 2" xfId="8896"/>
    <cellStyle name="Percent 7 4 2 3 2 2" xfId="9152"/>
    <cellStyle name="Percent 7 4 2 3 2 2 2" xfId="9720"/>
    <cellStyle name="Percent 7 4 2 3 2 2 2 2" xfId="10774"/>
    <cellStyle name="Percent 7 4 2 3 2 2 2 2 2" xfId="14368"/>
    <cellStyle name="Percent 7 4 2 3 2 2 2 2 3" xfId="17326"/>
    <cellStyle name="Percent 7 4 2 3 2 2 2 3" xfId="13315"/>
    <cellStyle name="Percent 7 4 2 3 2 2 2 4" xfId="17325"/>
    <cellStyle name="Percent 7 4 2 3 2 2 3" xfId="10236"/>
    <cellStyle name="Percent 7 4 2 3 2 2 3 2" xfId="13830"/>
    <cellStyle name="Percent 7 4 2 3 2 2 3 3" xfId="17327"/>
    <cellStyle name="Percent 7 4 2 3 2 2 4" xfId="11280"/>
    <cellStyle name="Percent 7 4 2 3 2 2 4 2" xfId="14872"/>
    <cellStyle name="Percent 7 4 2 3 2 2 4 3" xfId="17328"/>
    <cellStyle name="Percent 7 4 2 3 2 2 5" xfId="12777"/>
    <cellStyle name="Percent 7 4 2 3 2 2 5 2" xfId="41596"/>
    <cellStyle name="Percent 7 4 2 3 2 2 6" xfId="17324"/>
    <cellStyle name="Percent 7 4 2 3 2 3" xfId="9464"/>
    <cellStyle name="Percent 7 4 2 3 2 3 2" xfId="10518"/>
    <cellStyle name="Percent 7 4 2 3 2 3 2 2" xfId="14112"/>
    <cellStyle name="Percent 7 4 2 3 2 3 2 3" xfId="17330"/>
    <cellStyle name="Percent 7 4 2 3 2 3 3" xfId="13059"/>
    <cellStyle name="Percent 7 4 2 3 2 3 4" xfId="17329"/>
    <cellStyle name="Percent 7 4 2 3 2 4" xfId="9980"/>
    <cellStyle name="Percent 7 4 2 3 2 4 2" xfId="13574"/>
    <cellStyle name="Percent 7 4 2 3 2 4 3" xfId="17331"/>
    <cellStyle name="Percent 7 4 2 3 2 5" xfId="11279"/>
    <cellStyle name="Percent 7 4 2 3 2 5 2" xfId="14871"/>
    <cellStyle name="Percent 7 4 2 3 2 5 3" xfId="17332"/>
    <cellStyle name="Percent 7 4 2 3 2 6" xfId="12521"/>
    <cellStyle name="Percent 7 4 2 3 2 6 2" xfId="41595"/>
    <cellStyle name="Percent 7 4 2 3 2 7" xfId="17323"/>
    <cellStyle name="Percent 7 4 2 3 3" xfId="9024"/>
    <cellStyle name="Percent 7 4 2 3 3 2" xfId="9592"/>
    <cellStyle name="Percent 7 4 2 3 3 2 2" xfId="10646"/>
    <cellStyle name="Percent 7 4 2 3 3 2 2 2" xfId="14240"/>
    <cellStyle name="Percent 7 4 2 3 3 2 2 3" xfId="17335"/>
    <cellStyle name="Percent 7 4 2 3 3 2 3" xfId="13187"/>
    <cellStyle name="Percent 7 4 2 3 3 2 3 2" xfId="41598"/>
    <cellStyle name="Percent 7 4 2 3 3 2 4" xfId="17334"/>
    <cellStyle name="Percent 7 4 2 3 3 3" xfId="10108"/>
    <cellStyle name="Percent 7 4 2 3 3 3 2" xfId="13702"/>
    <cellStyle name="Percent 7 4 2 3 3 3 3" xfId="17336"/>
    <cellStyle name="Percent 7 4 2 3 3 4" xfId="11281"/>
    <cellStyle name="Percent 7 4 2 3 3 4 2" xfId="14873"/>
    <cellStyle name="Percent 7 4 2 3 3 4 3" xfId="17337"/>
    <cellStyle name="Percent 7 4 2 3 3 5" xfId="12649"/>
    <cellStyle name="Percent 7 4 2 3 3 5 2" xfId="41597"/>
    <cellStyle name="Percent 7 4 2 3 3 6" xfId="17333"/>
    <cellStyle name="Percent 7 4 2 3 4" xfId="9336"/>
    <cellStyle name="Percent 7 4 2 3 4 2" xfId="10390"/>
    <cellStyle name="Percent 7 4 2 3 4 2 2" xfId="13984"/>
    <cellStyle name="Percent 7 4 2 3 4 2 2 2" xfId="41600"/>
    <cellStyle name="Percent 7 4 2 3 4 2 3" xfId="17339"/>
    <cellStyle name="Percent 7 4 2 3 4 3" xfId="12931"/>
    <cellStyle name="Percent 7 4 2 3 4 3 2" xfId="41599"/>
    <cellStyle name="Percent 7 4 2 3 4 4" xfId="17338"/>
    <cellStyle name="Percent 7 4 2 3 5" xfId="9852"/>
    <cellStyle name="Percent 7 4 2 3 5 2" xfId="13446"/>
    <cellStyle name="Percent 7 4 2 3 5 2 2" xfId="41601"/>
    <cellStyle name="Percent 7 4 2 3 5 3" xfId="17340"/>
    <cellStyle name="Percent 7 4 2 3 6" xfId="11278"/>
    <cellStyle name="Percent 7 4 2 3 6 2" xfId="14870"/>
    <cellStyle name="Percent 7 4 2 3 6 2 2" xfId="41602"/>
    <cellStyle name="Percent 7 4 2 3 6 3" xfId="17341"/>
    <cellStyle name="Percent 7 4 2 3 7" xfId="12393"/>
    <cellStyle name="Percent 7 4 2 3 7 2" xfId="41594"/>
    <cellStyle name="Percent 7 4 2 3 8" xfId="17322"/>
    <cellStyle name="Percent 7 4 2 4" xfId="8800"/>
    <cellStyle name="Percent 7 4 2 4 2" xfId="8928"/>
    <cellStyle name="Percent 7 4 2 4 2 2" xfId="9184"/>
    <cellStyle name="Percent 7 4 2 4 2 2 2" xfId="9752"/>
    <cellStyle name="Percent 7 4 2 4 2 2 2 2" xfId="10806"/>
    <cellStyle name="Percent 7 4 2 4 2 2 2 2 2" xfId="14400"/>
    <cellStyle name="Percent 7 4 2 4 2 2 2 2 3" xfId="17346"/>
    <cellStyle name="Percent 7 4 2 4 2 2 2 3" xfId="13347"/>
    <cellStyle name="Percent 7 4 2 4 2 2 2 4" xfId="17345"/>
    <cellStyle name="Percent 7 4 2 4 2 2 3" xfId="10268"/>
    <cellStyle name="Percent 7 4 2 4 2 2 3 2" xfId="13862"/>
    <cellStyle name="Percent 7 4 2 4 2 2 3 3" xfId="17347"/>
    <cellStyle name="Percent 7 4 2 4 2 2 4" xfId="11284"/>
    <cellStyle name="Percent 7 4 2 4 2 2 4 2" xfId="14876"/>
    <cellStyle name="Percent 7 4 2 4 2 2 4 3" xfId="17348"/>
    <cellStyle name="Percent 7 4 2 4 2 2 5" xfId="12809"/>
    <cellStyle name="Percent 7 4 2 4 2 2 5 2" xfId="41605"/>
    <cellStyle name="Percent 7 4 2 4 2 2 6" xfId="17344"/>
    <cellStyle name="Percent 7 4 2 4 2 3" xfId="9496"/>
    <cellStyle name="Percent 7 4 2 4 2 3 2" xfId="10550"/>
    <cellStyle name="Percent 7 4 2 4 2 3 2 2" xfId="14144"/>
    <cellStyle name="Percent 7 4 2 4 2 3 2 3" xfId="17350"/>
    <cellStyle name="Percent 7 4 2 4 2 3 3" xfId="13091"/>
    <cellStyle name="Percent 7 4 2 4 2 3 4" xfId="17349"/>
    <cellStyle name="Percent 7 4 2 4 2 4" xfId="10012"/>
    <cellStyle name="Percent 7 4 2 4 2 4 2" xfId="13606"/>
    <cellStyle name="Percent 7 4 2 4 2 4 3" xfId="17351"/>
    <cellStyle name="Percent 7 4 2 4 2 5" xfId="11283"/>
    <cellStyle name="Percent 7 4 2 4 2 5 2" xfId="14875"/>
    <cellStyle name="Percent 7 4 2 4 2 5 3" xfId="17352"/>
    <cellStyle name="Percent 7 4 2 4 2 6" xfId="12553"/>
    <cellStyle name="Percent 7 4 2 4 2 6 2" xfId="41604"/>
    <cellStyle name="Percent 7 4 2 4 2 7" xfId="17343"/>
    <cellStyle name="Percent 7 4 2 4 3" xfId="9056"/>
    <cellStyle name="Percent 7 4 2 4 3 2" xfId="9624"/>
    <cellStyle name="Percent 7 4 2 4 3 2 2" xfId="10678"/>
    <cellStyle name="Percent 7 4 2 4 3 2 2 2" xfId="14272"/>
    <cellStyle name="Percent 7 4 2 4 3 2 2 3" xfId="17355"/>
    <cellStyle name="Percent 7 4 2 4 3 2 3" xfId="13219"/>
    <cellStyle name="Percent 7 4 2 4 3 2 3 2" xfId="41607"/>
    <cellStyle name="Percent 7 4 2 4 3 2 4" xfId="17354"/>
    <cellStyle name="Percent 7 4 2 4 3 3" xfId="10140"/>
    <cellStyle name="Percent 7 4 2 4 3 3 2" xfId="13734"/>
    <cellStyle name="Percent 7 4 2 4 3 3 3" xfId="17356"/>
    <cellStyle name="Percent 7 4 2 4 3 4" xfId="11285"/>
    <cellStyle name="Percent 7 4 2 4 3 4 2" xfId="14877"/>
    <cellStyle name="Percent 7 4 2 4 3 4 3" xfId="17357"/>
    <cellStyle name="Percent 7 4 2 4 3 5" xfId="12681"/>
    <cellStyle name="Percent 7 4 2 4 3 5 2" xfId="41606"/>
    <cellStyle name="Percent 7 4 2 4 3 6" xfId="17353"/>
    <cellStyle name="Percent 7 4 2 4 4" xfId="9368"/>
    <cellStyle name="Percent 7 4 2 4 4 2" xfId="10422"/>
    <cellStyle name="Percent 7 4 2 4 4 2 2" xfId="14016"/>
    <cellStyle name="Percent 7 4 2 4 4 2 2 2" xfId="41609"/>
    <cellStyle name="Percent 7 4 2 4 4 2 3" xfId="17359"/>
    <cellStyle name="Percent 7 4 2 4 4 3" xfId="12963"/>
    <cellStyle name="Percent 7 4 2 4 4 3 2" xfId="41608"/>
    <cellStyle name="Percent 7 4 2 4 4 4" xfId="17358"/>
    <cellStyle name="Percent 7 4 2 4 5" xfId="9884"/>
    <cellStyle name="Percent 7 4 2 4 5 2" xfId="13478"/>
    <cellStyle name="Percent 7 4 2 4 5 2 2" xfId="41610"/>
    <cellStyle name="Percent 7 4 2 4 5 3" xfId="17360"/>
    <cellStyle name="Percent 7 4 2 4 6" xfId="11282"/>
    <cellStyle name="Percent 7 4 2 4 6 2" xfId="14874"/>
    <cellStyle name="Percent 7 4 2 4 6 2 2" xfId="41611"/>
    <cellStyle name="Percent 7 4 2 4 6 3" xfId="17361"/>
    <cellStyle name="Percent 7 4 2 4 7" xfId="12425"/>
    <cellStyle name="Percent 7 4 2 4 7 2" xfId="41603"/>
    <cellStyle name="Percent 7 4 2 4 8" xfId="17342"/>
    <cellStyle name="Percent 7 4 2 5" xfId="8837"/>
    <cellStyle name="Percent 7 4 2 5 2" xfId="9093"/>
    <cellStyle name="Percent 7 4 2 5 2 2" xfId="9661"/>
    <cellStyle name="Percent 7 4 2 5 2 2 2" xfId="10715"/>
    <cellStyle name="Percent 7 4 2 5 2 2 2 2" xfId="14309"/>
    <cellStyle name="Percent 7 4 2 5 2 2 2 3" xfId="17365"/>
    <cellStyle name="Percent 7 4 2 5 2 2 3" xfId="13256"/>
    <cellStyle name="Percent 7 4 2 5 2 2 3 2" xfId="41614"/>
    <cellStyle name="Percent 7 4 2 5 2 2 4" xfId="17364"/>
    <cellStyle name="Percent 7 4 2 5 2 3" xfId="10177"/>
    <cellStyle name="Percent 7 4 2 5 2 3 2" xfId="13771"/>
    <cellStyle name="Percent 7 4 2 5 2 3 3" xfId="17366"/>
    <cellStyle name="Percent 7 4 2 5 2 4" xfId="11287"/>
    <cellStyle name="Percent 7 4 2 5 2 4 2" xfId="14879"/>
    <cellStyle name="Percent 7 4 2 5 2 4 3" xfId="17367"/>
    <cellStyle name="Percent 7 4 2 5 2 5" xfId="12718"/>
    <cellStyle name="Percent 7 4 2 5 2 5 2" xfId="41613"/>
    <cellStyle name="Percent 7 4 2 5 2 6" xfId="17363"/>
    <cellStyle name="Percent 7 4 2 5 3" xfId="9405"/>
    <cellStyle name="Percent 7 4 2 5 3 2" xfId="10459"/>
    <cellStyle name="Percent 7 4 2 5 3 2 2" xfId="14053"/>
    <cellStyle name="Percent 7 4 2 5 3 2 2 2" xfId="41616"/>
    <cellStyle name="Percent 7 4 2 5 3 2 3" xfId="17369"/>
    <cellStyle name="Percent 7 4 2 5 3 3" xfId="13000"/>
    <cellStyle name="Percent 7 4 2 5 3 3 2" xfId="41615"/>
    <cellStyle name="Percent 7 4 2 5 3 4" xfId="17368"/>
    <cellStyle name="Percent 7 4 2 5 4" xfId="9921"/>
    <cellStyle name="Percent 7 4 2 5 4 2" xfId="13515"/>
    <cellStyle name="Percent 7 4 2 5 4 2 2" xfId="41617"/>
    <cellStyle name="Percent 7 4 2 5 4 3" xfId="17370"/>
    <cellStyle name="Percent 7 4 2 5 5" xfId="11286"/>
    <cellStyle name="Percent 7 4 2 5 5 2" xfId="14878"/>
    <cellStyle name="Percent 7 4 2 5 5 2 2" xfId="41618"/>
    <cellStyle name="Percent 7 4 2 5 5 3" xfId="17371"/>
    <cellStyle name="Percent 7 4 2 5 6" xfId="12462"/>
    <cellStyle name="Percent 7 4 2 5 6 2" xfId="41612"/>
    <cellStyle name="Percent 7 4 2 5 7" xfId="17362"/>
    <cellStyle name="Percent 7 4 2 6" xfId="8965"/>
    <cellStyle name="Percent 7 4 2 6 2" xfId="9533"/>
    <cellStyle name="Percent 7 4 2 6 2 2" xfId="10587"/>
    <cellStyle name="Percent 7 4 2 6 2 2 2" xfId="14181"/>
    <cellStyle name="Percent 7 4 2 6 2 2 3" xfId="17374"/>
    <cellStyle name="Percent 7 4 2 6 2 3" xfId="13128"/>
    <cellStyle name="Percent 7 4 2 6 2 3 2" xfId="41620"/>
    <cellStyle name="Percent 7 4 2 6 2 4" xfId="17373"/>
    <cellStyle name="Percent 7 4 2 6 3" xfId="10049"/>
    <cellStyle name="Percent 7 4 2 6 3 2" xfId="13643"/>
    <cellStyle name="Percent 7 4 2 6 3 3" xfId="17375"/>
    <cellStyle name="Percent 7 4 2 6 4" xfId="11288"/>
    <cellStyle name="Percent 7 4 2 6 4 2" xfId="14880"/>
    <cellStyle name="Percent 7 4 2 6 4 3" xfId="17376"/>
    <cellStyle name="Percent 7 4 2 6 5" xfId="12590"/>
    <cellStyle name="Percent 7 4 2 6 5 2" xfId="41619"/>
    <cellStyle name="Percent 7 4 2 6 6" xfId="17372"/>
    <cellStyle name="Percent 7 4 2 7" xfId="9277"/>
    <cellStyle name="Percent 7 4 2 7 2" xfId="10331"/>
    <cellStyle name="Percent 7 4 2 7 2 2" xfId="13925"/>
    <cellStyle name="Percent 7 4 2 7 2 2 2" xfId="41622"/>
    <cellStyle name="Percent 7 4 2 7 2 3" xfId="17378"/>
    <cellStyle name="Percent 7 4 2 7 3" xfId="12872"/>
    <cellStyle name="Percent 7 4 2 7 3 2" xfId="41621"/>
    <cellStyle name="Percent 7 4 2 7 4" xfId="17377"/>
    <cellStyle name="Percent 7 4 2 8" xfId="9793"/>
    <cellStyle name="Percent 7 4 2 8 2" xfId="13387"/>
    <cellStyle name="Percent 7 4 2 8 2 2" xfId="41624"/>
    <cellStyle name="Percent 7 4 2 8 3" xfId="41623"/>
    <cellStyle name="Percent 7 4 2 8 4" xfId="17379"/>
    <cellStyle name="Percent 7 4 2 9" xfId="11273"/>
    <cellStyle name="Percent 7 4 2 9 2" xfId="14865"/>
    <cellStyle name="Percent 7 4 2 9 2 2" xfId="41625"/>
    <cellStyle name="Percent 7 4 2 9 3" xfId="17380"/>
    <cellStyle name="Percent 7 4 3" xfId="8720"/>
    <cellStyle name="Percent 7 4 3 10" xfId="41627"/>
    <cellStyle name="Percent 7 4 3 11" xfId="41626"/>
    <cellStyle name="Percent 7 4 3 12" xfId="17381"/>
    <cellStyle name="Percent 7 4 3 2" xfId="8848"/>
    <cellStyle name="Percent 7 4 3 2 2" xfId="9104"/>
    <cellStyle name="Percent 7 4 3 2 2 2" xfId="9672"/>
    <cellStyle name="Percent 7 4 3 2 2 2 2" xfId="10726"/>
    <cellStyle name="Percent 7 4 3 2 2 2 2 2" xfId="14320"/>
    <cellStyle name="Percent 7 4 3 2 2 2 2 3" xfId="17385"/>
    <cellStyle name="Percent 7 4 3 2 2 2 3" xfId="13267"/>
    <cellStyle name="Percent 7 4 3 2 2 2 3 2" xfId="41630"/>
    <cellStyle name="Percent 7 4 3 2 2 2 4" xfId="17384"/>
    <cellStyle name="Percent 7 4 3 2 2 3" xfId="10188"/>
    <cellStyle name="Percent 7 4 3 2 2 3 2" xfId="13782"/>
    <cellStyle name="Percent 7 4 3 2 2 3 3" xfId="17386"/>
    <cellStyle name="Percent 7 4 3 2 2 4" xfId="11291"/>
    <cellStyle name="Percent 7 4 3 2 2 4 2" xfId="14883"/>
    <cellStyle name="Percent 7 4 3 2 2 4 3" xfId="17387"/>
    <cellStyle name="Percent 7 4 3 2 2 5" xfId="12729"/>
    <cellStyle name="Percent 7 4 3 2 2 5 2" xfId="41629"/>
    <cellStyle name="Percent 7 4 3 2 2 6" xfId="17383"/>
    <cellStyle name="Percent 7 4 3 2 3" xfId="9416"/>
    <cellStyle name="Percent 7 4 3 2 3 2" xfId="10470"/>
    <cellStyle name="Percent 7 4 3 2 3 2 2" xfId="14064"/>
    <cellStyle name="Percent 7 4 3 2 3 2 2 2" xfId="41632"/>
    <cellStyle name="Percent 7 4 3 2 3 2 3" xfId="17389"/>
    <cellStyle name="Percent 7 4 3 2 3 3" xfId="13011"/>
    <cellStyle name="Percent 7 4 3 2 3 3 2" xfId="41631"/>
    <cellStyle name="Percent 7 4 3 2 3 4" xfId="17388"/>
    <cellStyle name="Percent 7 4 3 2 4" xfId="9932"/>
    <cellStyle name="Percent 7 4 3 2 4 2" xfId="13526"/>
    <cellStyle name="Percent 7 4 3 2 4 2 2" xfId="41634"/>
    <cellStyle name="Percent 7 4 3 2 4 3" xfId="41633"/>
    <cellStyle name="Percent 7 4 3 2 4 4" xfId="17390"/>
    <cellStyle name="Percent 7 4 3 2 5" xfId="11290"/>
    <cellStyle name="Percent 7 4 3 2 5 2" xfId="14882"/>
    <cellStyle name="Percent 7 4 3 2 5 2 2" xfId="41635"/>
    <cellStyle name="Percent 7 4 3 2 5 3" xfId="17391"/>
    <cellStyle name="Percent 7 4 3 2 6" xfId="12473"/>
    <cellStyle name="Percent 7 4 3 2 6 2" xfId="41636"/>
    <cellStyle name="Percent 7 4 3 2 7" xfId="41628"/>
    <cellStyle name="Percent 7 4 3 2 8" xfId="17382"/>
    <cellStyle name="Percent 7 4 3 3" xfId="8976"/>
    <cellStyle name="Percent 7 4 3 3 2" xfId="9544"/>
    <cellStyle name="Percent 7 4 3 3 2 2" xfId="10598"/>
    <cellStyle name="Percent 7 4 3 3 2 2 2" xfId="14192"/>
    <cellStyle name="Percent 7 4 3 3 2 2 2 2" xfId="41639"/>
    <cellStyle name="Percent 7 4 3 3 2 2 3" xfId="17394"/>
    <cellStyle name="Percent 7 4 3 3 2 3" xfId="13139"/>
    <cellStyle name="Percent 7 4 3 3 2 3 2" xfId="41638"/>
    <cellStyle name="Percent 7 4 3 3 2 4" xfId="17393"/>
    <cellStyle name="Percent 7 4 3 3 3" xfId="10060"/>
    <cellStyle name="Percent 7 4 3 3 3 2" xfId="13654"/>
    <cellStyle name="Percent 7 4 3 3 3 2 2" xfId="41641"/>
    <cellStyle name="Percent 7 4 3 3 3 3" xfId="41640"/>
    <cellStyle name="Percent 7 4 3 3 3 4" xfId="17395"/>
    <cellStyle name="Percent 7 4 3 3 4" xfId="11292"/>
    <cellStyle name="Percent 7 4 3 3 4 2" xfId="14884"/>
    <cellStyle name="Percent 7 4 3 3 4 2 2" xfId="41643"/>
    <cellStyle name="Percent 7 4 3 3 4 3" xfId="41642"/>
    <cellStyle name="Percent 7 4 3 3 4 4" xfId="17396"/>
    <cellStyle name="Percent 7 4 3 3 5" xfId="12601"/>
    <cellStyle name="Percent 7 4 3 3 5 2" xfId="41644"/>
    <cellStyle name="Percent 7 4 3 3 6" xfId="41645"/>
    <cellStyle name="Percent 7 4 3 3 7" xfId="41637"/>
    <cellStyle name="Percent 7 4 3 3 8" xfId="17392"/>
    <cellStyle name="Percent 7 4 3 4" xfId="9288"/>
    <cellStyle name="Percent 7 4 3 4 2" xfId="10342"/>
    <cellStyle name="Percent 7 4 3 4 2 2" xfId="13936"/>
    <cellStyle name="Percent 7 4 3 4 2 2 2" xfId="41648"/>
    <cellStyle name="Percent 7 4 3 4 2 3" xfId="41647"/>
    <cellStyle name="Percent 7 4 3 4 2 4" xfId="17398"/>
    <cellStyle name="Percent 7 4 3 4 3" xfId="12883"/>
    <cellStyle name="Percent 7 4 3 4 3 2" xfId="41650"/>
    <cellStyle name="Percent 7 4 3 4 3 3" xfId="41649"/>
    <cellStyle name="Percent 7 4 3 4 4" xfId="41651"/>
    <cellStyle name="Percent 7 4 3 4 4 2" xfId="41652"/>
    <cellStyle name="Percent 7 4 3 4 5" xfId="41653"/>
    <cellStyle name="Percent 7 4 3 4 6" xfId="41654"/>
    <cellStyle name="Percent 7 4 3 4 7" xfId="41646"/>
    <cellStyle name="Percent 7 4 3 4 8" xfId="17397"/>
    <cellStyle name="Percent 7 4 3 5" xfId="9804"/>
    <cellStyle name="Percent 7 4 3 5 2" xfId="13398"/>
    <cellStyle name="Percent 7 4 3 5 2 2" xfId="41657"/>
    <cellStyle name="Percent 7 4 3 5 2 3" xfId="41656"/>
    <cellStyle name="Percent 7 4 3 5 3" xfId="41658"/>
    <cellStyle name="Percent 7 4 3 5 3 2" xfId="41659"/>
    <cellStyle name="Percent 7 4 3 5 4" xfId="41660"/>
    <cellStyle name="Percent 7 4 3 5 5" xfId="41661"/>
    <cellStyle name="Percent 7 4 3 5 6" xfId="41655"/>
    <cellStyle name="Percent 7 4 3 5 7" xfId="17399"/>
    <cellStyle name="Percent 7 4 3 6" xfId="11289"/>
    <cellStyle name="Percent 7 4 3 6 2" xfId="14881"/>
    <cellStyle name="Percent 7 4 3 6 2 2" xfId="41663"/>
    <cellStyle name="Percent 7 4 3 6 3" xfId="41662"/>
    <cellStyle name="Percent 7 4 3 6 4" xfId="17400"/>
    <cellStyle name="Percent 7 4 3 7" xfId="12345"/>
    <cellStyle name="Percent 7 4 3 7 2" xfId="41665"/>
    <cellStyle name="Percent 7 4 3 7 3" xfId="41664"/>
    <cellStyle name="Percent 7 4 3 8" xfId="41666"/>
    <cellStyle name="Percent 7 4 3 8 2" xfId="41667"/>
    <cellStyle name="Percent 7 4 3 9" xfId="41668"/>
    <cellStyle name="Percent 7 4 4" xfId="8752"/>
    <cellStyle name="Percent 7 4 4 2" xfId="8880"/>
    <cellStyle name="Percent 7 4 4 2 2" xfId="9136"/>
    <cellStyle name="Percent 7 4 4 2 2 2" xfId="9704"/>
    <cellStyle name="Percent 7 4 4 2 2 2 2" xfId="10758"/>
    <cellStyle name="Percent 7 4 4 2 2 2 2 2" xfId="14352"/>
    <cellStyle name="Percent 7 4 4 2 2 2 2 3" xfId="17405"/>
    <cellStyle name="Percent 7 4 4 2 2 2 3" xfId="13299"/>
    <cellStyle name="Percent 7 4 4 2 2 2 4" xfId="17404"/>
    <cellStyle name="Percent 7 4 4 2 2 3" xfId="10220"/>
    <cellStyle name="Percent 7 4 4 2 2 3 2" xfId="13814"/>
    <cellStyle name="Percent 7 4 4 2 2 3 3" xfId="17406"/>
    <cellStyle name="Percent 7 4 4 2 2 4" xfId="11295"/>
    <cellStyle name="Percent 7 4 4 2 2 4 2" xfId="14887"/>
    <cellStyle name="Percent 7 4 4 2 2 4 3" xfId="17407"/>
    <cellStyle name="Percent 7 4 4 2 2 5" xfId="12761"/>
    <cellStyle name="Percent 7 4 4 2 2 5 2" xfId="41671"/>
    <cellStyle name="Percent 7 4 4 2 2 6" xfId="17403"/>
    <cellStyle name="Percent 7 4 4 2 3" xfId="9448"/>
    <cellStyle name="Percent 7 4 4 2 3 2" xfId="10502"/>
    <cellStyle name="Percent 7 4 4 2 3 2 2" xfId="14096"/>
    <cellStyle name="Percent 7 4 4 2 3 2 3" xfId="17409"/>
    <cellStyle name="Percent 7 4 4 2 3 3" xfId="13043"/>
    <cellStyle name="Percent 7 4 4 2 3 4" xfId="17408"/>
    <cellStyle name="Percent 7 4 4 2 4" xfId="9964"/>
    <cellStyle name="Percent 7 4 4 2 4 2" xfId="13558"/>
    <cellStyle name="Percent 7 4 4 2 4 3" xfId="17410"/>
    <cellStyle name="Percent 7 4 4 2 5" xfId="11294"/>
    <cellStyle name="Percent 7 4 4 2 5 2" xfId="14886"/>
    <cellStyle name="Percent 7 4 4 2 5 3" xfId="17411"/>
    <cellStyle name="Percent 7 4 4 2 6" xfId="12505"/>
    <cellStyle name="Percent 7 4 4 2 6 2" xfId="41670"/>
    <cellStyle name="Percent 7 4 4 2 7" xfId="17402"/>
    <cellStyle name="Percent 7 4 4 3" xfId="9008"/>
    <cellStyle name="Percent 7 4 4 3 2" xfId="9576"/>
    <cellStyle name="Percent 7 4 4 3 2 2" xfId="10630"/>
    <cellStyle name="Percent 7 4 4 3 2 2 2" xfId="14224"/>
    <cellStyle name="Percent 7 4 4 3 2 2 3" xfId="17414"/>
    <cellStyle name="Percent 7 4 4 3 2 3" xfId="13171"/>
    <cellStyle name="Percent 7 4 4 3 2 3 2" xfId="41673"/>
    <cellStyle name="Percent 7 4 4 3 2 4" xfId="17413"/>
    <cellStyle name="Percent 7 4 4 3 3" xfId="10092"/>
    <cellStyle name="Percent 7 4 4 3 3 2" xfId="13686"/>
    <cellStyle name="Percent 7 4 4 3 3 3" xfId="17415"/>
    <cellStyle name="Percent 7 4 4 3 4" xfId="11296"/>
    <cellStyle name="Percent 7 4 4 3 4 2" xfId="14888"/>
    <cellStyle name="Percent 7 4 4 3 4 3" xfId="17416"/>
    <cellStyle name="Percent 7 4 4 3 5" xfId="12633"/>
    <cellStyle name="Percent 7 4 4 3 5 2" xfId="41672"/>
    <cellStyle name="Percent 7 4 4 3 6" xfId="17412"/>
    <cellStyle name="Percent 7 4 4 4" xfId="9320"/>
    <cellStyle name="Percent 7 4 4 4 2" xfId="10374"/>
    <cellStyle name="Percent 7 4 4 4 2 2" xfId="13968"/>
    <cellStyle name="Percent 7 4 4 4 2 2 2" xfId="41675"/>
    <cellStyle name="Percent 7 4 4 4 2 3" xfId="17418"/>
    <cellStyle name="Percent 7 4 4 4 3" xfId="12915"/>
    <cellStyle name="Percent 7 4 4 4 3 2" xfId="41674"/>
    <cellStyle name="Percent 7 4 4 4 4" xfId="17417"/>
    <cellStyle name="Percent 7 4 4 5" xfId="9836"/>
    <cellStyle name="Percent 7 4 4 5 2" xfId="13430"/>
    <cellStyle name="Percent 7 4 4 5 2 2" xfId="41676"/>
    <cellStyle name="Percent 7 4 4 5 3" xfId="17419"/>
    <cellStyle name="Percent 7 4 4 6" xfId="11293"/>
    <cellStyle name="Percent 7 4 4 6 2" xfId="14885"/>
    <cellStyle name="Percent 7 4 4 6 2 2" xfId="41677"/>
    <cellStyle name="Percent 7 4 4 6 3" xfId="17420"/>
    <cellStyle name="Percent 7 4 4 7" xfId="12377"/>
    <cellStyle name="Percent 7 4 4 7 2" xfId="41669"/>
    <cellStyle name="Percent 7 4 4 8" xfId="17401"/>
    <cellStyle name="Percent 7 4 5" xfId="8784"/>
    <cellStyle name="Percent 7 4 5 2" xfId="8912"/>
    <cellStyle name="Percent 7 4 5 2 2" xfId="9168"/>
    <cellStyle name="Percent 7 4 5 2 2 2" xfId="9736"/>
    <cellStyle name="Percent 7 4 5 2 2 2 2" xfId="10790"/>
    <cellStyle name="Percent 7 4 5 2 2 2 2 2" xfId="14384"/>
    <cellStyle name="Percent 7 4 5 2 2 2 2 3" xfId="17425"/>
    <cellStyle name="Percent 7 4 5 2 2 2 3" xfId="13331"/>
    <cellStyle name="Percent 7 4 5 2 2 2 4" xfId="17424"/>
    <cellStyle name="Percent 7 4 5 2 2 3" xfId="10252"/>
    <cellStyle name="Percent 7 4 5 2 2 3 2" xfId="13846"/>
    <cellStyle name="Percent 7 4 5 2 2 3 3" xfId="17426"/>
    <cellStyle name="Percent 7 4 5 2 2 4" xfId="11299"/>
    <cellStyle name="Percent 7 4 5 2 2 4 2" xfId="14891"/>
    <cellStyle name="Percent 7 4 5 2 2 4 3" xfId="17427"/>
    <cellStyle name="Percent 7 4 5 2 2 5" xfId="12793"/>
    <cellStyle name="Percent 7 4 5 2 2 5 2" xfId="41680"/>
    <cellStyle name="Percent 7 4 5 2 2 6" xfId="17423"/>
    <cellStyle name="Percent 7 4 5 2 3" xfId="9480"/>
    <cellStyle name="Percent 7 4 5 2 3 2" xfId="10534"/>
    <cellStyle name="Percent 7 4 5 2 3 2 2" xfId="14128"/>
    <cellStyle name="Percent 7 4 5 2 3 2 3" xfId="17429"/>
    <cellStyle name="Percent 7 4 5 2 3 3" xfId="13075"/>
    <cellStyle name="Percent 7 4 5 2 3 4" xfId="17428"/>
    <cellStyle name="Percent 7 4 5 2 4" xfId="9996"/>
    <cellStyle name="Percent 7 4 5 2 4 2" xfId="13590"/>
    <cellStyle name="Percent 7 4 5 2 4 3" xfId="17430"/>
    <cellStyle name="Percent 7 4 5 2 5" xfId="11298"/>
    <cellStyle name="Percent 7 4 5 2 5 2" xfId="14890"/>
    <cellStyle name="Percent 7 4 5 2 5 3" xfId="17431"/>
    <cellStyle name="Percent 7 4 5 2 6" xfId="12537"/>
    <cellStyle name="Percent 7 4 5 2 6 2" xfId="41679"/>
    <cellStyle name="Percent 7 4 5 2 7" xfId="17422"/>
    <cellStyle name="Percent 7 4 5 3" xfId="9040"/>
    <cellStyle name="Percent 7 4 5 3 2" xfId="9608"/>
    <cellStyle name="Percent 7 4 5 3 2 2" xfId="10662"/>
    <cellStyle name="Percent 7 4 5 3 2 2 2" xfId="14256"/>
    <cellStyle name="Percent 7 4 5 3 2 2 3" xfId="17434"/>
    <cellStyle name="Percent 7 4 5 3 2 3" xfId="13203"/>
    <cellStyle name="Percent 7 4 5 3 2 3 2" xfId="41682"/>
    <cellStyle name="Percent 7 4 5 3 2 4" xfId="17433"/>
    <cellStyle name="Percent 7 4 5 3 3" xfId="10124"/>
    <cellStyle name="Percent 7 4 5 3 3 2" xfId="13718"/>
    <cellStyle name="Percent 7 4 5 3 3 3" xfId="17435"/>
    <cellStyle name="Percent 7 4 5 3 4" xfId="11300"/>
    <cellStyle name="Percent 7 4 5 3 4 2" xfId="14892"/>
    <cellStyle name="Percent 7 4 5 3 4 3" xfId="17436"/>
    <cellStyle name="Percent 7 4 5 3 5" xfId="12665"/>
    <cellStyle name="Percent 7 4 5 3 5 2" xfId="41681"/>
    <cellStyle name="Percent 7 4 5 3 6" xfId="17432"/>
    <cellStyle name="Percent 7 4 5 4" xfId="9352"/>
    <cellStyle name="Percent 7 4 5 4 2" xfId="10406"/>
    <cellStyle name="Percent 7 4 5 4 2 2" xfId="14000"/>
    <cellStyle name="Percent 7 4 5 4 2 2 2" xfId="41684"/>
    <cellStyle name="Percent 7 4 5 4 2 3" xfId="17438"/>
    <cellStyle name="Percent 7 4 5 4 3" xfId="12947"/>
    <cellStyle name="Percent 7 4 5 4 3 2" xfId="41683"/>
    <cellStyle name="Percent 7 4 5 4 4" xfId="17437"/>
    <cellStyle name="Percent 7 4 5 5" xfId="9868"/>
    <cellStyle name="Percent 7 4 5 5 2" xfId="13462"/>
    <cellStyle name="Percent 7 4 5 5 2 2" xfId="41685"/>
    <cellStyle name="Percent 7 4 5 5 3" xfId="17439"/>
    <cellStyle name="Percent 7 4 5 6" xfId="11297"/>
    <cellStyle name="Percent 7 4 5 6 2" xfId="14889"/>
    <cellStyle name="Percent 7 4 5 6 2 2" xfId="41686"/>
    <cellStyle name="Percent 7 4 5 6 3" xfId="17440"/>
    <cellStyle name="Percent 7 4 5 7" xfId="12409"/>
    <cellStyle name="Percent 7 4 5 7 2" xfId="41678"/>
    <cellStyle name="Percent 7 4 5 8" xfId="17421"/>
    <cellStyle name="Percent 7 4 6" xfId="8836"/>
    <cellStyle name="Percent 7 4 6 2" xfId="9092"/>
    <cellStyle name="Percent 7 4 6 2 2" xfId="9660"/>
    <cellStyle name="Percent 7 4 6 2 2 2" xfId="10714"/>
    <cellStyle name="Percent 7 4 6 2 2 2 2" xfId="14308"/>
    <cellStyle name="Percent 7 4 6 2 2 2 3" xfId="17444"/>
    <cellStyle name="Percent 7 4 6 2 2 3" xfId="13255"/>
    <cellStyle name="Percent 7 4 6 2 2 3 2" xfId="41689"/>
    <cellStyle name="Percent 7 4 6 2 2 4" xfId="17443"/>
    <cellStyle name="Percent 7 4 6 2 3" xfId="10176"/>
    <cellStyle name="Percent 7 4 6 2 3 2" xfId="13770"/>
    <cellStyle name="Percent 7 4 6 2 3 3" xfId="17445"/>
    <cellStyle name="Percent 7 4 6 2 4" xfId="11302"/>
    <cellStyle name="Percent 7 4 6 2 4 2" xfId="14894"/>
    <cellStyle name="Percent 7 4 6 2 4 3" xfId="17446"/>
    <cellStyle name="Percent 7 4 6 2 5" xfId="12717"/>
    <cellStyle name="Percent 7 4 6 2 5 2" xfId="41688"/>
    <cellStyle name="Percent 7 4 6 2 6" xfId="17442"/>
    <cellStyle name="Percent 7 4 6 3" xfId="9404"/>
    <cellStyle name="Percent 7 4 6 3 2" xfId="10458"/>
    <cellStyle name="Percent 7 4 6 3 2 2" xfId="14052"/>
    <cellStyle name="Percent 7 4 6 3 2 2 2" xfId="41691"/>
    <cellStyle name="Percent 7 4 6 3 2 3" xfId="17448"/>
    <cellStyle name="Percent 7 4 6 3 3" xfId="12999"/>
    <cellStyle name="Percent 7 4 6 3 3 2" xfId="41690"/>
    <cellStyle name="Percent 7 4 6 3 4" xfId="17447"/>
    <cellStyle name="Percent 7 4 6 4" xfId="9920"/>
    <cellStyle name="Percent 7 4 6 4 2" xfId="13514"/>
    <cellStyle name="Percent 7 4 6 4 2 2" xfId="41693"/>
    <cellStyle name="Percent 7 4 6 4 3" xfId="41692"/>
    <cellStyle name="Percent 7 4 6 4 4" xfId="17449"/>
    <cellStyle name="Percent 7 4 6 5" xfId="11301"/>
    <cellStyle name="Percent 7 4 6 5 2" xfId="14893"/>
    <cellStyle name="Percent 7 4 6 5 2 2" xfId="41694"/>
    <cellStyle name="Percent 7 4 6 5 3" xfId="17450"/>
    <cellStyle name="Percent 7 4 6 6" xfId="12461"/>
    <cellStyle name="Percent 7 4 6 6 2" xfId="41695"/>
    <cellStyle name="Percent 7 4 6 7" xfId="41687"/>
    <cellStyle name="Percent 7 4 6 8" xfId="17441"/>
    <cellStyle name="Percent 7 4 7" xfId="8964"/>
    <cellStyle name="Percent 7 4 7 2" xfId="9532"/>
    <cellStyle name="Percent 7 4 7 2 2" xfId="10586"/>
    <cellStyle name="Percent 7 4 7 2 2 2" xfId="14180"/>
    <cellStyle name="Percent 7 4 7 2 2 2 2" xfId="41698"/>
    <cellStyle name="Percent 7 4 7 2 2 3" xfId="17453"/>
    <cellStyle name="Percent 7 4 7 2 3" xfId="13127"/>
    <cellStyle name="Percent 7 4 7 2 3 2" xfId="41697"/>
    <cellStyle name="Percent 7 4 7 2 4" xfId="17452"/>
    <cellStyle name="Percent 7 4 7 3" xfId="10048"/>
    <cellStyle name="Percent 7 4 7 3 2" xfId="13642"/>
    <cellStyle name="Percent 7 4 7 3 2 2" xfId="41700"/>
    <cellStyle name="Percent 7 4 7 3 3" xfId="41699"/>
    <cellStyle name="Percent 7 4 7 3 4" xfId="17454"/>
    <cellStyle name="Percent 7 4 7 4" xfId="11303"/>
    <cellStyle name="Percent 7 4 7 4 2" xfId="14895"/>
    <cellStyle name="Percent 7 4 7 4 2 2" xfId="41701"/>
    <cellStyle name="Percent 7 4 7 4 3" xfId="17455"/>
    <cellStyle name="Percent 7 4 7 5" xfId="12589"/>
    <cellStyle name="Percent 7 4 7 5 2" xfId="41702"/>
    <cellStyle name="Percent 7 4 7 6" xfId="41696"/>
    <cellStyle name="Percent 7 4 7 7" xfId="17451"/>
    <cellStyle name="Percent 7 4 8" xfId="9276"/>
    <cellStyle name="Percent 7 4 8 2" xfId="10330"/>
    <cellStyle name="Percent 7 4 8 2 2" xfId="13924"/>
    <cellStyle name="Percent 7 4 8 2 2 2" xfId="41704"/>
    <cellStyle name="Percent 7 4 8 2 3" xfId="17457"/>
    <cellStyle name="Percent 7 4 8 3" xfId="12871"/>
    <cellStyle name="Percent 7 4 8 3 2" xfId="41703"/>
    <cellStyle name="Percent 7 4 8 4" xfId="17456"/>
    <cellStyle name="Percent 7 4 9" xfId="9792"/>
    <cellStyle name="Percent 7 4 9 2" xfId="13386"/>
    <cellStyle name="Percent 7 4 9 2 2" xfId="41706"/>
    <cellStyle name="Percent 7 4 9 3" xfId="41705"/>
    <cellStyle name="Percent 7 4 9 4" xfId="17458"/>
    <cellStyle name="Percent 7 5" xfId="8707"/>
    <cellStyle name="Percent 7 5 10" xfId="12335"/>
    <cellStyle name="Percent 7 5 10 2" xfId="41708"/>
    <cellStyle name="Percent 7 5 11" xfId="41709"/>
    <cellStyle name="Percent 7 5 12" xfId="41707"/>
    <cellStyle name="Percent 7 5 13" xfId="17459"/>
    <cellStyle name="Percent 7 5 2" xfId="8728"/>
    <cellStyle name="Percent 7 5 2 2" xfId="8856"/>
    <cellStyle name="Percent 7 5 2 2 2" xfId="9112"/>
    <cellStyle name="Percent 7 5 2 2 2 2" xfId="9680"/>
    <cellStyle name="Percent 7 5 2 2 2 2 2" xfId="10734"/>
    <cellStyle name="Percent 7 5 2 2 2 2 2 2" xfId="14328"/>
    <cellStyle name="Percent 7 5 2 2 2 2 2 3" xfId="17464"/>
    <cellStyle name="Percent 7 5 2 2 2 2 3" xfId="13275"/>
    <cellStyle name="Percent 7 5 2 2 2 2 4" xfId="17463"/>
    <cellStyle name="Percent 7 5 2 2 2 3" xfId="10196"/>
    <cellStyle name="Percent 7 5 2 2 2 3 2" xfId="13790"/>
    <cellStyle name="Percent 7 5 2 2 2 3 3" xfId="17465"/>
    <cellStyle name="Percent 7 5 2 2 2 4" xfId="11307"/>
    <cellStyle name="Percent 7 5 2 2 2 4 2" xfId="14899"/>
    <cellStyle name="Percent 7 5 2 2 2 4 3" xfId="17466"/>
    <cellStyle name="Percent 7 5 2 2 2 5" xfId="12737"/>
    <cellStyle name="Percent 7 5 2 2 2 5 2" xfId="41712"/>
    <cellStyle name="Percent 7 5 2 2 2 6" xfId="17462"/>
    <cellStyle name="Percent 7 5 2 2 3" xfId="9424"/>
    <cellStyle name="Percent 7 5 2 2 3 2" xfId="10478"/>
    <cellStyle name="Percent 7 5 2 2 3 2 2" xfId="14072"/>
    <cellStyle name="Percent 7 5 2 2 3 2 3" xfId="17468"/>
    <cellStyle name="Percent 7 5 2 2 3 3" xfId="13019"/>
    <cellStyle name="Percent 7 5 2 2 3 4" xfId="17467"/>
    <cellStyle name="Percent 7 5 2 2 4" xfId="9940"/>
    <cellStyle name="Percent 7 5 2 2 4 2" xfId="13534"/>
    <cellStyle name="Percent 7 5 2 2 4 3" xfId="17469"/>
    <cellStyle name="Percent 7 5 2 2 5" xfId="11306"/>
    <cellStyle name="Percent 7 5 2 2 5 2" xfId="14898"/>
    <cellStyle name="Percent 7 5 2 2 5 3" xfId="17470"/>
    <cellStyle name="Percent 7 5 2 2 6" xfId="12481"/>
    <cellStyle name="Percent 7 5 2 2 6 2" xfId="41711"/>
    <cellStyle name="Percent 7 5 2 2 7" xfId="17461"/>
    <cellStyle name="Percent 7 5 2 3" xfId="8984"/>
    <cellStyle name="Percent 7 5 2 3 2" xfId="9552"/>
    <cellStyle name="Percent 7 5 2 3 2 2" xfId="10606"/>
    <cellStyle name="Percent 7 5 2 3 2 2 2" xfId="14200"/>
    <cellStyle name="Percent 7 5 2 3 2 2 3" xfId="17473"/>
    <cellStyle name="Percent 7 5 2 3 2 3" xfId="13147"/>
    <cellStyle name="Percent 7 5 2 3 2 3 2" xfId="41714"/>
    <cellStyle name="Percent 7 5 2 3 2 4" xfId="17472"/>
    <cellStyle name="Percent 7 5 2 3 3" xfId="10068"/>
    <cellStyle name="Percent 7 5 2 3 3 2" xfId="13662"/>
    <cellStyle name="Percent 7 5 2 3 3 3" xfId="17474"/>
    <cellStyle name="Percent 7 5 2 3 4" xfId="11308"/>
    <cellStyle name="Percent 7 5 2 3 4 2" xfId="14900"/>
    <cellStyle name="Percent 7 5 2 3 4 3" xfId="17475"/>
    <cellStyle name="Percent 7 5 2 3 5" xfId="12609"/>
    <cellStyle name="Percent 7 5 2 3 5 2" xfId="41713"/>
    <cellStyle name="Percent 7 5 2 3 6" xfId="17471"/>
    <cellStyle name="Percent 7 5 2 4" xfId="9296"/>
    <cellStyle name="Percent 7 5 2 4 2" xfId="10350"/>
    <cellStyle name="Percent 7 5 2 4 2 2" xfId="13944"/>
    <cellStyle name="Percent 7 5 2 4 2 2 2" xfId="41716"/>
    <cellStyle name="Percent 7 5 2 4 2 3" xfId="17477"/>
    <cellStyle name="Percent 7 5 2 4 3" xfId="12891"/>
    <cellStyle name="Percent 7 5 2 4 3 2" xfId="41715"/>
    <cellStyle name="Percent 7 5 2 4 4" xfId="17476"/>
    <cellStyle name="Percent 7 5 2 5" xfId="9812"/>
    <cellStyle name="Percent 7 5 2 5 2" xfId="13406"/>
    <cellStyle name="Percent 7 5 2 5 2 2" xfId="41717"/>
    <cellStyle name="Percent 7 5 2 5 3" xfId="17478"/>
    <cellStyle name="Percent 7 5 2 6" xfId="11305"/>
    <cellStyle name="Percent 7 5 2 6 2" xfId="14897"/>
    <cellStyle name="Percent 7 5 2 6 2 2" xfId="41718"/>
    <cellStyle name="Percent 7 5 2 6 3" xfId="17479"/>
    <cellStyle name="Percent 7 5 2 7" xfId="12353"/>
    <cellStyle name="Percent 7 5 2 7 2" xfId="41710"/>
    <cellStyle name="Percent 7 5 2 8" xfId="17460"/>
    <cellStyle name="Percent 7 5 3" xfId="8760"/>
    <cellStyle name="Percent 7 5 3 2" xfId="8888"/>
    <cellStyle name="Percent 7 5 3 2 2" xfId="9144"/>
    <cellStyle name="Percent 7 5 3 2 2 2" xfId="9712"/>
    <cellStyle name="Percent 7 5 3 2 2 2 2" xfId="10766"/>
    <cellStyle name="Percent 7 5 3 2 2 2 2 2" xfId="14360"/>
    <cellStyle name="Percent 7 5 3 2 2 2 2 3" xfId="17484"/>
    <cellStyle name="Percent 7 5 3 2 2 2 3" xfId="13307"/>
    <cellStyle name="Percent 7 5 3 2 2 2 4" xfId="17483"/>
    <cellStyle name="Percent 7 5 3 2 2 3" xfId="10228"/>
    <cellStyle name="Percent 7 5 3 2 2 3 2" xfId="13822"/>
    <cellStyle name="Percent 7 5 3 2 2 3 3" xfId="17485"/>
    <cellStyle name="Percent 7 5 3 2 2 4" xfId="11311"/>
    <cellStyle name="Percent 7 5 3 2 2 4 2" xfId="14903"/>
    <cellStyle name="Percent 7 5 3 2 2 4 3" xfId="17486"/>
    <cellStyle name="Percent 7 5 3 2 2 5" xfId="12769"/>
    <cellStyle name="Percent 7 5 3 2 2 5 2" xfId="41721"/>
    <cellStyle name="Percent 7 5 3 2 2 6" xfId="17482"/>
    <cellStyle name="Percent 7 5 3 2 3" xfId="9456"/>
    <cellStyle name="Percent 7 5 3 2 3 2" xfId="10510"/>
    <cellStyle name="Percent 7 5 3 2 3 2 2" xfId="14104"/>
    <cellStyle name="Percent 7 5 3 2 3 2 3" xfId="17488"/>
    <cellStyle name="Percent 7 5 3 2 3 3" xfId="13051"/>
    <cellStyle name="Percent 7 5 3 2 3 4" xfId="17487"/>
    <cellStyle name="Percent 7 5 3 2 4" xfId="9972"/>
    <cellStyle name="Percent 7 5 3 2 4 2" xfId="13566"/>
    <cellStyle name="Percent 7 5 3 2 4 3" xfId="17489"/>
    <cellStyle name="Percent 7 5 3 2 5" xfId="11310"/>
    <cellStyle name="Percent 7 5 3 2 5 2" xfId="14902"/>
    <cellStyle name="Percent 7 5 3 2 5 3" xfId="17490"/>
    <cellStyle name="Percent 7 5 3 2 6" xfId="12513"/>
    <cellStyle name="Percent 7 5 3 2 6 2" xfId="41720"/>
    <cellStyle name="Percent 7 5 3 2 7" xfId="17481"/>
    <cellStyle name="Percent 7 5 3 3" xfId="9016"/>
    <cellStyle name="Percent 7 5 3 3 2" xfId="9584"/>
    <cellStyle name="Percent 7 5 3 3 2 2" xfId="10638"/>
    <cellStyle name="Percent 7 5 3 3 2 2 2" xfId="14232"/>
    <cellStyle name="Percent 7 5 3 3 2 2 3" xfId="17493"/>
    <cellStyle name="Percent 7 5 3 3 2 3" xfId="13179"/>
    <cellStyle name="Percent 7 5 3 3 2 3 2" xfId="41723"/>
    <cellStyle name="Percent 7 5 3 3 2 4" xfId="17492"/>
    <cellStyle name="Percent 7 5 3 3 3" xfId="10100"/>
    <cellStyle name="Percent 7 5 3 3 3 2" xfId="13694"/>
    <cellStyle name="Percent 7 5 3 3 3 3" xfId="17494"/>
    <cellStyle name="Percent 7 5 3 3 4" xfId="11312"/>
    <cellStyle name="Percent 7 5 3 3 4 2" xfId="14904"/>
    <cellStyle name="Percent 7 5 3 3 4 3" xfId="17495"/>
    <cellStyle name="Percent 7 5 3 3 5" xfId="12641"/>
    <cellStyle name="Percent 7 5 3 3 5 2" xfId="41722"/>
    <cellStyle name="Percent 7 5 3 3 6" xfId="17491"/>
    <cellStyle name="Percent 7 5 3 4" xfId="9328"/>
    <cellStyle name="Percent 7 5 3 4 2" xfId="10382"/>
    <cellStyle name="Percent 7 5 3 4 2 2" xfId="13976"/>
    <cellStyle name="Percent 7 5 3 4 2 2 2" xfId="41725"/>
    <cellStyle name="Percent 7 5 3 4 2 3" xfId="17497"/>
    <cellStyle name="Percent 7 5 3 4 3" xfId="12923"/>
    <cellStyle name="Percent 7 5 3 4 3 2" xfId="41724"/>
    <cellStyle name="Percent 7 5 3 4 4" xfId="17496"/>
    <cellStyle name="Percent 7 5 3 5" xfId="9844"/>
    <cellStyle name="Percent 7 5 3 5 2" xfId="13438"/>
    <cellStyle name="Percent 7 5 3 5 2 2" xfId="41726"/>
    <cellStyle name="Percent 7 5 3 5 3" xfId="17498"/>
    <cellStyle name="Percent 7 5 3 6" xfId="11309"/>
    <cellStyle name="Percent 7 5 3 6 2" xfId="14901"/>
    <cellStyle name="Percent 7 5 3 6 2 2" xfId="41727"/>
    <cellStyle name="Percent 7 5 3 6 3" xfId="17499"/>
    <cellStyle name="Percent 7 5 3 7" xfId="12385"/>
    <cellStyle name="Percent 7 5 3 7 2" xfId="41719"/>
    <cellStyle name="Percent 7 5 3 8" xfId="17480"/>
    <cellStyle name="Percent 7 5 4" xfId="8792"/>
    <cellStyle name="Percent 7 5 4 2" xfId="8920"/>
    <cellStyle name="Percent 7 5 4 2 2" xfId="9176"/>
    <cellStyle name="Percent 7 5 4 2 2 2" xfId="9744"/>
    <cellStyle name="Percent 7 5 4 2 2 2 2" xfId="10798"/>
    <cellStyle name="Percent 7 5 4 2 2 2 2 2" xfId="14392"/>
    <cellStyle name="Percent 7 5 4 2 2 2 2 3" xfId="17504"/>
    <cellStyle name="Percent 7 5 4 2 2 2 3" xfId="13339"/>
    <cellStyle name="Percent 7 5 4 2 2 2 4" xfId="17503"/>
    <cellStyle name="Percent 7 5 4 2 2 3" xfId="10260"/>
    <cellStyle name="Percent 7 5 4 2 2 3 2" xfId="13854"/>
    <cellStyle name="Percent 7 5 4 2 2 3 3" xfId="17505"/>
    <cellStyle name="Percent 7 5 4 2 2 4" xfId="11315"/>
    <cellStyle name="Percent 7 5 4 2 2 4 2" xfId="14907"/>
    <cellStyle name="Percent 7 5 4 2 2 4 3" xfId="17506"/>
    <cellStyle name="Percent 7 5 4 2 2 5" xfId="12801"/>
    <cellStyle name="Percent 7 5 4 2 2 5 2" xfId="41730"/>
    <cellStyle name="Percent 7 5 4 2 2 6" xfId="17502"/>
    <cellStyle name="Percent 7 5 4 2 3" xfId="9488"/>
    <cellStyle name="Percent 7 5 4 2 3 2" xfId="10542"/>
    <cellStyle name="Percent 7 5 4 2 3 2 2" xfId="14136"/>
    <cellStyle name="Percent 7 5 4 2 3 2 3" xfId="17508"/>
    <cellStyle name="Percent 7 5 4 2 3 3" xfId="13083"/>
    <cellStyle name="Percent 7 5 4 2 3 4" xfId="17507"/>
    <cellStyle name="Percent 7 5 4 2 4" xfId="10004"/>
    <cellStyle name="Percent 7 5 4 2 4 2" xfId="13598"/>
    <cellStyle name="Percent 7 5 4 2 4 3" xfId="17509"/>
    <cellStyle name="Percent 7 5 4 2 5" xfId="11314"/>
    <cellStyle name="Percent 7 5 4 2 5 2" xfId="14906"/>
    <cellStyle name="Percent 7 5 4 2 5 3" xfId="17510"/>
    <cellStyle name="Percent 7 5 4 2 6" xfId="12545"/>
    <cellStyle name="Percent 7 5 4 2 6 2" xfId="41729"/>
    <cellStyle name="Percent 7 5 4 2 7" xfId="17501"/>
    <cellStyle name="Percent 7 5 4 3" xfId="9048"/>
    <cellStyle name="Percent 7 5 4 3 2" xfId="9616"/>
    <cellStyle name="Percent 7 5 4 3 2 2" xfId="10670"/>
    <cellStyle name="Percent 7 5 4 3 2 2 2" xfId="14264"/>
    <cellStyle name="Percent 7 5 4 3 2 2 3" xfId="17513"/>
    <cellStyle name="Percent 7 5 4 3 2 3" xfId="13211"/>
    <cellStyle name="Percent 7 5 4 3 2 3 2" xfId="41732"/>
    <cellStyle name="Percent 7 5 4 3 2 4" xfId="17512"/>
    <cellStyle name="Percent 7 5 4 3 3" xfId="10132"/>
    <cellStyle name="Percent 7 5 4 3 3 2" xfId="13726"/>
    <cellStyle name="Percent 7 5 4 3 3 3" xfId="17514"/>
    <cellStyle name="Percent 7 5 4 3 4" xfId="11316"/>
    <cellStyle name="Percent 7 5 4 3 4 2" xfId="14908"/>
    <cellStyle name="Percent 7 5 4 3 4 3" xfId="17515"/>
    <cellStyle name="Percent 7 5 4 3 5" xfId="12673"/>
    <cellStyle name="Percent 7 5 4 3 5 2" xfId="41731"/>
    <cellStyle name="Percent 7 5 4 3 6" xfId="17511"/>
    <cellStyle name="Percent 7 5 4 4" xfId="9360"/>
    <cellStyle name="Percent 7 5 4 4 2" xfId="10414"/>
    <cellStyle name="Percent 7 5 4 4 2 2" xfId="14008"/>
    <cellStyle name="Percent 7 5 4 4 2 2 2" xfId="41734"/>
    <cellStyle name="Percent 7 5 4 4 2 3" xfId="17517"/>
    <cellStyle name="Percent 7 5 4 4 3" xfId="12955"/>
    <cellStyle name="Percent 7 5 4 4 3 2" xfId="41733"/>
    <cellStyle name="Percent 7 5 4 4 4" xfId="17516"/>
    <cellStyle name="Percent 7 5 4 5" xfId="9876"/>
    <cellStyle name="Percent 7 5 4 5 2" xfId="13470"/>
    <cellStyle name="Percent 7 5 4 5 2 2" xfId="41735"/>
    <cellStyle name="Percent 7 5 4 5 3" xfId="17518"/>
    <cellStyle name="Percent 7 5 4 6" xfId="11313"/>
    <cellStyle name="Percent 7 5 4 6 2" xfId="14905"/>
    <cellStyle name="Percent 7 5 4 6 2 2" xfId="41736"/>
    <cellStyle name="Percent 7 5 4 6 3" xfId="17519"/>
    <cellStyle name="Percent 7 5 4 7" xfId="12417"/>
    <cellStyle name="Percent 7 5 4 7 2" xfId="41728"/>
    <cellStyle name="Percent 7 5 4 8" xfId="17500"/>
    <cellStyle name="Percent 7 5 5" xfId="8838"/>
    <cellStyle name="Percent 7 5 5 2" xfId="9094"/>
    <cellStyle name="Percent 7 5 5 2 2" xfId="9662"/>
    <cellStyle name="Percent 7 5 5 2 2 2" xfId="10716"/>
    <cellStyle name="Percent 7 5 5 2 2 2 2" xfId="14310"/>
    <cellStyle name="Percent 7 5 5 2 2 2 3" xfId="17523"/>
    <cellStyle name="Percent 7 5 5 2 2 3" xfId="13257"/>
    <cellStyle name="Percent 7 5 5 2 2 3 2" xfId="41739"/>
    <cellStyle name="Percent 7 5 5 2 2 4" xfId="17522"/>
    <cellStyle name="Percent 7 5 5 2 3" xfId="10178"/>
    <cellStyle name="Percent 7 5 5 2 3 2" xfId="13772"/>
    <cellStyle name="Percent 7 5 5 2 3 3" xfId="17524"/>
    <cellStyle name="Percent 7 5 5 2 4" xfId="11318"/>
    <cellStyle name="Percent 7 5 5 2 4 2" xfId="14910"/>
    <cellStyle name="Percent 7 5 5 2 4 3" xfId="17525"/>
    <cellStyle name="Percent 7 5 5 2 5" xfId="12719"/>
    <cellStyle name="Percent 7 5 5 2 5 2" xfId="41738"/>
    <cellStyle name="Percent 7 5 5 2 6" xfId="17521"/>
    <cellStyle name="Percent 7 5 5 3" xfId="9406"/>
    <cellStyle name="Percent 7 5 5 3 2" xfId="10460"/>
    <cellStyle name="Percent 7 5 5 3 2 2" xfId="14054"/>
    <cellStyle name="Percent 7 5 5 3 2 2 2" xfId="41741"/>
    <cellStyle name="Percent 7 5 5 3 2 3" xfId="17527"/>
    <cellStyle name="Percent 7 5 5 3 3" xfId="13001"/>
    <cellStyle name="Percent 7 5 5 3 3 2" xfId="41740"/>
    <cellStyle name="Percent 7 5 5 3 4" xfId="17526"/>
    <cellStyle name="Percent 7 5 5 4" xfId="9922"/>
    <cellStyle name="Percent 7 5 5 4 2" xfId="13516"/>
    <cellStyle name="Percent 7 5 5 4 2 2" xfId="41743"/>
    <cellStyle name="Percent 7 5 5 4 3" xfId="41742"/>
    <cellStyle name="Percent 7 5 5 4 4" xfId="17528"/>
    <cellStyle name="Percent 7 5 5 5" xfId="11317"/>
    <cellStyle name="Percent 7 5 5 5 2" xfId="14909"/>
    <cellStyle name="Percent 7 5 5 5 2 2" xfId="41744"/>
    <cellStyle name="Percent 7 5 5 5 3" xfId="17529"/>
    <cellStyle name="Percent 7 5 5 6" xfId="12463"/>
    <cellStyle name="Percent 7 5 5 6 2" xfId="41745"/>
    <cellStyle name="Percent 7 5 5 7" xfId="41737"/>
    <cellStyle name="Percent 7 5 5 8" xfId="17520"/>
    <cellStyle name="Percent 7 5 6" xfId="8966"/>
    <cellStyle name="Percent 7 5 6 2" xfId="9534"/>
    <cellStyle name="Percent 7 5 6 2 2" xfId="10588"/>
    <cellStyle name="Percent 7 5 6 2 2 2" xfId="14182"/>
    <cellStyle name="Percent 7 5 6 2 2 2 2" xfId="41748"/>
    <cellStyle name="Percent 7 5 6 2 2 3" xfId="17532"/>
    <cellStyle name="Percent 7 5 6 2 3" xfId="13129"/>
    <cellStyle name="Percent 7 5 6 2 3 2" xfId="41747"/>
    <cellStyle name="Percent 7 5 6 2 4" xfId="17531"/>
    <cellStyle name="Percent 7 5 6 3" xfId="10050"/>
    <cellStyle name="Percent 7 5 6 3 2" xfId="13644"/>
    <cellStyle name="Percent 7 5 6 3 2 2" xfId="41750"/>
    <cellStyle name="Percent 7 5 6 3 3" xfId="41749"/>
    <cellStyle name="Percent 7 5 6 3 4" xfId="17533"/>
    <cellStyle name="Percent 7 5 6 4" xfId="11319"/>
    <cellStyle name="Percent 7 5 6 4 2" xfId="14911"/>
    <cellStyle name="Percent 7 5 6 4 2 2" xfId="41751"/>
    <cellStyle name="Percent 7 5 6 4 3" xfId="17534"/>
    <cellStyle name="Percent 7 5 6 5" xfId="12591"/>
    <cellStyle name="Percent 7 5 6 5 2" xfId="41752"/>
    <cellStyle name="Percent 7 5 6 6" xfId="41746"/>
    <cellStyle name="Percent 7 5 6 7" xfId="17530"/>
    <cellStyle name="Percent 7 5 7" xfId="9278"/>
    <cellStyle name="Percent 7 5 7 2" xfId="10332"/>
    <cellStyle name="Percent 7 5 7 2 2" xfId="13926"/>
    <cellStyle name="Percent 7 5 7 2 2 2" xfId="41754"/>
    <cellStyle name="Percent 7 5 7 2 3" xfId="17536"/>
    <cellStyle name="Percent 7 5 7 3" xfId="12873"/>
    <cellStyle name="Percent 7 5 7 3 2" xfId="41753"/>
    <cellStyle name="Percent 7 5 7 4" xfId="17535"/>
    <cellStyle name="Percent 7 5 8" xfId="9794"/>
    <cellStyle name="Percent 7 5 8 2" xfId="13388"/>
    <cellStyle name="Percent 7 5 8 2 2" xfId="41756"/>
    <cellStyle name="Percent 7 5 8 3" xfId="41755"/>
    <cellStyle name="Percent 7 5 8 4" xfId="17537"/>
    <cellStyle name="Percent 7 5 9" xfId="11304"/>
    <cellStyle name="Percent 7 5 9 2" xfId="14896"/>
    <cellStyle name="Percent 7 5 9 2 2" xfId="41758"/>
    <cellStyle name="Percent 7 5 9 3" xfId="41757"/>
    <cellStyle name="Percent 7 5 9 4" xfId="17538"/>
    <cellStyle name="Percent 7 6" xfId="8712"/>
    <cellStyle name="Percent 7 6 10" xfId="41760"/>
    <cellStyle name="Percent 7 6 11" xfId="41759"/>
    <cellStyle name="Percent 7 6 12" xfId="17539"/>
    <cellStyle name="Percent 7 6 2" xfId="8840"/>
    <cellStyle name="Percent 7 6 2 2" xfId="9096"/>
    <cellStyle name="Percent 7 6 2 2 2" xfId="9664"/>
    <cellStyle name="Percent 7 6 2 2 2 2" xfId="10718"/>
    <cellStyle name="Percent 7 6 2 2 2 2 2" xfId="14312"/>
    <cellStyle name="Percent 7 6 2 2 2 2 3" xfId="17543"/>
    <cellStyle name="Percent 7 6 2 2 2 3" xfId="13259"/>
    <cellStyle name="Percent 7 6 2 2 2 3 2" xfId="41763"/>
    <cellStyle name="Percent 7 6 2 2 2 4" xfId="17542"/>
    <cellStyle name="Percent 7 6 2 2 3" xfId="10180"/>
    <cellStyle name="Percent 7 6 2 2 3 2" xfId="13774"/>
    <cellStyle name="Percent 7 6 2 2 3 3" xfId="17544"/>
    <cellStyle name="Percent 7 6 2 2 4" xfId="11322"/>
    <cellStyle name="Percent 7 6 2 2 4 2" xfId="14914"/>
    <cellStyle name="Percent 7 6 2 2 4 3" xfId="17545"/>
    <cellStyle name="Percent 7 6 2 2 5" xfId="12721"/>
    <cellStyle name="Percent 7 6 2 2 5 2" xfId="41762"/>
    <cellStyle name="Percent 7 6 2 2 6" xfId="17541"/>
    <cellStyle name="Percent 7 6 2 3" xfId="9408"/>
    <cellStyle name="Percent 7 6 2 3 2" xfId="10462"/>
    <cellStyle name="Percent 7 6 2 3 2 2" xfId="14056"/>
    <cellStyle name="Percent 7 6 2 3 2 2 2" xfId="41765"/>
    <cellStyle name="Percent 7 6 2 3 2 3" xfId="17547"/>
    <cellStyle name="Percent 7 6 2 3 3" xfId="13003"/>
    <cellStyle name="Percent 7 6 2 3 3 2" xfId="41764"/>
    <cellStyle name="Percent 7 6 2 3 4" xfId="17546"/>
    <cellStyle name="Percent 7 6 2 4" xfId="9924"/>
    <cellStyle name="Percent 7 6 2 4 2" xfId="13518"/>
    <cellStyle name="Percent 7 6 2 4 2 2" xfId="41767"/>
    <cellStyle name="Percent 7 6 2 4 3" xfId="41766"/>
    <cellStyle name="Percent 7 6 2 4 4" xfId="17548"/>
    <cellStyle name="Percent 7 6 2 5" xfId="11321"/>
    <cellStyle name="Percent 7 6 2 5 2" xfId="14913"/>
    <cellStyle name="Percent 7 6 2 5 2 2" xfId="41768"/>
    <cellStyle name="Percent 7 6 2 5 3" xfId="17549"/>
    <cellStyle name="Percent 7 6 2 6" xfId="12465"/>
    <cellStyle name="Percent 7 6 2 6 2" xfId="41769"/>
    <cellStyle name="Percent 7 6 2 7" xfId="41761"/>
    <cellStyle name="Percent 7 6 2 8" xfId="17540"/>
    <cellStyle name="Percent 7 6 3" xfId="8968"/>
    <cellStyle name="Percent 7 6 3 2" xfId="9536"/>
    <cellStyle name="Percent 7 6 3 2 2" xfId="10590"/>
    <cellStyle name="Percent 7 6 3 2 2 2" xfId="14184"/>
    <cellStyle name="Percent 7 6 3 2 2 2 2" xfId="41772"/>
    <cellStyle name="Percent 7 6 3 2 2 3" xfId="17552"/>
    <cellStyle name="Percent 7 6 3 2 3" xfId="13131"/>
    <cellStyle name="Percent 7 6 3 2 3 2" xfId="41771"/>
    <cellStyle name="Percent 7 6 3 2 4" xfId="17551"/>
    <cellStyle name="Percent 7 6 3 3" xfId="10052"/>
    <cellStyle name="Percent 7 6 3 3 2" xfId="13646"/>
    <cellStyle name="Percent 7 6 3 3 2 2" xfId="41774"/>
    <cellStyle name="Percent 7 6 3 3 3" xfId="41773"/>
    <cellStyle name="Percent 7 6 3 3 4" xfId="17553"/>
    <cellStyle name="Percent 7 6 3 4" xfId="11323"/>
    <cellStyle name="Percent 7 6 3 4 2" xfId="14915"/>
    <cellStyle name="Percent 7 6 3 4 2 2" xfId="41776"/>
    <cellStyle name="Percent 7 6 3 4 3" xfId="41775"/>
    <cellStyle name="Percent 7 6 3 4 4" xfId="17554"/>
    <cellStyle name="Percent 7 6 3 5" xfId="12593"/>
    <cellStyle name="Percent 7 6 3 5 2" xfId="41777"/>
    <cellStyle name="Percent 7 6 3 6" xfId="41778"/>
    <cellStyle name="Percent 7 6 3 7" xfId="41770"/>
    <cellStyle name="Percent 7 6 3 8" xfId="17550"/>
    <cellStyle name="Percent 7 6 4" xfId="9280"/>
    <cellStyle name="Percent 7 6 4 2" xfId="10334"/>
    <cellStyle name="Percent 7 6 4 2 2" xfId="13928"/>
    <cellStyle name="Percent 7 6 4 2 2 2" xfId="41781"/>
    <cellStyle name="Percent 7 6 4 2 3" xfId="41780"/>
    <cellStyle name="Percent 7 6 4 2 4" xfId="17556"/>
    <cellStyle name="Percent 7 6 4 3" xfId="12875"/>
    <cellStyle name="Percent 7 6 4 3 2" xfId="41783"/>
    <cellStyle name="Percent 7 6 4 3 3" xfId="41782"/>
    <cellStyle name="Percent 7 6 4 4" xfId="41784"/>
    <cellStyle name="Percent 7 6 4 4 2" xfId="41785"/>
    <cellStyle name="Percent 7 6 4 5" xfId="41786"/>
    <cellStyle name="Percent 7 6 4 6" xfId="41787"/>
    <cellStyle name="Percent 7 6 4 7" xfId="41779"/>
    <cellStyle name="Percent 7 6 4 8" xfId="17555"/>
    <cellStyle name="Percent 7 6 5" xfId="9796"/>
    <cellStyle name="Percent 7 6 5 2" xfId="13390"/>
    <cellStyle name="Percent 7 6 5 2 2" xfId="41790"/>
    <cellStyle name="Percent 7 6 5 2 3" xfId="41789"/>
    <cellStyle name="Percent 7 6 5 3" xfId="41791"/>
    <cellStyle name="Percent 7 6 5 3 2" xfId="41792"/>
    <cellStyle name="Percent 7 6 5 4" xfId="41793"/>
    <cellStyle name="Percent 7 6 5 5" xfId="41794"/>
    <cellStyle name="Percent 7 6 5 6" xfId="41788"/>
    <cellStyle name="Percent 7 6 5 7" xfId="17557"/>
    <cellStyle name="Percent 7 6 6" xfId="11320"/>
    <cellStyle name="Percent 7 6 6 2" xfId="14912"/>
    <cellStyle name="Percent 7 6 6 2 2" xfId="41796"/>
    <cellStyle name="Percent 7 6 6 3" xfId="41795"/>
    <cellStyle name="Percent 7 6 6 4" xfId="17558"/>
    <cellStyle name="Percent 7 6 7" xfId="12337"/>
    <cellStyle name="Percent 7 6 7 2" xfId="41798"/>
    <cellStyle name="Percent 7 6 7 3" xfId="41797"/>
    <cellStyle name="Percent 7 6 8" xfId="41799"/>
    <cellStyle name="Percent 7 6 8 2" xfId="41800"/>
    <cellStyle name="Percent 7 6 9" xfId="41801"/>
    <cellStyle name="Percent 7 7" xfId="8744"/>
    <cellStyle name="Percent 7 7 10" xfId="41803"/>
    <cellStyle name="Percent 7 7 11" xfId="41802"/>
    <cellStyle name="Percent 7 7 12" xfId="17559"/>
    <cellStyle name="Percent 7 7 2" xfId="8872"/>
    <cellStyle name="Percent 7 7 2 2" xfId="9128"/>
    <cellStyle name="Percent 7 7 2 2 2" xfId="9696"/>
    <cellStyle name="Percent 7 7 2 2 2 2" xfId="10750"/>
    <cellStyle name="Percent 7 7 2 2 2 2 2" xfId="14344"/>
    <cellStyle name="Percent 7 7 2 2 2 2 3" xfId="17563"/>
    <cellStyle name="Percent 7 7 2 2 2 3" xfId="13291"/>
    <cellStyle name="Percent 7 7 2 2 2 3 2" xfId="41806"/>
    <cellStyle name="Percent 7 7 2 2 2 4" xfId="17562"/>
    <cellStyle name="Percent 7 7 2 2 3" xfId="10212"/>
    <cellStyle name="Percent 7 7 2 2 3 2" xfId="13806"/>
    <cellStyle name="Percent 7 7 2 2 3 3" xfId="17564"/>
    <cellStyle name="Percent 7 7 2 2 4" xfId="11326"/>
    <cellStyle name="Percent 7 7 2 2 4 2" xfId="14918"/>
    <cellStyle name="Percent 7 7 2 2 4 3" xfId="17565"/>
    <cellStyle name="Percent 7 7 2 2 5" xfId="12753"/>
    <cellStyle name="Percent 7 7 2 2 5 2" xfId="41805"/>
    <cellStyle name="Percent 7 7 2 2 6" xfId="17561"/>
    <cellStyle name="Percent 7 7 2 3" xfId="9440"/>
    <cellStyle name="Percent 7 7 2 3 2" xfId="10494"/>
    <cellStyle name="Percent 7 7 2 3 2 2" xfId="14088"/>
    <cellStyle name="Percent 7 7 2 3 2 2 2" xfId="41808"/>
    <cellStyle name="Percent 7 7 2 3 2 3" xfId="17567"/>
    <cellStyle name="Percent 7 7 2 3 3" xfId="13035"/>
    <cellStyle name="Percent 7 7 2 3 3 2" xfId="41807"/>
    <cellStyle name="Percent 7 7 2 3 4" xfId="17566"/>
    <cellStyle name="Percent 7 7 2 4" xfId="9956"/>
    <cellStyle name="Percent 7 7 2 4 2" xfId="13550"/>
    <cellStyle name="Percent 7 7 2 4 2 2" xfId="41810"/>
    <cellStyle name="Percent 7 7 2 4 3" xfId="41809"/>
    <cellStyle name="Percent 7 7 2 4 4" xfId="17568"/>
    <cellStyle name="Percent 7 7 2 5" xfId="11325"/>
    <cellStyle name="Percent 7 7 2 5 2" xfId="14917"/>
    <cellStyle name="Percent 7 7 2 5 2 2" xfId="41811"/>
    <cellStyle name="Percent 7 7 2 5 3" xfId="17569"/>
    <cellStyle name="Percent 7 7 2 6" xfId="12497"/>
    <cellStyle name="Percent 7 7 2 6 2" xfId="41812"/>
    <cellStyle name="Percent 7 7 2 7" xfId="41804"/>
    <cellStyle name="Percent 7 7 2 8" xfId="17560"/>
    <cellStyle name="Percent 7 7 3" xfId="9000"/>
    <cellStyle name="Percent 7 7 3 2" xfId="9568"/>
    <cellStyle name="Percent 7 7 3 2 2" xfId="10622"/>
    <cellStyle name="Percent 7 7 3 2 2 2" xfId="14216"/>
    <cellStyle name="Percent 7 7 3 2 2 2 2" xfId="41815"/>
    <cellStyle name="Percent 7 7 3 2 2 3" xfId="17572"/>
    <cellStyle name="Percent 7 7 3 2 3" xfId="13163"/>
    <cellStyle name="Percent 7 7 3 2 3 2" xfId="41814"/>
    <cellStyle name="Percent 7 7 3 2 4" xfId="17571"/>
    <cellStyle name="Percent 7 7 3 3" xfId="10084"/>
    <cellStyle name="Percent 7 7 3 3 2" xfId="13678"/>
    <cellStyle name="Percent 7 7 3 3 2 2" xfId="41817"/>
    <cellStyle name="Percent 7 7 3 3 3" xfId="41816"/>
    <cellStyle name="Percent 7 7 3 3 4" xfId="17573"/>
    <cellStyle name="Percent 7 7 3 4" xfId="11327"/>
    <cellStyle name="Percent 7 7 3 4 2" xfId="14919"/>
    <cellStyle name="Percent 7 7 3 4 2 2" xfId="41819"/>
    <cellStyle name="Percent 7 7 3 4 3" xfId="41818"/>
    <cellStyle name="Percent 7 7 3 4 4" xfId="17574"/>
    <cellStyle name="Percent 7 7 3 5" xfId="12625"/>
    <cellStyle name="Percent 7 7 3 5 2" xfId="41820"/>
    <cellStyle name="Percent 7 7 3 6" xfId="41821"/>
    <cellStyle name="Percent 7 7 3 7" xfId="41813"/>
    <cellStyle name="Percent 7 7 3 8" xfId="17570"/>
    <cellStyle name="Percent 7 7 4" xfId="9312"/>
    <cellStyle name="Percent 7 7 4 2" xfId="10366"/>
    <cellStyle name="Percent 7 7 4 2 2" xfId="13960"/>
    <cellStyle name="Percent 7 7 4 2 2 2" xfId="41824"/>
    <cellStyle name="Percent 7 7 4 2 3" xfId="41823"/>
    <cellStyle name="Percent 7 7 4 2 4" xfId="17576"/>
    <cellStyle name="Percent 7 7 4 3" xfId="12907"/>
    <cellStyle name="Percent 7 7 4 3 2" xfId="41826"/>
    <cellStyle name="Percent 7 7 4 3 3" xfId="41825"/>
    <cellStyle name="Percent 7 7 4 4" xfId="41827"/>
    <cellStyle name="Percent 7 7 4 4 2" xfId="41828"/>
    <cellStyle name="Percent 7 7 4 5" xfId="41829"/>
    <cellStyle name="Percent 7 7 4 6" xfId="41830"/>
    <cellStyle name="Percent 7 7 4 7" xfId="41822"/>
    <cellStyle name="Percent 7 7 4 8" xfId="17575"/>
    <cellStyle name="Percent 7 7 5" xfId="9828"/>
    <cellStyle name="Percent 7 7 5 2" xfId="13422"/>
    <cellStyle name="Percent 7 7 5 2 2" xfId="41833"/>
    <cellStyle name="Percent 7 7 5 2 3" xfId="41832"/>
    <cellStyle name="Percent 7 7 5 3" xfId="41834"/>
    <cellStyle name="Percent 7 7 5 3 2" xfId="41835"/>
    <cellStyle name="Percent 7 7 5 4" xfId="41836"/>
    <cellStyle name="Percent 7 7 5 5" xfId="41837"/>
    <cellStyle name="Percent 7 7 5 6" xfId="41831"/>
    <cellStyle name="Percent 7 7 5 7" xfId="17577"/>
    <cellStyle name="Percent 7 7 6" xfId="11324"/>
    <cellStyle name="Percent 7 7 6 2" xfId="14916"/>
    <cellStyle name="Percent 7 7 6 2 2" xfId="41839"/>
    <cellStyle name="Percent 7 7 6 3" xfId="41838"/>
    <cellStyle name="Percent 7 7 6 4" xfId="17578"/>
    <cellStyle name="Percent 7 7 7" xfId="12369"/>
    <cellStyle name="Percent 7 7 7 2" xfId="41841"/>
    <cellStyle name="Percent 7 7 7 3" xfId="41840"/>
    <cellStyle name="Percent 7 7 8" xfId="41842"/>
    <cellStyle name="Percent 7 7 8 2" xfId="41843"/>
    <cellStyle name="Percent 7 7 9" xfId="41844"/>
    <cellStyle name="Percent 7 8" xfId="8776"/>
    <cellStyle name="Percent 7 8 2" xfId="8904"/>
    <cellStyle name="Percent 7 8 2 2" xfId="9160"/>
    <cellStyle name="Percent 7 8 2 2 2" xfId="9728"/>
    <cellStyle name="Percent 7 8 2 2 2 2" xfId="10782"/>
    <cellStyle name="Percent 7 8 2 2 2 2 2" xfId="14376"/>
    <cellStyle name="Percent 7 8 2 2 2 2 3" xfId="17583"/>
    <cellStyle name="Percent 7 8 2 2 2 3" xfId="13323"/>
    <cellStyle name="Percent 7 8 2 2 2 4" xfId="17582"/>
    <cellStyle name="Percent 7 8 2 2 3" xfId="10244"/>
    <cellStyle name="Percent 7 8 2 2 3 2" xfId="13838"/>
    <cellStyle name="Percent 7 8 2 2 3 3" xfId="17584"/>
    <cellStyle name="Percent 7 8 2 2 4" xfId="11330"/>
    <cellStyle name="Percent 7 8 2 2 4 2" xfId="14922"/>
    <cellStyle name="Percent 7 8 2 2 4 3" xfId="17585"/>
    <cellStyle name="Percent 7 8 2 2 5" xfId="12785"/>
    <cellStyle name="Percent 7 8 2 2 5 2" xfId="41847"/>
    <cellStyle name="Percent 7 8 2 2 6" xfId="17581"/>
    <cellStyle name="Percent 7 8 2 3" xfId="9472"/>
    <cellStyle name="Percent 7 8 2 3 2" xfId="10526"/>
    <cellStyle name="Percent 7 8 2 3 2 2" xfId="14120"/>
    <cellStyle name="Percent 7 8 2 3 2 3" xfId="17587"/>
    <cellStyle name="Percent 7 8 2 3 3" xfId="13067"/>
    <cellStyle name="Percent 7 8 2 3 4" xfId="17586"/>
    <cellStyle name="Percent 7 8 2 4" xfId="9988"/>
    <cellStyle name="Percent 7 8 2 4 2" xfId="13582"/>
    <cellStyle name="Percent 7 8 2 4 3" xfId="17588"/>
    <cellStyle name="Percent 7 8 2 5" xfId="11329"/>
    <cellStyle name="Percent 7 8 2 5 2" xfId="14921"/>
    <cellStyle name="Percent 7 8 2 5 3" xfId="17589"/>
    <cellStyle name="Percent 7 8 2 6" xfId="12529"/>
    <cellStyle name="Percent 7 8 2 6 2" xfId="41846"/>
    <cellStyle name="Percent 7 8 2 7" xfId="17580"/>
    <cellStyle name="Percent 7 8 3" xfId="9032"/>
    <cellStyle name="Percent 7 8 3 2" xfId="9600"/>
    <cellStyle name="Percent 7 8 3 2 2" xfId="10654"/>
    <cellStyle name="Percent 7 8 3 2 2 2" xfId="14248"/>
    <cellStyle name="Percent 7 8 3 2 2 3" xfId="17592"/>
    <cellStyle name="Percent 7 8 3 2 3" xfId="13195"/>
    <cellStyle name="Percent 7 8 3 2 3 2" xfId="41849"/>
    <cellStyle name="Percent 7 8 3 2 4" xfId="17591"/>
    <cellStyle name="Percent 7 8 3 3" xfId="10116"/>
    <cellStyle name="Percent 7 8 3 3 2" xfId="13710"/>
    <cellStyle name="Percent 7 8 3 3 3" xfId="17593"/>
    <cellStyle name="Percent 7 8 3 4" xfId="11331"/>
    <cellStyle name="Percent 7 8 3 4 2" xfId="14923"/>
    <cellStyle name="Percent 7 8 3 4 3" xfId="17594"/>
    <cellStyle name="Percent 7 8 3 5" xfId="12657"/>
    <cellStyle name="Percent 7 8 3 5 2" xfId="41848"/>
    <cellStyle name="Percent 7 8 3 6" xfId="17590"/>
    <cellStyle name="Percent 7 8 4" xfId="9344"/>
    <cellStyle name="Percent 7 8 4 2" xfId="10398"/>
    <cellStyle name="Percent 7 8 4 2 2" xfId="13992"/>
    <cellStyle name="Percent 7 8 4 2 2 2" xfId="41851"/>
    <cellStyle name="Percent 7 8 4 2 3" xfId="17596"/>
    <cellStyle name="Percent 7 8 4 3" xfId="12939"/>
    <cellStyle name="Percent 7 8 4 3 2" xfId="41850"/>
    <cellStyle name="Percent 7 8 4 4" xfId="17595"/>
    <cellStyle name="Percent 7 8 5" xfId="9860"/>
    <cellStyle name="Percent 7 8 5 2" xfId="13454"/>
    <cellStyle name="Percent 7 8 5 2 2" xfId="41852"/>
    <cellStyle name="Percent 7 8 5 3" xfId="17597"/>
    <cellStyle name="Percent 7 8 6" xfId="11328"/>
    <cellStyle name="Percent 7 8 6 2" xfId="14920"/>
    <cellStyle name="Percent 7 8 6 2 2" xfId="41853"/>
    <cellStyle name="Percent 7 8 6 3" xfId="17598"/>
    <cellStyle name="Percent 7 8 7" xfId="12401"/>
    <cellStyle name="Percent 7 8 7 2" xfId="41845"/>
    <cellStyle name="Percent 7 8 8" xfId="17579"/>
    <cellStyle name="Percent 7 9" xfId="8823"/>
    <cellStyle name="Percent 7 9 2" xfId="9079"/>
    <cellStyle name="Percent 7 9 2 2" xfId="9647"/>
    <cellStyle name="Percent 7 9 2 2 2" xfId="10701"/>
    <cellStyle name="Percent 7 9 2 2 2 2" xfId="14295"/>
    <cellStyle name="Percent 7 9 2 2 2 3" xfId="17602"/>
    <cellStyle name="Percent 7 9 2 2 3" xfId="13242"/>
    <cellStyle name="Percent 7 9 2 2 3 2" xfId="41856"/>
    <cellStyle name="Percent 7 9 2 2 4" xfId="17601"/>
    <cellStyle name="Percent 7 9 2 3" xfId="10163"/>
    <cellStyle name="Percent 7 9 2 3 2" xfId="13757"/>
    <cellStyle name="Percent 7 9 2 3 3" xfId="17603"/>
    <cellStyle name="Percent 7 9 2 4" xfId="11333"/>
    <cellStyle name="Percent 7 9 2 4 2" xfId="14925"/>
    <cellStyle name="Percent 7 9 2 4 3" xfId="17604"/>
    <cellStyle name="Percent 7 9 2 5" xfId="12704"/>
    <cellStyle name="Percent 7 9 2 5 2" xfId="41855"/>
    <cellStyle name="Percent 7 9 2 6" xfId="17600"/>
    <cellStyle name="Percent 7 9 3" xfId="9391"/>
    <cellStyle name="Percent 7 9 3 2" xfId="10445"/>
    <cellStyle name="Percent 7 9 3 2 2" xfId="14039"/>
    <cellStyle name="Percent 7 9 3 2 2 2" xfId="41858"/>
    <cellStyle name="Percent 7 9 3 2 3" xfId="17606"/>
    <cellStyle name="Percent 7 9 3 3" xfId="12986"/>
    <cellStyle name="Percent 7 9 3 3 2" xfId="41857"/>
    <cellStyle name="Percent 7 9 3 4" xfId="17605"/>
    <cellStyle name="Percent 7 9 4" xfId="9907"/>
    <cellStyle name="Percent 7 9 4 2" xfId="13501"/>
    <cellStyle name="Percent 7 9 4 2 2" xfId="41860"/>
    <cellStyle name="Percent 7 9 4 3" xfId="41859"/>
    <cellStyle name="Percent 7 9 4 4" xfId="17607"/>
    <cellStyle name="Percent 7 9 5" xfId="11332"/>
    <cellStyle name="Percent 7 9 5 2" xfId="14924"/>
    <cellStyle name="Percent 7 9 5 2 2" xfId="41861"/>
    <cellStyle name="Percent 7 9 5 3" xfId="17608"/>
    <cellStyle name="Percent 7 9 6" xfId="12448"/>
    <cellStyle name="Percent 7 9 6 2" xfId="41862"/>
    <cellStyle name="Percent 7 9 7" xfId="41854"/>
    <cellStyle name="Percent 7 9 8" xfId="17599"/>
    <cellStyle name="Percent 8" xfId="8708"/>
    <cellStyle name="Percent 8 10" xfId="41864"/>
    <cellStyle name="Percent 8 10 2" xfId="41865"/>
    <cellStyle name="Percent 8 10 2 2" xfId="41866"/>
    <cellStyle name="Percent 8 10 3" xfId="41867"/>
    <cellStyle name="Percent 8 10 3 2" xfId="41868"/>
    <cellStyle name="Percent 8 10 4" xfId="41869"/>
    <cellStyle name="Percent 8 10 4 2" xfId="41870"/>
    <cellStyle name="Percent 8 10 5" xfId="41871"/>
    <cellStyle name="Percent 8 10 6" xfId="41872"/>
    <cellStyle name="Percent 8 11" xfId="41873"/>
    <cellStyle name="Percent 8 11 2" xfId="41874"/>
    <cellStyle name="Percent 8 11 2 2" xfId="41875"/>
    <cellStyle name="Percent 8 11 3" xfId="41876"/>
    <cellStyle name="Percent 8 11 3 2" xfId="41877"/>
    <cellStyle name="Percent 8 11 4" xfId="41878"/>
    <cellStyle name="Percent 8 11 4 2" xfId="41879"/>
    <cellStyle name="Percent 8 11 5" xfId="41880"/>
    <cellStyle name="Percent 8 11 6" xfId="41881"/>
    <cellStyle name="Percent 8 12" xfId="41882"/>
    <cellStyle name="Percent 8 12 2" xfId="41883"/>
    <cellStyle name="Percent 8 12 2 2" xfId="41884"/>
    <cellStyle name="Percent 8 12 3" xfId="41885"/>
    <cellStyle name="Percent 8 12 3 2" xfId="41886"/>
    <cellStyle name="Percent 8 12 4" xfId="41887"/>
    <cellStyle name="Percent 8 12 4 2" xfId="41888"/>
    <cellStyle name="Percent 8 12 5" xfId="41889"/>
    <cellStyle name="Percent 8 12 6" xfId="41890"/>
    <cellStyle name="Percent 8 13" xfId="41891"/>
    <cellStyle name="Percent 8 13 2" xfId="41892"/>
    <cellStyle name="Percent 8 13 2 2" xfId="41893"/>
    <cellStyle name="Percent 8 13 3" xfId="41894"/>
    <cellStyle name="Percent 8 13 3 2" xfId="41895"/>
    <cellStyle name="Percent 8 13 4" xfId="41896"/>
    <cellStyle name="Percent 8 13 5" xfId="41897"/>
    <cellStyle name="Percent 8 14" xfId="41898"/>
    <cellStyle name="Percent 8 14 2" xfId="41899"/>
    <cellStyle name="Percent 8 15" xfId="41900"/>
    <cellStyle name="Percent 8 15 2" xfId="41901"/>
    <cellStyle name="Percent 8 16" xfId="41902"/>
    <cellStyle name="Percent 8 16 2" xfId="41903"/>
    <cellStyle name="Percent 8 17" xfId="41904"/>
    <cellStyle name="Percent 8 18" xfId="41905"/>
    <cellStyle name="Percent 8 19" xfId="41906"/>
    <cellStyle name="Percent 8 2" xfId="41907"/>
    <cellStyle name="Percent 8 2 10" xfId="41908"/>
    <cellStyle name="Percent 8 2 10 2" xfId="41909"/>
    <cellStyle name="Percent 8 2 10 2 2" xfId="41910"/>
    <cellStyle name="Percent 8 2 10 3" xfId="41911"/>
    <cellStyle name="Percent 8 2 10 3 2" xfId="41912"/>
    <cellStyle name="Percent 8 2 10 4" xfId="41913"/>
    <cellStyle name="Percent 8 2 10 4 2" xfId="41914"/>
    <cellStyle name="Percent 8 2 10 5" xfId="41915"/>
    <cellStyle name="Percent 8 2 10 6" xfId="41916"/>
    <cellStyle name="Percent 8 2 11" xfId="41917"/>
    <cellStyle name="Percent 8 2 11 2" xfId="41918"/>
    <cellStyle name="Percent 8 2 11 2 2" xfId="41919"/>
    <cellStyle name="Percent 8 2 11 3" xfId="41920"/>
    <cellStyle name="Percent 8 2 11 3 2" xfId="41921"/>
    <cellStyle name="Percent 8 2 11 4" xfId="41922"/>
    <cellStyle name="Percent 8 2 11 5" xfId="41923"/>
    <cellStyle name="Percent 8 2 12" xfId="41924"/>
    <cellStyle name="Percent 8 2 12 2" xfId="41925"/>
    <cellStyle name="Percent 8 2 13" xfId="41926"/>
    <cellStyle name="Percent 8 2 13 2" xfId="41927"/>
    <cellStyle name="Percent 8 2 14" xfId="41928"/>
    <cellStyle name="Percent 8 2 14 2" xfId="41929"/>
    <cellStyle name="Percent 8 2 15" xfId="41930"/>
    <cellStyle name="Percent 8 2 16" xfId="41931"/>
    <cellStyle name="Percent 8 2 2" xfId="41932"/>
    <cellStyle name="Percent 8 2 2 10" xfId="41933"/>
    <cellStyle name="Percent 8 2 2 10 2" xfId="41934"/>
    <cellStyle name="Percent 8 2 2 11" xfId="41935"/>
    <cellStyle name="Percent 8 2 2 11 2" xfId="41936"/>
    <cellStyle name="Percent 8 2 2 12" xfId="41937"/>
    <cellStyle name="Percent 8 2 2 13" xfId="41938"/>
    <cellStyle name="Percent 8 2 2 2" xfId="41939"/>
    <cellStyle name="Percent 8 2 2 2 10" xfId="41940"/>
    <cellStyle name="Percent 8 2 2 2 11" xfId="41941"/>
    <cellStyle name="Percent 8 2 2 2 2" xfId="41942"/>
    <cellStyle name="Percent 8 2 2 2 2 2" xfId="41943"/>
    <cellStyle name="Percent 8 2 2 2 2 2 2" xfId="41944"/>
    <cellStyle name="Percent 8 2 2 2 2 3" xfId="41945"/>
    <cellStyle name="Percent 8 2 2 2 2 3 2" xfId="41946"/>
    <cellStyle name="Percent 8 2 2 2 2 4" xfId="41947"/>
    <cellStyle name="Percent 8 2 2 2 2 4 2" xfId="41948"/>
    <cellStyle name="Percent 8 2 2 2 2 5" xfId="41949"/>
    <cellStyle name="Percent 8 2 2 2 2 6" xfId="41950"/>
    <cellStyle name="Percent 8 2 2 2 3" xfId="41951"/>
    <cellStyle name="Percent 8 2 2 2 3 2" xfId="41952"/>
    <cellStyle name="Percent 8 2 2 2 3 2 2" xfId="41953"/>
    <cellStyle name="Percent 8 2 2 2 3 3" xfId="41954"/>
    <cellStyle name="Percent 8 2 2 2 3 3 2" xfId="41955"/>
    <cellStyle name="Percent 8 2 2 2 3 4" xfId="41956"/>
    <cellStyle name="Percent 8 2 2 2 3 4 2" xfId="41957"/>
    <cellStyle name="Percent 8 2 2 2 3 5" xfId="41958"/>
    <cellStyle name="Percent 8 2 2 2 3 6" xfId="41959"/>
    <cellStyle name="Percent 8 2 2 2 4" xfId="41960"/>
    <cellStyle name="Percent 8 2 2 2 4 2" xfId="41961"/>
    <cellStyle name="Percent 8 2 2 2 4 2 2" xfId="41962"/>
    <cellStyle name="Percent 8 2 2 2 4 3" xfId="41963"/>
    <cellStyle name="Percent 8 2 2 2 4 3 2" xfId="41964"/>
    <cellStyle name="Percent 8 2 2 2 4 4" xfId="41965"/>
    <cellStyle name="Percent 8 2 2 2 4 4 2" xfId="41966"/>
    <cellStyle name="Percent 8 2 2 2 4 5" xfId="41967"/>
    <cellStyle name="Percent 8 2 2 2 4 6" xfId="41968"/>
    <cellStyle name="Percent 8 2 2 2 5" xfId="41969"/>
    <cellStyle name="Percent 8 2 2 2 5 2" xfId="41970"/>
    <cellStyle name="Percent 8 2 2 2 5 2 2" xfId="41971"/>
    <cellStyle name="Percent 8 2 2 2 5 3" xfId="41972"/>
    <cellStyle name="Percent 8 2 2 2 5 3 2" xfId="41973"/>
    <cellStyle name="Percent 8 2 2 2 5 4" xfId="41974"/>
    <cellStyle name="Percent 8 2 2 2 5 4 2" xfId="41975"/>
    <cellStyle name="Percent 8 2 2 2 5 5" xfId="41976"/>
    <cellStyle name="Percent 8 2 2 2 5 6" xfId="41977"/>
    <cellStyle name="Percent 8 2 2 2 6" xfId="41978"/>
    <cellStyle name="Percent 8 2 2 2 6 2" xfId="41979"/>
    <cellStyle name="Percent 8 2 2 2 6 2 2" xfId="41980"/>
    <cellStyle name="Percent 8 2 2 2 6 3" xfId="41981"/>
    <cellStyle name="Percent 8 2 2 2 6 3 2" xfId="41982"/>
    <cellStyle name="Percent 8 2 2 2 6 4" xfId="41983"/>
    <cellStyle name="Percent 8 2 2 2 6 5" xfId="41984"/>
    <cellStyle name="Percent 8 2 2 2 7" xfId="41985"/>
    <cellStyle name="Percent 8 2 2 2 7 2" xfId="41986"/>
    <cellStyle name="Percent 8 2 2 2 8" xfId="41987"/>
    <cellStyle name="Percent 8 2 2 2 8 2" xfId="41988"/>
    <cellStyle name="Percent 8 2 2 2 9" xfId="41989"/>
    <cellStyle name="Percent 8 2 2 2 9 2" xfId="41990"/>
    <cellStyle name="Percent 8 2 2 3" xfId="41991"/>
    <cellStyle name="Percent 8 2 2 3 10" xfId="41992"/>
    <cellStyle name="Percent 8 2 2 3 2" xfId="41993"/>
    <cellStyle name="Percent 8 2 2 3 2 2" xfId="41994"/>
    <cellStyle name="Percent 8 2 2 3 2 2 2" xfId="41995"/>
    <cellStyle name="Percent 8 2 2 3 2 3" xfId="41996"/>
    <cellStyle name="Percent 8 2 2 3 2 3 2" xfId="41997"/>
    <cellStyle name="Percent 8 2 2 3 2 4" xfId="41998"/>
    <cellStyle name="Percent 8 2 2 3 2 4 2" xfId="41999"/>
    <cellStyle name="Percent 8 2 2 3 2 5" xfId="42000"/>
    <cellStyle name="Percent 8 2 2 3 2 6" xfId="42001"/>
    <cellStyle name="Percent 8 2 2 3 3" xfId="42002"/>
    <cellStyle name="Percent 8 2 2 3 3 2" xfId="42003"/>
    <cellStyle name="Percent 8 2 2 3 3 2 2" xfId="42004"/>
    <cellStyle name="Percent 8 2 2 3 3 3" xfId="42005"/>
    <cellStyle name="Percent 8 2 2 3 3 3 2" xfId="42006"/>
    <cellStyle name="Percent 8 2 2 3 3 4" xfId="42007"/>
    <cellStyle name="Percent 8 2 2 3 3 4 2" xfId="42008"/>
    <cellStyle name="Percent 8 2 2 3 3 5" xfId="42009"/>
    <cellStyle name="Percent 8 2 2 3 3 6" xfId="42010"/>
    <cellStyle name="Percent 8 2 2 3 4" xfId="42011"/>
    <cellStyle name="Percent 8 2 2 3 4 2" xfId="42012"/>
    <cellStyle name="Percent 8 2 2 3 4 2 2" xfId="42013"/>
    <cellStyle name="Percent 8 2 2 3 4 3" xfId="42014"/>
    <cellStyle name="Percent 8 2 2 3 4 3 2" xfId="42015"/>
    <cellStyle name="Percent 8 2 2 3 4 4" xfId="42016"/>
    <cellStyle name="Percent 8 2 2 3 4 4 2" xfId="42017"/>
    <cellStyle name="Percent 8 2 2 3 4 5" xfId="42018"/>
    <cellStyle name="Percent 8 2 2 3 4 6" xfId="42019"/>
    <cellStyle name="Percent 8 2 2 3 5" xfId="42020"/>
    <cellStyle name="Percent 8 2 2 3 5 2" xfId="42021"/>
    <cellStyle name="Percent 8 2 2 3 5 2 2" xfId="42022"/>
    <cellStyle name="Percent 8 2 2 3 5 3" xfId="42023"/>
    <cellStyle name="Percent 8 2 2 3 5 3 2" xfId="42024"/>
    <cellStyle name="Percent 8 2 2 3 5 4" xfId="42025"/>
    <cellStyle name="Percent 8 2 2 3 5 5" xfId="42026"/>
    <cellStyle name="Percent 8 2 2 3 6" xfId="42027"/>
    <cellStyle name="Percent 8 2 2 3 6 2" xfId="42028"/>
    <cellStyle name="Percent 8 2 2 3 7" xfId="42029"/>
    <cellStyle name="Percent 8 2 2 3 7 2" xfId="42030"/>
    <cellStyle name="Percent 8 2 2 3 8" xfId="42031"/>
    <cellStyle name="Percent 8 2 2 3 8 2" xfId="42032"/>
    <cellStyle name="Percent 8 2 2 3 9" xfId="42033"/>
    <cellStyle name="Percent 8 2 2 4" xfId="42034"/>
    <cellStyle name="Percent 8 2 2 4 10" xfId="42035"/>
    <cellStyle name="Percent 8 2 2 4 2" xfId="42036"/>
    <cellStyle name="Percent 8 2 2 4 2 2" xfId="42037"/>
    <cellStyle name="Percent 8 2 2 4 2 2 2" xfId="42038"/>
    <cellStyle name="Percent 8 2 2 4 2 3" xfId="42039"/>
    <cellStyle name="Percent 8 2 2 4 2 3 2" xfId="42040"/>
    <cellStyle name="Percent 8 2 2 4 2 4" xfId="42041"/>
    <cellStyle name="Percent 8 2 2 4 2 4 2" xfId="42042"/>
    <cellStyle name="Percent 8 2 2 4 2 5" xfId="42043"/>
    <cellStyle name="Percent 8 2 2 4 2 6" xfId="42044"/>
    <cellStyle name="Percent 8 2 2 4 3" xfId="42045"/>
    <cellStyle name="Percent 8 2 2 4 3 2" xfId="42046"/>
    <cellStyle name="Percent 8 2 2 4 3 2 2" xfId="42047"/>
    <cellStyle name="Percent 8 2 2 4 3 3" xfId="42048"/>
    <cellStyle name="Percent 8 2 2 4 3 3 2" xfId="42049"/>
    <cellStyle name="Percent 8 2 2 4 3 4" xfId="42050"/>
    <cellStyle name="Percent 8 2 2 4 3 4 2" xfId="42051"/>
    <cellStyle name="Percent 8 2 2 4 3 5" xfId="42052"/>
    <cellStyle name="Percent 8 2 2 4 3 6" xfId="42053"/>
    <cellStyle name="Percent 8 2 2 4 4" xfId="42054"/>
    <cellStyle name="Percent 8 2 2 4 4 2" xfId="42055"/>
    <cellStyle name="Percent 8 2 2 4 4 2 2" xfId="42056"/>
    <cellStyle name="Percent 8 2 2 4 4 3" xfId="42057"/>
    <cellStyle name="Percent 8 2 2 4 4 3 2" xfId="42058"/>
    <cellStyle name="Percent 8 2 2 4 4 4" xfId="42059"/>
    <cellStyle name="Percent 8 2 2 4 4 4 2" xfId="42060"/>
    <cellStyle name="Percent 8 2 2 4 4 5" xfId="42061"/>
    <cellStyle name="Percent 8 2 2 4 4 6" xfId="42062"/>
    <cellStyle name="Percent 8 2 2 4 5" xfId="42063"/>
    <cellStyle name="Percent 8 2 2 4 5 2" xfId="42064"/>
    <cellStyle name="Percent 8 2 2 4 5 2 2" xfId="42065"/>
    <cellStyle name="Percent 8 2 2 4 5 3" xfId="42066"/>
    <cellStyle name="Percent 8 2 2 4 5 3 2" xfId="42067"/>
    <cellStyle name="Percent 8 2 2 4 5 4" xfId="42068"/>
    <cellStyle name="Percent 8 2 2 4 5 5" xfId="42069"/>
    <cellStyle name="Percent 8 2 2 4 6" xfId="42070"/>
    <cellStyle name="Percent 8 2 2 4 6 2" xfId="42071"/>
    <cellStyle name="Percent 8 2 2 4 7" xfId="42072"/>
    <cellStyle name="Percent 8 2 2 4 7 2" xfId="42073"/>
    <cellStyle name="Percent 8 2 2 4 8" xfId="42074"/>
    <cellStyle name="Percent 8 2 2 4 8 2" xfId="42075"/>
    <cellStyle name="Percent 8 2 2 4 9" xfId="42076"/>
    <cellStyle name="Percent 8 2 2 5" xfId="42077"/>
    <cellStyle name="Percent 8 2 2 5 2" xfId="42078"/>
    <cellStyle name="Percent 8 2 2 5 2 2" xfId="42079"/>
    <cellStyle name="Percent 8 2 2 5 3" xfId="42080"/>
    <cellStyle name="Percent 8 2 2 5 3 2" xfId="42081"/>
    <cellStyle name="Percent 8 2 2 5 4" xfId="42082"/>
    <cellStyle name="Percent 8 2 2 5 4 2" xfId="42083"/>
    <cellStyle name="Percent 8 2 2 5 5" xfId="42084"/>
    <cellStyle name="Percent 8 2 2 5 6" xfId="42085"/>
    <cellStyle name="Percent 8 2 2 6" xfId="42086"/>
    <cellStyle name="Percent 8 2 2 6 2" xfId="42087"/>
    <cellStyle name="Percent 8 2 2 6 2 2" xfId="42088"/>
    <cellStyle name="Percent 8 2 2 6 3" xfId="42089"/>
    <cellStyle name="Percent 8 2 2 6 3 2" xfId="42090"/>
    <cellStyle name="Percent 8 2 2 6 4" xfId="42091"/>
    <cellStyle name="Percent 8 2 2 6 4 2" xfId="42092"/>
    <cellStyle name="Percent 8 2 2 6 5" xfId="42093"/>
    <cellStyle name="Percent 8 2 2 6 6" xfId="42094"/>
    <cellStyle name="Percent 8 2 2 7" xfId="42095"/>
    <cellStyle name="Percent 8 2 2 7 2" xfId="42096"/>
    <cellStyle name="Percent 8 2 2 7 2 2" xfId="42097"/>
    <cellStyle name="Percent 8 2 2 7 3" xfId="42098"/>
    <cellStyle name="Percent 8 2 2 7 3 2" xfId="42099"/>
    <cellStyle name="Percent 8 2 2 7 4" xfId="42100"/>
    <cellStyle name="Percent 8 2 2 7 4 2" xfId="42101"/>
    <cellStyle name="Percent 8 2 2 7 5" xfId="42102"/>
    <cellStyle name="Percent 8 2 2 7 6" xfId="42103"/>
    <cellStyle name="Percent 8 2 2 8" xfId="42104"/>
    <cellStyle name="Percent 8 2 2 8 2" xfId="42105"/>
    <cellStyle name="Percent 8 2 2 8 2 2" xfId="42106"/>
    <cellStyle name="Percent 8 2 2 8 3" xfId="42107"/>
    <cellStyle name="Percent 8 2 2 8 3 2" xfId="42108"/>
    <cellStyle name="Percent 8 2 2 8 4" xfId="42109"/>
    <cellStyle name="Percent 8 2 2 8 5" xfId="42110"/>
    <cellStyle name="Percent 8 2 2 9" xfId="42111"/>
    <cellStyle name="Percent 8 2 2 9 2" xfId="42112"/>
    <cellStyle name="Percent 8 2 3" xfId="42113"/>
    <cellStyle name="Percent 8 2 3 10" xfId="42114"/>
    <cellStyle name="Percent 8 2 3 10 2" xfId="42115"/>
    <cellStyle name="Percent 8 2 3 11" xfId="42116"/>
    <cellStyle name="Percent 8 2 3 11 2" xfId="42117"/>
    <cellStyle name="Percent 8 2 3 12" xfId="42118"/>
    <cellStyle name="Percent 8 2 3 13" xfId="42119"/>
    <cellStyle name="Percent 8 2 3 2" xfId="42120"/>
    <cellStyle name="Percent 8 2 3 2 10" xfId="42121"/>
    <cellStyle name="Percent 8 2 3 2 11" xfId="42122"/>
    <cellStyle name="Percent 8 2 3 2 2" xfId="42123"/>
    <cellStyle name="Percent 8 2 3 2 2 2" xfId="42124"/>
    <cellStyle name="Percent 8 2 3 2 2 2 2" xfId="42125"/>
    <cellStyle name="Percent 8 2 3 2 2 3" xfId="42126"/>
    <cellStyle name="Percent 8 2 3 2 2 3 2" xfId="42127"/>
    <cellStyle name="Percent 8 2 3 2 2 4" xfId="42128"/>
    <cellStyle name="Percent 8 2 3 2 2 4 2" xfId="42129"/>
    <cellStyle name="Percent 8 2 3 2 2 5" xfId="42130"/>
    <cellStyle name="Percent 8 2 3 2 2 6" xfId="42131"/>
    <cellStyle name="Percent 8 2 3 2 3" xfId="42132"/>
    <cellStyle name="Percent 8 2 3 2 3 2" xfId="42133"/>
    <cellStyle name="Percent 8 2 3 2 3 2 2" xfId="42134"/>
    <cellStyle name="Percent 8 2 3 2 3 3" xfId="42135"/>
    <cellStyle name="Percent 8 2 3 2 3 3 2" xfId="42136"/>
    <cellStyle name="Percent 8 2 3 2 3 4" xfId="42137"/>
    <cellStyle name="Percent 8 2 3 2 3 4 2" xfId="42138"/>
    <cellStyle name="Percent 8 2 3 2 3 5" xfId="42139"/>
    <cellStyle name="Percent 8 2 3 2 3 6" xfId="42140"/>
    <cellStyle name="Percent 8 2 3 2 4" xfId="42141"/>
    <cellStyle name="Percent 8 2 3 2 4 2" xfId="42142"/>
    <cellStyle name="Percent 8 2 3 2 4 2 2" xfId="42143"/>
    <cellStyle name="Percent 8 2 3 2 4 3" xfId="42144"/>
    <cellStyle name="Percent 8 2 3 2 4 3 2" xfId="42145"/>
    <cellStyle name="Percent 8 2 3 2 4 4" xfId="42146"/>
    <cellStyle name="Percent 8 2 3 2 4 4 2" xfId="42147"/>
    <cellStyle name="Percent 8 2 3 2 4 5" xfId="42148"/>
    <cellStyle name="Percent 8 2 3 2 4 6" xfId="42149"/>
    <cellStyle name="Percent 8 2 3 2 5" xfId="42150"/>
    <cellStyle name="Percent 8 2 3 2 5 2" xfId="42151"/>
    <cellStyle name="Percent 8 2 3 2 5 2 2" xfId="42152"/>
    <cellStyle name="Percent 8 2 3 2 5 3" xfId="42153"/>
    <cellStyle name="Percent 8 2 3 2 5 3 2" xfId="42154"/>
    <cellStyle name="Percent 8 2 3 2 5 4" xfId="42155"/>
    <cellStyle name="Percent 8 2 3 2 5 4 2" xfId="42156"/>
    <cellStyle name="Percent 8 2 3 2 5 5" xfId="42157"/>
    <cellStyle name="Percent 8 2 3 2 5 6" xfId="42158"/>
    <cellStyle name="Percent 8 2 3 2 6" xfId="42159"/>
    <cellStyle name="Percent 8 2 3 2 6 2" xfId="42160"/>
    <cellStyle name="Percent 8 2 3 2 6 2 2" xfId="42161"/>
    <cellStyle name="Percent 8 2 3 2 6 3" xfId="42162"/>
    <cellStyle name="Percent 8 2 3 2 6 3 2" xfId="42163"/>
    <cellStyle name="Percent 8 2 3 2 6 4" xfId="42164"/>
    <cellStyle name="Percent 8 2 3 2 6 5" xfId="42165"/>
    <cellStyle name="Percent 8 2 3 2 7" xfId="42166"/>
    <cellStyle name="Percent 8 2 3 2 7 2" xfId="42167"/>
    <cellStyle name="Percent 8 2 3 2 8" xfId="42168"/>
    <cellStyle name="Percent 8 2 3 2 8 2" xfId="42169"/>
    <cellStyle name="Percent 8 2 3 2 9" xfId="42170"/>
    <cellStyle name="Percent 8 2 3 2 9 2" xfId="42171"/>
    <cellStyle name="Percent 8 2 3 3" xfId="42172"/>
    <cellStyle name="Percent 8 2 3 3 10" xfId="42173"/>
    <cellStyle name="Percent 8 2 3 3 2" xfId="42174"/>
    <cellStyle name="Percent 8 2 3 3 2 2" xfId="42175"/>
    <cellStyle name="Percent 8 2 3 3 2 2 2" xfId="42176"/>
    <cellStyle name="Percent 8 2 3 3 2 3" xfId="42177"/>
    <cellStyle name="Percent 8 2 3 3 2 3 2" xfId="42178"/>
    <cellStyle name="Percent 8 2 3 3 2 4" xfId="42179"/>
    <cellStyle name="Percent 8 2 3 3 2 4 2" xfId="42180"/>
    <cellStyle name="Percent 8 2 3 3 2 5" xfId="42181"/>
    <cellStyle name="Percent 8 2 3 3 2 6" xfId="42182"/>
    <cellStyle name="Percent 8 2 3 3 3" xfId="42183"/>
    <cellStyle name="Percent 8 2 3 3 3 2" xfId="42184"/>
    <cellStyle name="Percent 8 2 3 3 3 2 2" xfId="42185"/>
    <cellStyle name="Percent 8 2 3 3 3 3" xfId="42186"/>
    <cellStyle name="Percent 8 2 3 3 3 3 2" xfId="42187"/>
    <cellStyle name="Percent 8 2 3 3 3 4" xfId="42188"/>
    <cellStyle name="Percent 8 2 3 3 3 4 2" xfId="42189"/>
    <cellStyle name="Percent 8 2 3 3 3 5" xfId="42190"/>
    <cellStyle name="Percent 8 2 3 3 3 6" xfId="42191"/>
    <cellStyle name="Percent 8 2 3 3 4" xfId="42192"/>
    <cellStyle name="Percent 8 2 3 3 4 2" xfId="42193"/>
    <cellStyle name="Percent 8 2 3 3 4 2 2" xfId="42194"/>
    <cellStyle name="Percent 8 2 3 3 4 3" xfId="42195"/>
    <cellStyle name="Percent 8 2 3 3 4 3 2" xfId="42196"/>
    <cellStyle name="Percent 8 2 3 3 4 4" xfId="42197"/>
    <cellStyle name="Percent 8 2 3 3 4 4 2" xfId="42198"/>
    <cellStyle name="Percent 8 2 3 3 4 5" xfId="42199"/>
    <cellStyle name="Percent 8 2 3 3 4 6" xfId="42200"/>
    <cellStyle name="Percent 8 2 3 3 5" xfId="42201"/>
    <cellStyle name="Percent 8 2 3 3 5 2" xfId="42202"/>
    <cellStyle name="Percent 8 2 3 3 5 2 2" xfId="42203"/>
    <cellStyle name="Percent 8 2 3 3 5 3" xfId="42204"/>
    <cellStyle name="Percent 8 2 3 3 5 3 2" xfId="42205"/>
    <cellStyle name="Percent 8 2 3 3 5 4" xfId="42206"/>
    <cellStyle name="Percent 8 2 3 3 5 5" xfId="42207"/>
    <cellStyle name="Percent 8 2 3 3 6" xfId="42208"/>
    <cellStyle name="Percent 8 2 3 3 6 2" xfId="42209"/>
    <cellStyle name="Percent 8 2 3 3 7" xfId="42210"/>
    <cellStyle name="Percent 8 2 3 3 7 2" xfId="42211"/>
    <cellStyle name="Percent 8 2 3 3 8" xfId="42212"/>
    <cellStyle name="Percent 8 2 3 3 8 2" xfId="42213"/>
    <cellStyle name="Percent 8 2 3 3 9" xfId="42214"/>
    <cellStyle name="Percent 8 2 3 4" xfId="42215"/>
    <cellStyle name="Percent 8 2 3 4 10" xfId="42216"/>
    <cellStyle name="Percent 8 2 3 4 2" xfId="42217"/>
    <cellStyle name="Percent 8 2 3 4 2 2" xfId="42218"/>
    <cellStyle name="Percent 8 2 3 4 2 2 2" xfId="42219"/>
    <cellStyle name="Percent 8 2 3 4 2 3" xfId="42220"/>
    <cellStyle name="Percent 8 2 3 4 2 3 2" xfId="42221"/>
    <cellStyle name="Percent 8 2 3 4 2 4" xfId="42222"/>
    <cellStyle name="Percent 8 2 3 4 2 4 2" xfId="42223"/>
    <cellStyle name="Percent 8 2 3 4 2 5" xfId="42224"/>
    <cellStyle name="Percent 8 2 3 4 2 6" xfId="42225"/>
    <cellStyle name="Percent 8 2 3 4 3" xfId="42226"/>
    <cellStyle name="Percent 8 2 3 4 3 2" xfId="42227"/>
    <cellStyle name="Percent 8 2 3 4 3 2 2" xfId="42228"/>
    <cellStyle name="Percent 8 2 3 4 3 3" xfId="42229"/>
    <cellStyle name="Percent 8 2 3 4 3 3 2" xfId="42230"/>
    <cellStyle name="Percent 8 2 3 4 3 4" xfId="42231"/>
    <cellStyle name="Percent 8 2 3 4 3 4 2" xfId="42232"/>
    <cellStyle name="Percent 8 2 3 4 3 5" xfId="42233"/>
    <cellStyle name="Percent 8 2 3 4 3 6" xfId="42234"/>
    <cellStyle name="Percent 8 2 3 4 4" xfId="42235"/>
    <cellStyle name="Percent 8 2 3 4 4 2" xfId="42236"/>
    <cellStyle name="Percent 8 2 3 4 4 2 2" xfId="42237"/>
    <cellStyle name="Percent 8 2 3 4 4 3" xfId="42238"/>
    <cellStyle name="Percent 8 2 3 4 4 3 2" xfId="42239"/>
    <cellStyle name="Percent 8 2 3 4 4 4" xfId="42240"/>
    <cellStyle name="Percent 8 2 3 4 4 4 2" xfId="42241"/>
    <cellStyle name="Percent 8 2 3 4 4 5" xfId="42242"/>
    <cellStyle name="Percent 8 2 3 4 4 6" xfId="42243"/>
    <cellStyle name="Percent 8 2 3 4 5" xfId="42244"/>
    <cellStyle name="Percent 8 2 3 4 5 2" xfId="42245"/>
    <cellStyle name="Percent 8 2 3 4 5 2 2" xfId="42246"/>
    <cellStyle name="Percent 8 2 3 4 5 3" xfId="42247"/>
    <cellStyle name="Percent 8 2 3 4 5 3 2" xfId="42248"/>
    <cellStyle name="Percent 8 2 3 4 5 4" xfId="42249"/>
    <cellStyle name="Percent 8 2 3 4 5 5" xfId="42250"/>
    <cellStyle name="Percent 8 2 3 4 6" xfId="42251"/>
    <cellStyle name="Percent 8 2 3 4 6 2" xfId="42252"/>
    <cellStyle name="Percent 8 2 3 4 7" xfId="42253"/>
    <cellStyle name="Percent 8 2 3 4 7 2" xfId="42254"/>
    <cellStyle name="Percent 8 2 3 4 8" xfId="42255"/>
    <cellStyle name="Percent 8 2 3 4 8 2" xfId="42256"/>
    <cellStyle name="Percent 8 2 3 4 9" xfId="42257"/>
    <cellStyle name="Percent 8 2 3 5" xfId="42258"/>
    <cellStyle name="Percent 8 2 3 5 2" xfId="42259"/>
    <cellStyle name="Percent 8 2 3 5 2 2" xfId="42260"/>
    <cellStyle name="Percent 8 2 3 5 3" xfId="42261"/>
    <cellStyle name="Percent 8 2 3 5 3 2" xfId="42262"/>
    <cellStyle name="Percent 8 2 3 5 4" xfId="42263"/>
    <cellStyle name="Percent 8 2 3 5 4 2" xfId="42264"/>
    <cellStyle name="Percent 8 2 3 5 5" xfId="42265"/>
    <cellStyle name="Percent 8 2 3 5 6" xfId="42266"/>
    <cellStyle name="Percent 8 2 3 6" xfId="42267"/>
    <cellStyle name="Percent 8 2 3 6 2" xfId="42268"/>
    <cellStyle name="Percent 8 2 3 6 2 2" xfId="42269"/>
    <cellStyle name="Percent 8 2 3 6 3" xfId="42270"/>
    <cellStyle name="Percent 8 2 3 6 3 2" xfId="42271"/>
    <cellStyle name="Percent 8 2 3 6 4" xfId="42272"/>
    <cellStyle name="Percent 8 2 3 6 4 2" xfId="42273"/>
    <cellStyle name="Percent 8 2 3 6 5" xfId="42274"/>
    <cellStyle name="Percent 8 2 3 6 6" xfId="42275"/>
    <cellStyle name="Percent 8 2 3 7" xfId="42276"/>
    <cellStyle name="Percent 8 2 3 7 2" xfId="42277"/>
    <cellStyle name="Percent 8 2 3 7 2 2" xfId="42278"/>
    <cellStyle name="Percent 8 2 3 7 3" xfId="42279"/>
    <cellStyle name="Percent 8 2 3 7 3 2" xfId="42280"/>
    <cellStyle name="Percent 8 2 3 7 4" xfId="42281"/>
    <cellStyle name="Percent 8 2 3 7 4 2" xfId="42282"/>
    <cellStyle name="Percent 8 2 3 7 5" xfId="42283"/>
    <cellStyle name="Percent 8 2 3 7 6" xfId="42284"/>
    <cellStyle name="Percent 8 2 3 8" xfId="42285"/>
    <cellStyle name="Percent 8 2 3 8 2" xfId="42286"/>
    <cellStyle name="Percent 8 2 3 8 2 2" xfId="42287"/>
    <cellStyle name="Percent 8 2 3 8 3" xfId="42288"/>
    <cellStyle name="Percent 8 2 3 8 3 2" xfId="42289"/>
    <cellStyle name="Percent 8 2 3 8 4" xfId="42290"/>
    <cellStyle name="Percent 8 2 3 8 5" xfId="42291"/>
    <cellStyle name="Percent 8 2 3 9" xfId="42292"/>
    <cellStyle name="Percent 8 2 3 9 2" xfId="42293"/>
    <cellStyle name="Percent 8 2 4" xfId="42294"/>
    <cellStyle name="Percent 8 2 4 10" xfId="42295"/>
    <cellStyle name="Percent 8 2 4 10 2" xfId="42296"/>
    <cellStyle name="Percent 8 2 4 11" xfId="42297"/>
    <cellStyle name="Percent 8 2 4 12" xfId="42298"/>
    <cellStyle name="Percent 8 2 4 2" xfId="42299"/>
    <cellStyle name="Percent 8 2 4 2 10" xfId="42300"/>
    <cellStyle name="Percent 8 2 4 2 2" xfId="42301"/>
    <cellStyle name="Percent 8 2 4 2 2 2" xfId="42302"/>
    <cellStyle name="Percent 8 2 4 2 2 2 2" xfId="42303"/>
    <cellStyle name="Percent 8 2 4 2 2 3" xfId="42304"/>
    <cellStyle name="Percent 8 2 4 2 2 3 2" xfId="42305"/>
    <cellStyle name="Percent 8 2 4 2 2 4" xfId="42306"/>
    <cellStyle name="Percent 8 2 4 2 2 4 2" xfId="42307"/>
    <cellStyle name="Percent 8 2 4 2 2 5" xfId="42308"/>
    <cellStyle name="Percent 8 2 4 2 2 6" xfId="42309"/>
    <cellStyle name="Percent 8 2 4 2 3" xfId="42310"/>
    <cellStyle name="Percent 8 2 4 2 3 2" xfId="42311"/>
    <cellStyle name="Percent 8 2 4 2 3 2 2" xfId="42312"/>
    <cellStyle name="Percent 8 2 4 2 3 3" xfId="42313"/>
    <cellStyle name="Percent 8 2 4 2 3 3 2" xfId="42314"/>
    <cellStyle name="Percent 8 2 4 2 3 4" xfId="42315"/>
    <cellStyle name="Percent 8 2 4 2 3 4 2" xfId="42316"/>
    <cellStyle name="Percent 8 2 4 2 3 5" xfId="42317"/>
    <cellStyle name="Percent 8 2 4 2 3 6" xfId="42318"/>
    <cellStyle name="Percent 8 2 4 2 4" xfId="42319"/>
    <cellStyle name="Percent 8 2 4 2 4 2" xfId="42320"/>
    <cellStyle name="Percent 8 2 4 2 4 2 2" xfId="42321"/>
    <cellStyle name="Percent 8 2 4 2 4 3" xfId="42322"/>
    <cellStyle name="Percent 8 2 4 2 4 3 2" xfId="42323"/>
    <cellStyle name="Percent 8 2 4 2 4 4" xfId="42324"/>
    <cellStyle name="Percent 8 2 4 2 4 4 2" xfId="42325"/>
    <cellStyle name="Percent 8 2 4 2 4 5" xfId="42326"/>
    <cellStyle name="Percent 8 2 4 2 4 6" xfId="42327"/>
    <cellStyle name="Percent 8 2 4 2 5" xfId="42328"/>
    <cellStyle name="Percent 8 2 4 2 5 2" xfId="42329"/>
    <cellStyle name="Percent 8 2 4 2 5 2 2" xfId="42330"/>
    <cellStyle name="Percent 8 2 4 2 5 3" xfId="42331"/>
    <cellStyle name="Percent 8 2 4 2 5 3 2" xfId="42332"/>
    <cellStyle name="Percent 8 2 4 2 5 4" xfId="42333"/>
    <cellStyle name="Percent 8 2 4 2 5 5" xfId="42334"/>
    <cellStyle name="Percent 8 2 4 2 6" xfId="42335"/>
    <cellStyle name="Percent 8 2 4 2 6 2" xfId="42336"/>
    <cellStyle name="Percent 8 2 4 2 7" xfId="42337"/>
    <cellStyle name="Percent 8 2 4 2 7 2" xfId="42338"/>
    <cellStyle name="Percent 8 2 4 2 8" xfId="42339"/>
    <cellStyle name="Percent 8 2 4 2 8 2" xfId="42340"/>
    <cellStyle name="Percent 8 2 4 2 9" xfId="42341"/>
    <cellStyle name="Percent 8 2 4 3" xfId="42342"/>
    <cellStyle name="Percent 8 2 4 3 10" xfId="42343"/>
    <cellStyle name="Percent 8 2 4 3 2" xfId="42344"/>
    <cellStyle name="Percent 8 2 4 3 2 2" xfId="42345"/>
    <cellStyle name="Percent 8 2 4 3 2 2 2" xfId="42346"/>
    <cellStyle name="Percent 8 2 4 3 2 3" xfId="42347"/>
    <cellStyle name="Percent 8 2 4 3 2 3 2" xfId="42348"/>
    <cellStyle name="Percent 8 2 4 3 2 4" xfId="42349"/>
    <cellStyle name="Percent 8 2 4 3 2 4 2" xfId="42350"/>
    <cellStyle name="Percent 8 2 4 3 2 5" xfId="42351"/>
    <cellStyle name="Percent 8 2 4 3 2 6" xfId="42352"/>
    <cellStyle name="Percent 8 2 4 3 3" xfId="42353"/>
    <cellStyle name="Percent 8 2 4 3 3 2" xfId="42354"/>
    <cellStyle name="Percent 8 2 4 3 3 2 2" xfId="42355"/>
    <cellStyle name="Percent 8 2 4 3 3 3" xfId="42356"/>
    <cellStyle name="Percent 8 2 4 3 3 3 2" xfId="42357"/>
    <cellStyle name="Percent 8 2 4 3 3 4" xfId="42358"/>
    <cellStyle name="Percent 8 2 4 3 3 4 2" xfId="42359"/>
    <cellStyle name="Percent 8 2 4 3 3 5" xfId="42360"/>
    <cellStyle name="Percent 8 2 4 3 3 6" xfId="42361"/>
    <cellStyle name="Percent 8 2 4 3 4" xfId="42362"/>
    <cellStyle name="Percent 8 2 4 3 4 2" xfId="42363"/>
    <cellStyle name="Percent 8 2 4 3 4 2 2" xfId="42364"/>
    <cellStyle name="Percent 8 2 4 3 4 3" xfId="42365"/>
    <cellStyle name="Percent 8 2 4 3 4 3 2" xfId="42366"/>
    <cellStyle name="Percent 8 2 4 3 4 4" xfId="42367"/>
    <cellStyle name="Percent 8 2 4 3 4 4 2" xfId="42368"/>
    <cellStyle name="Percent 8 2 4 3 4 5" xfId="42369"/>
    <cellStyle name="Percent 8 2 4 3 4 6" xfId="42370"/>
    <cellStyle name="Percent 8 2 4 3 5" xfId="42371"/>
    <cellStyle name="Percent 8 2 4 3 5 2" xfId="42372"/>
    <cellStyle name="Percent 8 2 4 3 5 2 2" xfId="42373"/>
    <cellStyle name="Percent 8 2 4 3 5 3" xfId="42374"/>
    <cellStyle name="Percent 8 2 4 3 5 3 2" xfId="42375"/>
    <cellStyle name="Percent 8 2 4 3 5 4" xfId="42376"/>
    <cellStyle name="Percent 8 2 4 3 5 5" xfId="42377"/>
    <cellStyle name="Percent 8 2 4 3 6" xfId="42378"/>
    <cellStyle name="Percent 8 2 4 3 6 2" xfId="42379"/>
    <cellStyle name="Percent 8 2 4 3 7" xfId="42380"/>
    <cellStyle name="Percent 8 2 4 3 7 2" xfId="42381"/>
    <cellStyle name="Percent 8 2 4 3 8" xfId="42382"/>
    <cellStyle name="Percent 8 2 4 3 8 2" xfId="42383"/>
    <cellStyle name="Percent 8 2 4 3 9" xfId="42384"/>
    <cellStyle name="Percent 8 2 4 4" xfId="42385"/>
    <cellStyle name="Percent 8 2 4 4 2" xfId="42386"/>
    <cellStyle name="Percent 8 2 4 4 2 2" xfId="42387"/>
    <cellStyle name="Percent 8 2 4 4 3" xfId="42388"/>
    <cellStyle name="Percent 8 2 4 4 3 2" xfId="42389"/>
    <cellStyle name="Percent 8 2 4 4 4" xfId="42390"/>
    <cellStyle name="Percent 8 2 4 4 4 2" xfId="42391"/>
    <cellStyle name="Percent 8 2 4 4 5" xfId="42392"/>
    <cellStyle name="Percent 8 2 4 4 6" xfId="42393"/>
    <cellStyle name="Percent 8 2 4 5" xfId="42394"/>
    <cellStyle name="Percent 8 2 4 5 2" xfId="42395"/>
    <cellStyle name="Percent 8 2 4 5 2 2" xfId="42396"/>
    <cellStyle name="Percent 8 2 4 5 3" xfId="42397"/>
    <cellStyle name="Percent 8 2 4 5 3 2" xfId="42398"/>
    <cellStyle name="Percent 8 2 4 5 4" xfId="42399"/>
    <cellStyle name="Percent 8 2 4 5 4 2" xfId="42400"/>
    <cellStyle name="Percent 8 2 4 5 5" xfId="42401"/>
    <cellStyle name="Percent 8 2 4 5 6" xfId="42402"/>
    <cellStyle name="Percent 8 2 4 6" xfId="42403"/>
    <cellStyle name="Percent 8 2 4 6 2" xfId="42404"/>
    <cellStyle name="Percent 8 2 4 6 2 2" xfId="42405"/>
    <cellStyle name="Percent 8 2 4 6 3" xfId="42406"/>
    <cellStyle name="Percent 8 2 4 6 3 2" xfId="42407"/>
    <cellStyle name="Percent 8 2 4 6 4" xfId="42408"/>
    <cellStyle name="Percent 8 2 4 6 4 2" xfId="42409"/>
    <cellStyle name="Percent 8 2 4 6 5" xfId="42410"/>
    <cellStyle name="Percent 8 2 4 6 6" xfId="42411"/>
    <cellStyle name="Percent 8 2 4 7" xfId="42412"/>
    <cellStyle name="Percent 8 2 4 7 2" xfId="42413"/>
    <cellStyle name="Percent 8 2 4 7 2 2" xfId="42414"/>
    <cellStyle name="Percent 8 2 4 7 3" xfId="42415"/>
    <cellStyle name="Percent 8 2 4 7 3 2" xfId="42416"/>
    <cellStyle name="Percent 8 2 4 7 4" xfId="42417"/>
    <cellStyle name="Percent 8 2 4 7 5" xfId="42418"/>
    <cellStyle name="Percent 8 2 4 8" xfId="42419"/>
    <cellStyle name="Percent 8 2 4 8 2" xfId="42420"/>
    <cellStyle name="Percent 8 2 4 9" xfId="42421"/>
    <cellStyle name="Percent 8 2 4 9 2" xfId="42422"/>
    <cellStyle name="Percent 8 2 5" xfId="42423"/>
    <cellStyle name="Percent 8 2 5 10" xfId="42424"/>
    <cellStyle name="Percent 8 2 5 11" xfId="42425"/>
    <cellStyle name="Percent 8 2 5 2" xfId="42426"/>
    <cellStyle name="Percent 8 2 5 2 2" xfId="42427"/>
    <cellStyle name="Percent 8 2 5 2 2 2" xfId="42428"/>
    <cellStyle name="Percent 8 2 5 2 3" xfId="42429"/>
    <cellStyle name="Percent 8 2 5 2 3 2" xfId="42430"/>
    <cellStyle name="Percent 8 2 5 2 4" xfId="42431"/>
    <cellStyle name="Percent 8 2 5 2 4 2" xfId="42432"/>
    <cellStyle name="Percent 8 2 5 2 5" xfId="42433"/>
    <cellStyle name="Percent 8 2 5 2 6" xfId="42434"/>
    <cellStyle name="Percent 8 2 5 3" xfId="42435"/>
    <cellStyle name="Percent 8 2 5 3 2" xfId="42436"/>
    <cellStyle name="Percent 8 2 5 3 2 2" xfId="42437"/>
    <cellStyle name="Percent 8 2 5 3 3" xfId="42438"/>
    <cellStyle name="Percent 8 2 5 3 3 2" xfId="42439"/>
    <cellStyle name="Percent 8 2 5 3 4" xfId="42440"/>
    <cellStyle name="Percent 8 2 5 3 4 2" xfId="42441"/>
    <cellStyle name="Percent 8 2 5 3 5" xfId="42442"/>
    <cellStyle name="Percent 8 2 5 3 6" xfId="42443"/>
    <cellStyle name="Percent 8 2 5 4" xfId="42444"/>
    <cellStyle name="Percent 8 2 5 4 2" xfId="42445"/>
    <cellStyle name="Percent 8 2 5 4 2 2" xfId="42446"/>
    <cellStyle name="Percent 8 2 5 4 3" xfId="42447"/>
    <cellStyle name="Percent 8 2 5 4 3 2" xfId="42448"/>
    <cellStyle name="Percent 8 2 5 4 4" xfId="42449"/>
    <cellStyle name="Percent 8 2 5 4 4 2" xfId="42450"/>
    <cellStyle name="Percent 8 2 5 4 5" xfId="42451"/>
    <cellStyle name="Percent 8 2 5 4 6" xfId="42452"/>
    <cellStyle name="Percent 8 2 5 5" xfId="42453"/>
    <cellStyle name="Percent 8 2 5 5 2" xfId="42454"/>
    <cellStyle name="Percent 8 2 5 5 2 2" xfId="42455"/>
    <cellStyle name="Percent 8 2 5 5 3" xfId="42456"/>
    <cellStyle name="Percent 8 2 5 5 3 2" xfId="42457"/>
    <cellStyle name="Percent 8 2 5 5 4" xfId="42458"/>
    <cellStyle name="Percent 8 2 5 5 4 2" xfId="42459"/>
    <cellStyle name="Percent 8 2 5 5 5" xfId="42460"/>
    <cellStyle name="Percent 8 2 5 5 6" xfId="42461"/>
    <cellStyle name="Percent 8 2 5 6" xfId="42462"/>
    <cellStyle name="Percent 8 2 5 6 2" xfId="42463"/>
    <cellStyle name="Percent 8 2 5 6 2 2" xfId="42464"/>
    <cellStyle name="Percent 8 2 5 6 3" xfId="42465"/>
    <cellStyle name="Percent 8 2 5 6 3 2" xfId="42466"/>
    <cellStyle name="Percent 8 2 5 6 4" xfId="42467"/>
    <cellStyle name="Percent 8 2 5 6 5" xfId="42468"/>
    <cellStyle name="Percent 8 2 5 7" xfId="42469"/>
    <cellStyle name="Percent 8 2 5 7 2" xfId="42470"/>
    <cellStyle name="Percent 8 2 5 8" xfId="42471"/>
    <cellStyle name="Percent 8 2 5 8 2" xfId="42472"/>
    <cellStyle name="Percent 8 2 5 9" xfId="42473"/>
    <cellStyle name="Percent 8 2 5 9 2" xfId="42474"/>
    <cellStyle name="Percent 8 2 6" xfId="42475"/>
    <cellStyle name="Percent 8 2 6 10" xfId="42476"/>
    <cellStyle name="Percent 8 2 6 2" xfId="42477"/>
    <cellStyle name="Percent 8 2 6 2 2" xfId="42478"/>
    <cellStyle name="Percent 8 2 6 2 2 2" xfId="42479"/>
    <cellStyle name="Percent 8 2 6 2 3" xfId="42480"/>
    <cellStyle name="Percent 8 2 6 2 3 2" xfId="42481"/>
    <cellStyle name="Percent 8 2 6 2 4" xfId="42482"/>
    <cellStyle name="Percent 8 2 6 2 4 2" xfId="42483"/>
    <cellStyle name="Percent 8 2 6 2 5" xfId="42484"/>
    <cellStyle name="Percent 8 2 6 2 6" xfId="42485"/>
    <cellStyle name="Percent 8 2 6 3" xfId="42486"/>
    <cellStyle name="Percent 8 2 6 3 2" xfId="42487"/>
    <cellStyle name="Percent 8 2 6 3 2 2" xfId="42488"/>
    <cellStyle name="Percent 8 2 6 3 3" xfId="42489"/>
    <cellStyle name="Percent 8 2 6 3 3 2" xfId="42490"/>
    <cellStyle name="Percent 8 2 6 3 4" xfId="42491"/>
    <cellStyle name="Percent 8 2 6 3 4 2" xfId="42492"/>
    <cellStyle name="Percent 8 2 6 3 5" xfId="42493"/>
    <cellStyle name="Percent 8 2 6 3 6" xfId="42494"/>
    <cellStyle name="Percent 8 2 6 4" xfId="42495"/>
    <cellStyle name="Percent 8 2 6 4 2" xfId="42496"/>
    <cellStyle name="Percent 8 2 6 4 2 2" xfId="42497"/>
    <cellStyle name="Percent 8 2 6 4 3" xfId="42498"/>
    <cellStyle name="Percent 8 2 6 4 3 2" xfId="42499"/>
    <cellStyle name="Percent 8 2 6 4 4" xfId="42500"/>
    <cellStyle name="Percent 8 2 6 4 4 2" xfId="42501"/>
    <cellStyle name="Percent 8 2 6 4 5" xfId="42502"/>
    <cellStyle name="Percent 8 2 6 4 6" xfId="42503"/>
    <cellStyle name="Percent 8 2 6 5" xfId="42504"/>
    <cellStyle name="Percent 8 2 6 5 2" xfId="42505"/>
    <cellStyle name="Percent 8 2 6 5 2 2" xfId="42506"/>
    <cellStyle name="Percent 8 2 6 5 3" xfId="42507"/>
    <cellStyle name="Percent 8 2 6 5 3 2" xfId="42508"/>
    <cellStyle name="Percent 8 2 6 5 4" xfId="42509"/>
    <cellStyle name="Percent 8 2 6 5 5" xfId="42510"/>
    <cellStyle name="Percent 8 2 6 6" xfId="42511"/>
    <cellStyle name="Percent 8 2 6 6 2" xfId="42512"/>
    <cellStyle name="Percent 8 2 6 7" xfId="42513"/>
    <cellStyle name="Percent 8 2 6 7 2" xfId="42514"/>
    <cellStyle name="Percent 8 2 6 8" xfId="42515"/>
    <cellStyle name="Percent 8 2 6 8 2" xfId="42516"/>
    <cellStyle name="Percent 8 2 6 9" xfId="42517"/>
    <cellStyle name="Percent 8 2 7" xfId="42518"/>
    <cellStyle name="Percent 8 2 7 10" xfId="42519"/>
    <cellStyle name="Percent 8 2 7 2" xfId="42520"/>
    <cellStyle name="Percent 8 2 7 2 2" xfId="42521"/>
    <cellStyle name="Percent 8 2 7 2 2 2" xfId="42522"/>
    <cellStyle name="Percent 8 2 7 2 3" xfId="42523"/>
    <cellStyle name="Percent 8 2 7 2 3 2" xfId="42524"/>
    <cellStyle name="Percent 8 2 7 2 4" xfId="42525"/>
    <cellStyle name="Percent 8 2 7 2 4 2" xfId="42526"/>
    <cellStyle name="Percent 8 2 7 2 5" xfId="42527"/>
    <cellStyle name="Percent 8 2 7 2 6" xfId="42528"/>
    <cellStyle name="Percent 8 2 7 3" xfId="42529"/>
    <cellStyle name="Percent 8 2 7 3 2" xfId="42530"/>
    <cellStyle name="Percent 8 2 7 3 2 2" xfId="42531"/>
    <cellStyle name="Percent 8 2 7 3 3" xfId="42532"/>
    <cellStyle name="Percent 8 2 7 3 3 2" xfId="42533"/>
    <cellStyle name="Percent 8 2 7 3 4" xfId="42534"/>
    <cellStyle name="Percent 8 2 7 3 4 2" xfId="42535"/>
    <cellStyle name="Percent 8 2 7 3 5" xfId="42536"/>
    <cellStyle name="Percent 8 2 7 3 6" xfId="42537"/>
    <cellStyle name="Percent 8 2 7 4" xfId="42538"/>
    <cellStyle name="Percent 8 2 7 4 2" xfId="42539"/>
    <cellStyle name="Percent 8 2 7 4 2 2" xfId="42540"/>
    <cellStyle name="Percent 8 2 7 4 3" xfId="42541"/>
    <cellStyle name="Percent 8 2 7 4 3 2" xfId="42542"/>
    <cellStyle name="Percent 8 2 7 4 4" xfId="42543"/>
    <cellStyle name="Percent 8 2 7 4 4 2" xfId="42544"/>
    <cellStyle name="Percent 8 2 7 4 5" xfId="42545"/>
    <cellStyle name="Percent 8 2 7 4 6" xfId="42546"/>
    <cellStyle name="Percent 8 2 7 5" xfId="42547"/>
    <cellStyle name="Percent 8 2 7 5 2" xfId="42548"/>
    <cellStyle name="Percent 8 2 7 5 2 2" xfId="42549"/>
    <cellStyle name="Percent 8 2 7 5 3" xfId="42550"/>
    <cellStyle name="Percent 8 2 7 5 3 2" xfId="42551"/>
    <cellStyle name="Percent 8 2 7 5 4" xfId="42552"/>
    <cellStyle name="Percent 8 2 7 5 5" xfId="42553"/>
    <cellStyle name="Percent 8 2 7 6" xfId="42554"/>
    <cellStyle name="Percent 8 2 7 6 2" xfId="42555"/>
    <cellStyle name="Percent 8 2 7 7" xfId="42556"/>
    <cellStyle name="Percent 8 2 7 7 2" xfId="42557"/>
    <cellStyle name="Percent 8 2 7 8" xfId="42558"/>
    <cellStyle name="Percent 8 2 7 8 2" xfId="42559"/>
    <cellStyle name="Percent 8 2 7 9" xfId="42560"/>
    <cellStyle name="Percent 8 2 8" xfId="42561"/>
    <cellStyle name="Percent 8 2 8 2" xfId="42562"/>
    <cellStyle name="Percent 8 2 8 2 2" xfId="42563"/>
    <cellStyle name="Percent 8 2 8 3" xfId="42564"/>
    <cellStyle name="Percent 8 2 8 3 2" xfId="42565"/>
    <cellStyle name="Percent 8 2 8 4" xfId="42566"/>
    <cellStyle name="Percent 8 2 8 4 2" xfId="42567"/>
    <cellStyle name="Percent 8 2 8 5" xfId="42568"/>
    <cellStyle name="Percent 8 2 8 6" xfId="42569"/>
    <cellStyle name="Percent 8 2 9" xfId="42570"/>
    <cellStyle name="Percent 8 2 9 2" xfId="42571"/>
    <cellStyle name="Percent 8 2 9 2 2" xfId="42572"/>
    <cellStyle name="Percent 8 2 9 3" xfId="42573"/>
    <cellStyle name="Percent 8 2 9 3 2" xfId="42574"/>
    <cellStyle name="Percent 8 2 9 4" xfId="42575"/>
    <cellStyle name="Percent 8 2 9 4 2" xfId="42576"/>
    <cellStyle name="Percent 8 2 9 5" xfId="42577"/>
    <cellStyle name="Percent 8 2 9 6" xfId="42578"/>
    <cellStyle name="Percent 8 20" xfId="41863"/>
    <cellStyle name="Percent 8 3" xfId="42579"/>
    <cellStyle name="Percent 8 3 10" xfId="42580"/>
    <cellStyle name="Percent 8 3 10 2" xfId="42581"/>
    <cellStyle name="Percent 8 3 10 2 2" xfId="42582"/>
    <cellStyle name="Percent 8 3 10 3" xfId="42583"/>
    <cellStyle name="Percent 8 3 10 3 2" xfId="42584"/>
    <cellStyle name="Percent 8 3 10 4" xfId="42585"/>
    <cellStyle name="Percent 8 3 10 4 2" xfId="42586"/>
    <cellStyle name="Percent 8 3 10 5" xfId="42587"/>
    <cellStyle name="Percent 8 3 10 6" xfId="42588"/>
    <cellStyle name="Percent 8 3 11" xfId="42589"/>
    <cellStyle name="Percent 8 3 11 2" xfId="42590"/>
    <cellStyle name="Percent 8 3 11 2 2" xfId="42591"/>
    <cellStyle name="Percent 8 3 11 3" xfId="42592"/>
    <cellStyle name="Percent 8 3 11 3 2" xfId="42593"/>
    <cellStyle name="Percent 8 3 11 4" xfId="42594"/>
    <cellStyle name="Percent 8 3 11 5" xfId="42595"/>
    <cellStyle name="Percent 8 3 12" xfId="42596"/>
    <cellStyle name="Percent 8 3 12 2" xfId="42597"/>
    <cellStyle name="Percent 8 3 13" xfId="42598"/>
    <cellStyle name="Percent 8 3 13 2" xfId="42599"/>
    <cellStyle name="Percent 8 3 14" xfId="42600"/>
    <cellStyle name="Percent 8 3 14 2" xfId="42601"/>
    <cellStyle name="Percent 8 3 15" xfId="42602"/>
    <cellStyle name="Percent 8 3 16" xfId="42603"/>
    <cellStyle name="Percent 8 3 2" xfId="42604"/>
    <cellStyle name="Percent 8 3 2 10" xfId="42605"/>
    <cellStyle name="Percent 8 3 2 10 2" xfId="42606"/>
    <cellStyle name="Percent 8 3 2 11" xfId="42607"/>
    <cellStyle name="Percent 8 3 2 11 2" xfId="42608"/>
    <cellStyle name="Percent 8 3 2 12" xfId="42609"/>
    <cellStyle name="Percent 8 3 2 13" xfId="42610"/>
    <cellStyle name="Percent 8 3 2 2" xfId="42611"/>
    <cellStyle name="Percent 8 3 2 2 10" xfId="42612"/>
    <cellStyle name="Percent 8 3 2 2 11" xfId="42613"/>
    <cellStyle name="Percent 8 3 2 2 2" xfId="42614"/>
    <cellStyle name="Percent 8 3 2 2 2 2" xfId="42615"/>
    <cellStyle name="Percent 8 3 2 2 2 2 2" xfId="42616"/>
    <cellStyle name="Percent 8 3 2 2 2 3" xfId="42617"/>
    <cellStyle name="Percent 8 3 2 2 2 3 2" xfId="42618"/>
    <cellStyle name="Percent 8 3 2 2 2 4" xfId="42619"/>
    <cellStyle name="Percent 8 3 2 2 2 4 2" xfId="42620"/>
    <cellStyle name="Percent 8 3 2 2 2 5" xfId="42621"/>
    <cellStyle name="Percent 8 3 2 2 2 6" xfId="42622"/>
    <cellStyle name="Percent 8 3 2 2 3" xfId="42623"/>
    <cellStyle name="Percent 8 3 2 2 3 2" xfId="42624"/>
    <cellStyle name="Percent 8 3 2 2 3 2 2" xfId="42625"/>
    <cellStyle name="Percent 8 3 2 2 3 3" xfId="42626"/>
    <cellStyle name="Percent 8 3 2 2 3 3 2" xfId="42627"/>
    <cellStyle name="Percent 8 3 2 2 3 4" xfId="42628"/>
    <cellStyle name="Percent 8 3 2 2 3 4 2" xfId="42629"/>
    <cellStyle name="Percent 8 3 2 2 3 5" xfId="42630"/>
    <cellStyle name="Percent 8 3 2 2 3 6" xfId="42631"/>
    <cellStyle name="Percent 8 3 2 2 4" xfId="42632"/>
    <cellStyle name="Percent 8 3 2 2 4 2" xfId="42633"/>
    <cellStyle name="Percent 8 3 2 2 4 2 2" xfId="42634"/>
    <cellStyle name="Percent 8 3 2 2 4 3" xfId="42635"/>
    <cellStyle name="Percent 8 3 2 2 4 3 2" xfId="42636"/>
    <cellStyle name="Percent 8 3 2 2 4 4" xfId="42637"/>
    <cellStyle name="Percent 8 3 2 2 4 4 2" xfId="42638"/>
    <cellStyle name="Percent 8 3 2 2 4 5" xfId="42639"/>
    <cellStyle name="Percent 8 3 2 2 4 6" xfId="42640"/>
    <cellStyle name="Percent 8 3 2 2 5" xfId="42641"/>
    <cellStyle name="Percent 8 3 2 2 5 2" xfId="42642"/>
    <cellStyle name="Percent 8 3 2 2 5 2 2" xfId="42643"/>
    <cellStyle name="Percent 8 3 2 2 5 3" xfId="42644"/>
    <cellStyle name="Percent 8 3 2 2 5 3 2" xfId="42645"/>
    <cellStyle name="Percent 8 3 2 2 5 4" xfId="42646"/>
    <cellStyle name="Percent 8 3 2 2 5 4 2" xfId="42647"/>
    <cellStyle name="Percent 8 3 2 2 5 5" xfId="42648"/>
    <cellStyle name="Percent 8 3 2 2 5 6" xfId="42649"/>
    <cellStyle name="Percent 8 3 2 2 6" xfId="42650"/>
    <cellStyle name="Percent 8 3 2 2 6 2" xfId="42651"/>
    <cellStyle name="Percent 8 3 2 2 6 2 2" xfId="42652"/>
    <cellStyle name="Percent 8 3 2 2 6 3" xfId="42653"/>
    <cellStyle name="Percent 8 3 2 2 6 3 2" xfId="42654"/>
    <cellStyle name="Percent 8 3 2 2 6 4" xfId="42655"/>
    <cellStyle name="Percent 8 3 2 2 6 5" xfId="42656"/>
    <cellStyle name="Percent 8 3 2 2 7" xfId="42657"/>
    <cellStyle name="Percent 8 3 2 2 7 2" xfId="42658"/>
    <cellStyle name="Percent 8 3 2 2 8" xfId="42659"/>
    <cellStyle name="Percent 8 3 2 2 8 2" xfId="42660"/>
    <cellStyle name="Percent 8 3 2 2 9" xfId="42661"/>
    <cellStyle name="Percent 8 3 2 2 9 2" xfId="42662"/>
    <cellStyle name="Percent 8 3 2 3" xfId="42663"/>
    <cellStyle name="Percent 8 3 2 3 10" xfId="42664"/>
    <cellStyle name="Percent 8 3 2 3 2" xfId="42665"/>
    <cellStyle name="Percent 8 3 2 3 2 2" xfId="42666"/>
    <cellStyle name="Percent 8 3 2 3 2 2 2" xfId="42667"/>
    <cellStyle name="Percent 8 3 2 3 2 3" xfId="42668"/>
    <cellStyle name="Percent 8 3 2 3 2 3 2" xfId="42669"/>
    <cellStyle name="Percent 8 3 2 3 2 4" xfId="42670"/>
    <cellStyle name="Percent 8 3 2 3 2 4 2" xfId="42671"/>
    <cellStyle name="Percent 8 3 2 3 2 5" xfId="42672"/>
    <cellStyle name="Percent 8 3 2 3 2 6" xfId="42673"/>
    <cellStyle name="Percent 8 3 2 3 3" xfId="42674"/>
    <cellStyle name="Percent 8 3 2 3 3 2" xfId="42675"/>
    <cellStyle name="Percent 8 3 2 3 3 2 2" xfId="42676"/>
    <cellStyle name="Percent 8 3 2 3 3 3" xfId="42677"/>
    <cellStyle name="Percent 8 3 2 3 3 3 2" xfId="42678"/>
    <cellStyle name="Percent 8 3 2 3 3 4" xfId="42679"/>
    <cellStyle name="Percent 8 3 2 3 3 4 2" xfId="42680"/>
    <cellStyle name="Percent 8 3 2 3 3 5" xfId="42681"/>
    <cellStyle name="Percent 8 3 2 3 3 6" xfId="42682"/>
    <cellStyle name="Percent 8 3 2 3 4" xfId="42683"/>
    <cellStyle name="Percent 8 3 2 3 4 2" xfId="42684"/>
    <cellStyle name="Percent 8 3 2 3 4 2 2" xfId="42685"/>
    <cellStyle name="Percent 8 3 2 3 4 3" xfId="42686"/>
    <cellStyle name="Percent 8 3 2 3 4 3 2" xfId="42687"/>
    <cellStyle name="Percent 8 3 2 3 4 4" xfId="42688"/>
    <cellStyle name="Percent 8 3 2 3 4 4 2" xfId="42689"/>
    <cellStyle name="Percent 8 3 2 3 4 5" xfId="42690"/>
    <cellStyle name="Percent 8 3 2 3 4 6" xfId="42691"/>
    <cellStyle name="Percent 8 3 2 3 5" xfId="42692"/>
    <cellStyle name="Percent 8 3 2 3 5 2" xfId="42693"/>
    <cellStyle name="Percent 8 3 2 3 5 2 2" xfId="42694"/>
    <cellStyle name="Percent 8 3 2 3 5 3" xfId="42695"/>
    <cellStyle name="Percent 8 3 2 3 5 3 2" xfId="42696"/>
    <cellStyle name="Percent 8 3 2 3 5 4" xfId="42697"/>
    <cellStyle name="Percent 8 3 2 3 5 5" xfId="42698"/>
    <cellStyle name="Percent 8 3 2 3 6" xfId="42699"/>
    <cellStyle name="Percent 8 3 2 3 6 2" xfId="42700"/>
    <cellStyle name="Percent 8 3 2 3 7" xfId="42701"/>
    <cellStyle name="Percent 8 3 2 3 7 2" xfId="42702"/>
    <cellStyle name="Percent 8 3 2 3 8" xfId="42703"/>
    <cellStyle name="Percent 8 3 2 3 8 2" xfId="42704"/>
    <cellStyle name="Percent 8 3 2 3 9" xfId="42705"/>
    <cellStyle name="Percent 8 3 2 4" xfId="42706"/>
    <cellStyle name="Percent 8 3 2 4 10" xfId="42707"/>
    <cellStyle name="Percent 8 3 2 4 2" xfId="42708"/>
    <cellStyle name="Percent 8 3 2 4 2 2" xfId="42709"/>
    <cellStyle name="Percent 8 3 2 4 2 2 2" xfId="42710"/>
    <cellStyle name="Percent 8 3 2 4 2 3" xfId="42711"/>
    <cellStyle name="Percent 8 3 2 4 2 3 2" xfId="42712"/>
    <cellStyle name="Percent 8 3 2 4 2 4" xfId="42713"/>
    <cellStyle name="Percent 8 3 2 4 2 4 2" xfId="42714"/>
    <cellStyle name="Percent 8 3 2 4 2 5" xfId="42715"/>
    <cellStyle name="Percent 8 3 2 4 2 6" xfId="42716"/>
    <cellStyle name="Percent 8 3 2 4 3" xfId="42717"/>
    <cellStyle name="Percent 8 3 2 4 3 2" xfId="42718"/>
    <cellStyle name="Percent 8 3 2 4 3 2 2" xfId="42719"/>
    <cellStyle name="Percent 8 3 2 4 3 3" xfId="42720"/>
    <cellStyle name="Percent 8 3 2 4 3 3 2" xfId="42721"/>
    <cellStyle name="Percent 8 3 2 4 3 4" xfId="42722"/>
    <cellStyle name="Percent 8 3 2 4 3 4 2" xfId="42723"/>
    <cellStyle name="Percent 8 3 2 4 3 5" xfId="42724"/>
    <cellStyle name="Percent 8 3 2 4 3 6" xfId="42725"/>
    <cellStyle name="Percent 8 3 2 4 4" xfId="42726"/>
    <cellStyle name="Percent 8 3 2 4 4 2" xfId="42727"/>
    <cellStyle name="Percent 8 3 2 4 4 2 2" xfId="42728"/>
    <cellStyle name="Percent 8 3 2 4 4 3" xfId="42729"/>
    <cellStyle name="Percent 8 3 2 4 4 3 2" xfId="42730"/>
    <cellStyle name="Percent 8 3 2 4 4 4" xfId="42731"/>
    <cellStyle name="Percent 8 3 2 4 4 4 2" xfId="42732"/>
    <cellStyle name="Percent 8 3 2 4 4 5" xfId="42733"/>
    <cellStyle name="Percent 8 3 2 4 4 6" xfId="42734"/>
    <cellStyle name="Percent 8 3 2 4 5" xfId="42735"/>
    <cellStyle name="Percent 8 3 2 4 5 2" xfId="42736"/>
    <cellStyle name="Percent 8 3 2 4 5 2 2" xfId="42737"/>
    <cellStyle name="Percent 8 3 2 4 5 3" xfId="42738"/>
    <cellStyle name="Percent 8 3 2 4 5 3 2" xfId="42739"/>
    <cellStyle name="Percent 8 3 2 4 5 4" xfId="42740"/>
    <cellStyle name="Percent 8 3 2 4 5 5" xfId="42741"/>
    <cellStyle name="Percent 8 3 2 4 6" xfId="42742"/>
    <cellStyle name="Percent 8 3 2 4 6 2" xfId="42743"/>
    <cellStyle name="Percent 8 3 2 4 7" xfId="42744"/>
    <cellStyle name="Percent 8 3 2 4 7 2" xfId="42745"/>
    <cellStyle name="Percent 8 3 2 4 8" xfId="42746"/>
    <cellStyle name="Percent 8 3 2 4 8 2" xfId="42747"/>
    <cellStyle name="Percent 8 3 2 4 9" xfId="42748"/>
    <cellStyle name="Percent 8 3 2 5" xfId="42749"/>
    <cellStyle name="Percent 8 3 2 5 2" xfId="42750"/>
    <cellStyle name="Percent 8 3 2 5 2 2" xfId="42751"/>
    <cellStyle name="Percent 8 3 2 5 3" xfId="42752"/>
    <cellStyle name="Percent 8 3 2 5 3 2" xfId="42753"/>
    <cellStyle name="Percent 8 3 2 5 4" xfId="42754"/>
    <cellStyle name="Percent 8 3 2 5 4 2" xfId="42755"/>
    <cellStyle name="Percent 8 3 2 5 5" xfId="42756"/>
    <cellStyle name="Percent 8 3 2 5 6" xfId="42757"/>
    <cellStyle name="Percent 8 3 2 6" xfId="42758"/>
    <cellStyle name="Percent 8 3 2 6 2" xfId="42759"/>
    <cellStyle name="Percent 8 3 2 6 2 2" xfId="42760"/>
    <cellStyle name="Percent 8 3 2 6 3" xfId="42761"/>
    <cellStyle name="Percent 8 3 2 6 3 2" xfId="42762"/>
    <cellStyle name="Percent 8 3 2 6 4" xfId="42763"/>
    <cellStyle name="Percent 8 3 2 6 4 2" xfId="42764"/>
    <cellStyle name="Percent 8 3 2 6 5" xfId="42765"/>
    <cellStyle name="Percent 8 3 2 6 6" xfId="42766"/>
    <cellStyle name="Percent 8 3 2 7" xfId="42767"/>
    <cellStyle name="Percent 8 3 2 7 2" xfId="42768"/>
    <cellStyle name="Percent 8 3 2 7 2 2" xfId="42769"/>
    <cellStyle name="Percent 8 3 2 7 3" xfId="42770"/>
    <cellStyle name="Percent 8 3 2 7 3 2" xfId="42771"/>
    <cellStyle name="Percent 8 3 2 7 4" xfId="42772"/>
    <cellStyle name="Percent 8 3 2 7 4 2" xfId="42773"/>
    <cellStyle name="Percent 8 3 2 7 5" xfId="42774"/>
    <cellStyle name="Percent 8 3 2 7 6" xfId="42775"/>
    <cellStyle name="Percent 8 3 2 8" xfId="42776"/>
    <cellStyle name="Percent 8 3 2 8 2" xfId="42777"/>
    <cellStyle name="Percent 8 3 2 8 2 2" xfId="42778"/>
    <cellStyle name="Percent 8 3 2 8 3" xfId="42779"/>
    <cellStyle name="Percent 8 3 2 8 3 2" xfId="42780"/>
    <cellStyle name="Percent 8 3 2 8 4" xfId="42781"/>
    <cellStyle name="Percent 8 3 2 8 5" xfId="42782"/>
    <cellStyle name="Percent 8 3 2 9" xfId="42783"/>
    <cellStyle name="Percent 8 3 2 9 2" xfId="42784"/>
    <cellStyle name="Percent 8 3 3" xfId="42785"/>
    <cellStyle name="Percent 8 3 3 10" xfId="42786"/>
    <cellStyle name="Percent 8 3 3 10 2" xfId="42787"/>
    <cellStyle name="Percent 8 3 3 11" xfId="42788"/>
    <cellStyle name="Percent 8 3 3 11 2" xfId="42789"/>
    <cellStyle name="Percent 8 3 3 12" xfId="42790"/>
    <cellStyle name="Percent 8 3 3 13" xfId="42791"/>
    <cellStyle name="Percent 8 3 3 2" xfId="42792"/>
    <cellStyle name="Percent 8 3 3 2 10" xfId="42793"/>
    <cellStyle name="Percent 8 3 3 2 11" xfId="42794"/>
    <cellStyle name="Percent 8 3 3 2 2" xfId="42795"/>
    <cellStyle name="Percent 8 3 3 2 2 2" xfId="42796"/>
    <cellStyle name="Percent 8 3 3 2 2 2 2" xfId="42797"/>
    <cellStyle name="Percent 8 3 3 2 2 3" xfId="42798"/>
    <cellStyle name="Percent 8 3 3 2 2 3 2" xfId="42799"/>
    <cellStyle name="Percent 8 3 3 2 2 4" xfId="42800"/>
    <cellStyle name="Percent 8 3 3 2 2 4 2" xfId="42801"/>
    <cellStyle name="Percent 8 3 3 2 2 5" xfId="42802"/>
    <cellStyle name="Percent 8 3 3 2 2 6" xfId="42803"/>
    <cellStyle name="Percent 8 3 3 2 3" xfId="42804"/>
    <cellStyle name="Percent 8 3 3 2 3 2" xfId="42805"/>
    <cellStyle name="Percent 8 3 3 2 3 2 2" xfId="42806"/>
    <cellStyle name="Percent 8 3 3 2 3 3" xfId="42807"/>
    <cellStyle name="Percent 8 3 3 2 3 3 2" xfId="42808"/>
    <cellStyle name="Percent 8 3 3 2 3 4" xfId="42809"/>
    <cellStyle name="Percent 8 3 3 2 3 4 2" xfId="42810"/>
    <cellStyle name="Percent 8 3 3 2 3 5" xfId="42811"/>
    <cellStyle name="Percent 8 3 3 2 3 6" xfId="42812"/>
    <cellStyle name="Percent 8 3 3 2 4" xfId="42813"/>
    <cellStyle name="Percent 8 3 3 2 4 2" xfId="42814"/>
    <cellStyle name="Percent 8 3 3 2 4 2 2" xfId="42815"/>
    <cellStyle name="Percent 8 3 3 2 4 3" xfId="42816"/>
    <cellStyle name="Percent 8 3 3 2 4 3 2" xfId="42817"/>
    <cellStyle name="Percent 8 3 3 2 4 4" xfId="42818"/>
    <cellStyle name="Percent 8 3 3 2 4 4 2" xfId="42819"/>
    <cellStyle name="Percent 8 3 3 2 4 5" xfId="42820"/>
    <cellStyle name="Percent 8 3 3 2 4 6" xfId="42821"/>
    <cellStyle name="Percent 8 3 3 2 5" xfId="42822"/>
    <cellStyle name="Percent 8 3 3 2 5 2" xfId="42823"/>
    <cellStyle name="Percent 8 3 3 2 5 2 2" xfId="42824"/>
    <cellStyle name="Percent 8 3 3 2 5 3" xfId="42825"/>
    <cellStyle name="Percent 8 3 3 2 5 3 2" xfId="42826"/>
    <cellStyle name="Percent 8 3 3 2 5 4" xfId="42827"/>
    <cellStyle name="Percent 8 3 3 2 5 4 2" xfId="42828"/>
    <cellStyle name="Percent 8 3 3 2 5 5" xfId="42829"/>
    <cellStyle name="Percent 8 3 3 2 5 6" xfId="42830"/>
    <cellStyle name="Percent 8 3 3 2 6" xfId="42831"/>
    <cellStyle name="Percent 8 3 3 2 6 2" xfId="42832"/>
    <cellStyle name="Percent 8 3 3 2 6 2 2" xfId="42833"/>
    <cellStyle name="Percent 8 3 3 2 6 3" xfId="42834"/>
    <cellStyle name="Percent 8 3 3 2 6 3 2" xfId="42835"/>
    <cellStyle name="Percent 8 3 3 2 6 4" xfId="42836"/>
    <cellStyle name="Percent 8 3 3 2 6 5" xfId="42837"/>
    <cellStyle name="Percent 8 3 3 2 7" xfId="42838"/>
    <cellStyle name="Percent 8 3 3 2 7 2" xfId="42839"/>
    <cellStyle name="Percent 8 3 3 2 8" xfId="42840"/>
    <cellStyle name="Percent 8 3 3 2 8 2" xfId="42841"/>
    <cellStyle name="Percent 8 3 3 2 9" xfId="42842"/>
    <cellStyle name="Percent 8 3 3 2 9 2" xfId="42843"/>
    <cellStyle name="Percent 8 3 3 3" xfId="42844"/>
    <cellStyle name="Percent 8 3 3 3 10" xfId="42845"/>
    <cellStyle name="Percent 8 3 3 3 2" xfId="42846"/>
    <cellStyle name="Percent 8 3 3 3 2 2" xfId="42847"/>
    <cellStyle name="Percent 8 3 3 3 2 2 2" xfId="42848"/>
    <cellStyle name="Percent 8 3 3 3 2 3" xfId="42849"/>
    <cellStyle name="Percent 8 3 3 3 2 3 2" xfId="42850"/>
    <cellStyle name="Percent 8 3 3 3 2 4" xfId="42851"/>
    <cellStyle name="Percent 8 3 3 3 2 4 2" xfId="42852"/>
    <cellStyle name="Percent 8 3 3 3 2 5" xfId="42853"/>
    <cellStyle name="Percent 8 3 3 3 2 6" xfId="42854"/>
    <cellStyle name="Percent 8 3 3 3 3" xfId="42855"/>
    <cellStyle name="Percent 8 3 3 3 3 2" xfId="42856"/>
    <cellStyle name="Percent 8 3 3 3 3 2 2" xfId="42857"/>
    <cellStyle name="Percent 8 3 3 3 3 3" xfId="42858"/>
    <cellStyle name="Percent 8 3 3 3 3 3 2" xfId="42859"/>
    <cellStyle name="Percent 8 3 3 3 3 4" xfId="42860"/>
    <cellStyle name="Percent 8 3 3 3 3 4 2" xfId="42861"/>
    <cellStyle name="Percent 8 3 3 3 3 5" xfId="42862"/>
    <cellStyle name="Percent 8 3 3 3 3 6" xfId="42863"/>
    <cellStyle name="Percent 8 3 3 3 4" xfId="42864"/>
    <cellStyle name="Percent 8 3 3 3 4 2" xfId="42865"/>
    <cellStyle name="Percent 8 3 3 3 4 2 2" xfId="42866"/>
    <cellStyle name="Percent 8 3 3 3 4 3" xfId="42867"/>
    <cellStyle name="Percent 8 3 3 3 4 3 2" xfId="42868"/>
    <cellStyle name="Percent 8 3 3 3 4 4" xfId="42869"/>
    <cellStyle name="Percent 8 3 3 3 4 4 2" xfId="42870"/>
    <cellStyle name="Percent 8 3 3 3 4 5" xfId="42871"/>
    <cellStyle name="Percent 8 3 3 3 4 6" xfId="42872"/>
    <cellStyle name="Percent 8 3 3 3 5" xfId="42873"/>
    <cellStyle name="Percent 8 3 3 3 5 2" xfId="42874"/>
    <cellStyle name="Percent 8 3 3 3 5 2 2" xfId="42875"/>
    <cellStyle name="Percent 8 3 3 3 5 3" xfId="42876"/>
    <cellStyle name="Percent 8 3 3 3 5 3 2" xfId="42877"/>
    <cellStyle name="Percent 8 3 3 3 5 4" xfId="42878"/>
    <cellStyle name="Percent 8 3 3 3 5 5" xfId="42879"/>
    <cellStyle name="Percent 8 3 3 3 6" xfId="42880"/>
    <cellStyle name="Percent 8 3 3 3 6 2" xfId="42881"/>
    <cellStyle name="Percent 8 3 3 3 7" xfId="42882"/>
    <cellStyle name="Percent 8 3 3 3 7 2" xfId="42883"/>
    <cellStyle name="Percent 8 3 3 3 8" xfId="42884"/>
    <cellStyle name="Percent 8 3 3 3 8 2" xfId="42885"/>
    <cellStyle name="Percent 8 3 3 3 9" xfId="42886"/>
    <cellStyle name="Percent 8 3 3 4" xfId="42887"/>
    <cellStyle name="Percent 8 3 3 4 10" xfId="42888"/>
    <cellStyle name="Percent 8 3 3 4 2" xfId="42889"/>
    <cellStyle name="Percent 8 3 3 4 2 2" xfId="42890"/>
    <cellStyle name="Percent 8 3 3 4 2 2 2" xfId="42891"/>
    <cellStyle name="Percent 8 3 3 4 2 3" xfId="42892"/>
    <cellStyle name="Percent 8 3 3 4 2 3 2" xfId="42893"/>
    <cellStyle name="Percent 8 3 3 4 2 4" xfId="42894"/>
    <cellStyle name="Percent 8 3 3 4 2 4 2" xfId="42895"/>
    <cellStyle name="Percent 8 3 3 4 2 5" xfId="42896"/>
    <cellStyle name="Percent 8 3 3 4 2 6" xfId="42897"/>
    <cellStyle name="Percent 8 3 3 4 3" xfId="42898"/>
    <cellStyle name="Percent 8 3 3 4 3 2" xfId="42899"/>
    <cellStyle name="Percent 8 3 3 4 3 2 2" xfId="42900"/>
    <cellStyle name="Percent 8 3 3 4 3 3" xfId="42901"/>
    <cellStyle name="Percent 8 3 3 4 3 3 2" xfId="42902"/>
    <cellStyle name="Percent 8 3 3 4 3 4" xfId="42903"/>
    <cellStyle name="Percent 8 3 3 4 3 4 2" xfId="42904"/>
    <cellStyle name="Percent 8 3 3 4 3 5" xfId="42905"/>
    <cellStyle name="Percent 8 3 3 4 3 6" xfId="42906"/>
    <cellStyle name="Percent 8 3 3 4 4" xfId="42907"/>
    <cellStyle name="Percent 8 3 3 4 4 2" xfId="42908"/>
    <cellStyle name="Percent 8 3 3 4 4 2 2" xfId="42909"/>
    <cellStyle name="Percent 8 3 3 4 4 3" xfId="42910"/>
    <cellStyle name="Percent 8 3 3 4 4 3 2" xfId="42911"/>
    <cellStyle name="Percent 8 3 3 4 4 4" xfId="42912"/>
    <cellStyle name="Percent 8 3 3 4 4 4 2" xfId="42913"/>
    <cellStyle name="Percent 8 3 3 4 4 5" xfId="42914"/>
    <cellStyle name="Percent 8 3 3 4 4 6" xfId="42915"/>
    <cellStyle name="Percent 8 3 3 4 5" xfId="42916"/>
    <cellStyle name="Percent 8 3 3 4 5 2" xfId="42917"/>
    <cellStyle name="Percent 8 3 3 4 5 2 2" xfId="42918"/>
    <cellStyle name="Percent 8 3 3 4 5 3" xfId="42919"/>
    <cellStyle name="Percent 8 3 3 4 5 3 2" xfId="42920"/>
    <cellStyle name="Percent 8 3 3 4 5 4" xfId="42921"/>
    <cellStyle name="Percent 8 3 3 4 5 5" xfId="42922"/>
    <cellStyle name="Percent 8 3 3 4 6" xfId="42923"/>
    <cellStyle name="Percent 8 3 3 4 6 2" xfId="42924"/>
    <cellStyle name="Percent 8 3 3 4 7" xfId="42925"/>
    <cellStyle name="Percent 8 3 3 4 7 2" xfId="42926"/>
    <cellStyle name="Percent 8 3 3 4 8" xfId="42927"/>
    <cellStyle name="Percent 8 3 3 4 8 2" xfId="42928"/>
    <cellStyle name="Percent 8 3 3 4 9" xfId="42929"/>
    <cellStyle name="Percent 8 3 3 5" xfId="42930"/>
    <cellStyle name="Percent 8 3 3 5 2" xfId="42931"/>
    <cellStyle name="Percent 8 3 3 5 2 2" xfId="42932"/>
    <cellStyle name="Percent 8 3 3 5 3" xfId="42933"/>
    <cellStyle name="Percent 8 3 3 5 3 2" xfId="42934"/>
    <cellStyle name="Percent 8 3 3 5 4" xfId="42935"/>
    <cellStyle name="Percent 8 3 3 5 4 2" xfId="42936"/>
    <cellStyle name="Percent 8 3 3 5 5" xfId="42937"/>
    <cellStyle name="Percent 8 3 3 5 6" xfId="42938"/>
    <cellStyle name="Percent 8 3 3 6" xfId="42939"/>
    <cellStyle name="Percent 8 3 3 6 2" xfId="42940"/>
    <cellStyle name="Percent 8 3 3 6 2 2" xfId="42941"/>
    <cellStyle name="Percent 8 3 3 6 3" xfId="42942"/>
    <cellStyle name="Percent 8 3 3 6 3 2" xfId="42943"/>
    <cellStyle name="Percent 8 3 3 6 4" xfId="42944"/>
    <cellStyle name="Percent 8 3 3 6 4 2" xfId="42945"/>
    <cellStyle name="Percent 8 3 3 6 5" xfId="42946"/>
    <cellStyle name="Percent 8 3 3 6 6" xfId="42947"/>
    <cellStyle name="Percent 8 3 3 7" xfId="42948"/>
    <cellStyle name="Percent 8 3 3 7 2" xfId="42949"/>
    <cellStyle name="Percent 8 3 3 7 2 2" xfId="42950"/>
    <cellStyle name="Percent 8 3 3 7 3" xfId="42951"/>
    <cellStyle name="Percent 8 3 3 7 3 2" xfId="42952"/>
    <cellStyle name="Percent 8 3 3 7 4" xfId="42953"/>
    <cellStyle name="Percent 8 3 3 7 4 2" xfId="42954"/>
    <cellStyle name="Percent 8 3 3 7 5" xfId="42955"/>
    <cellStyle name="Percent 8 3 3 7 6" xfId="42956"/>
    <cellStyle name="Percent 8 3 3 8" xfId="42957"/>
    <cellStyle name="Percent 8 3 3 8 2" xfId="42958"/>
    <cellStyle name="Percent 8 3 3 8 2 2" xfId="42959"/>
    <cellStyle name="Percent 8 3 3 8 3" xfId="42960"/>
    <cellStyle name="Percent 8 3 3 8 3 2" xfId="42961"/>
    <cellStyle name="Percent 8 3 3 8 4" xfId="42962"/>
    <cellStyle name="Percent 8 3 3 8 5" xfId="42963"/>
    <cellStyle name="Percent 8 3 3 9" xfId="42964"/>
    <cellStyle name="Percent 8 3 3 9 2" xfId="42965"/>
    <cellStyle name="Percent 8 3 4" xfId="42966"/>
    <cellStyle name="Percent 8 3 4 10" xfId="42967"/>
    <cellStyle name="Percent 8 3 4 10 2" xfId="42968"/>
    <cellStyle name="Percent 8 3 4 11" xfId="42969"/>
    <cellStyle name="Percent 8 3 4 12" xfId="42970"/>
    <cellStyle name="Percent 8 3 4 2" xfId="42971"/>
    <cellStyle name="Percent 8 3 4 2 10" xfId="42972"/>
    <cellStyle name="Percent 8 3 4 2 2" xfId="42973"/>
    <cellStyle name="Percent 8 3 4 2 2 2" xfId="42974"/>
    <cellStyle name="Percent 8 3 4 2 2 2 2" xfId="42975"/>
    <cellStyle name="Percent 8 3 4 2 2 3" xfId="42976"/>
    <cellStyle name="Percent 8 3 4 2 2 3 2" xfId="42977"/>
    <cellStyle name="Percent 8 3 4 2 2 4" xfId="42978"/>
    <cellStyle name="Percent 8 3 4 2 2 4 2" xfId="42979"/>
    <cellStyle name="Percent 8 3 4 2 2 5" xfId="42980"/>
    <cellStyle name="Percent 8 3 4 2 2 6" xfId="42981"/>
    <cellStyle name="Percent 8 3 4 2 3" xfId="42982"/>
    <cellStyle name="Percent 8 3 4 2 3 2" xfId="42983"/>
    <cellStyle name="Percent 8 3 4 2 3 2 2" xfId="42984"/>
    <cellStyle name="Percent 8 3 4 2 3 3" xfId="42985"/>
    <cellStyle name="Percent 8 3 4 2 3 3 2" xfId="42986"/>
    <cellStyle name="Percent 8 3 4 2 3 4" xfId="42987"/>
    <cellStyle name="Percent 8 3 4 2 3 4 2" xfId="42988"/>
    <cellStyle name="Percent 8 3 4 2 3 5" xfId="42989"/>
    <cellStyle name="Percent 8 3 4 2 3 6" xfId="42990"/>
    <cellStyle name="Percent 8 3 4 2 4" xfId="42991"/>
    <cellStyle name="Percent 8 3 4 2 4 2" xfId="42992"/>
    <cellStyle name="Percent 8 3 4 2 4 2 2" xfId="42993"/>
    <cellStyle name="Percent 8 3 4 2 4 3" xfId="42994"/>
    <cellStyle name="Percent 8 3 4 2 4 3 2" xfId="42995"/>
    <cellStyle name="Percent 8 3 4 2 4 4" xfId="42996"/>
    <cellStyle name="Percent 8 3 4 2 4 4 2" xfId="42997"/>
    <cellStyle name="Percent 8 3 4 2 4 5" xfId="42998"/>
    <cellStyle name="Percent 8 3 4 2 4 6" xfId="42999"/>
    <cellStyle name="Percent 8 3 4 2 5" xfId="43000"/>
    <cellStyle name="Percent 8 3 4 2 5 2" xfId="43001"/>
    <cellStyle name="Percent 8 3 4 2 5 2 2" xfId="43002"/>
    <cellStyle name="Percent 8 3 4 2 5 3" xfId="43003"/>
    <cellStyle name="Percent 8 3 4 2 5 3 2" xfId="43004"/>
    <cellStyle name="Percent 8 3 4 2 5 4" xfId="43005"/>
    <cellStyle name="Percent 8 3 4 2 5 5" xfId="43006"/>
    <cellStyle name="Percent 8 3 4 2 6" xfId="43007"/>
    <cellStyle name="Percent 8 3 4 2 6 2" xfId="43008"/>
    <cellStyle name="Percent 8 3 4 2 7" xfId="43009"/>
    <cellStyle name="Percent 8 3 4 2 7 2" xfId="43010"/>
    <cellStyle name="Percent 8 3 4 2 8" xfId="43011"/>
    <cellStyle name="Percent 8 3 4 2 8 2" xfId="43012"/>
    <cellStyle name="Percent 8 3 4 2 9" xfId="43013"/>
    <cellStyle name="Percent 8 3 4 3" xfId="43014"/>
    <cellStyle name="Percent 8 3 4 3 10" xfId="43015"/>
    <cellStyle name="Percent 8 3 4 3 2" xfId="43016"/>
    <cellStyle name="Percent 8 3 4 3 2 2" xfId="43017"/>
    <cellStyle name="Percent 8 3 4 3 2 2 2" xfId="43018"/>
    <cellStyle name="Percent 8 3 4 3 2 3" xfId="43019"/>
    <cellStyle name="Percent 8 3 4 3 2 3 2" xfId="43020"/>
    <cellStyle name="Percent 8 3 4 3 2 4" xfId="43021"/>
    <cellStyle name="Percent 8 3 4 3 2 4 2" xfId="43022"/>
    <cellStyle name="Percent 8 3 4 3 2 5" xfId="43023"/>
    <cellStyle name="Percent 8 3 4 3 2 6" xfId="43024"/>
    <cellStyle name="Percent 8 3 4 3 3" xfId="43025"/>
    <cellStyle name="Percent 8 3 4 3 3 2" xfId="43026"/>
    <cellStyle name="Percent 8 3 4 3 3 2 2" xfId="43027"/>
    <cellStyle name="Percent 8 3 4 3 3 3" xfId="43028"/>
    <cellStyle name="Percent 8 3 4 3 3 3 2" xfId="43029"/>
    <cellStyle name="Percent 8 3 4 3 3 4" xfId="43030"/>
    <cellStyle name="Percent 8 3 4 3 3 4 2" xfId="43031"/>
    <cellStyle name="Percent 8 3 4 3 3 5" xfId="43032"/>
    <cellStyle name="Percent 8 3 4 3 3 6" xfId="43033"/>
    <cellStyle name="Percent 8 3 4 3 4" xfId="43034"/>
    <cellStyle name="Percent 8 3 4 3 4 2" xfId="43035"/>
    <cellStyle name="Percent 8 3 4 3 4 2 2" xfId="43036"/>
    <cellStyle name="Percent 8 3 4 3 4 3" xfId="43037"/>
    <cellStyle name="Percent 8 3 4 3 4 3 2" xfId="43038"/>
    <cellStyle name="Percent 8 3 4 3 4 4" xfId="43039"/>
    <cellStyle name="Percent 8 3 4 3 4 4 2" xfId="43040"/>
    <cellStyle name="Percent 8 3 4 3 4 5" xfId="43041"/>
    <cellStyle name="Percent 8 3 4 3 4 6" xfId="43042"/>
    <cellStyle name="Percent 8 3 4 3 5" xfId="43043"/>
    <cellStyle name="Percent 8 3 4 3 5 2" xfId="43044"/>
    <cellStyle name="Percent 8 3 4 3 5 2 2" xfId="43045"/>
    <cellStyle name="Percent 8 3 4 3 5 3" xfId="43046"/>
    <cellStyle name="Percent 8 3 4 3 5 3 2" xfId="43047"/>
    <cellStyle name="Percent 8 3 4 3 5 4" xfId="43048"/>
    <cellStyle name="Percent 8 3 4 3 5 5" xfId="43049"/>
    <cellStyle name="Percent 8 3 4 3 6" xfId="43050"/>
    <cellStyle name="Percent 8 3 4 3 6 2" xfId="43051"/>
    <cellStyle name="Percent 8 3 4 3 7" xfId="43052"/>
    <cellStyle name="Percent 8 3 4 3 7 2" xfId="43053"/>
    <cellStyle name="Percent 8 3 4 3 8" xfId="43054"/>
    <cellStyle name="Percent 8 3 4 3 8 2" xfId="43055"/>
    <cellStyle name="Percent 8 3 4 3 9" xfId="43056"/>
    <cellStyle name="Percent 8 3 4 4" xfId="43057"/>
    <cellStyle name="Percent 8 3 4 4 2" xfId="43058"/>
    <cellStyle name="Percent 8 3 4 4 2 2" xfId="43059"/>
    <cellStyle name="Percent 8 3 4 4 3" xfId="43060"/>
    <cellStyle name="Percent 8 3 4 4 3 2" xfId="43061"/>
    <cellStyle name="Percent 8 3 4 4 4" xfId="43062"/>
    <cellStyle name="Percent 8 3 4 4 4 2" xfId="43063"/>
    <cellStyle name="Percent 8 3 4 4 5" xfId="43064"/>
    <cellStyle name="Percent 8 3 4 4 6" xfId="43065"/>
    <cellStyle name="Percent 8 3 4 5" xfId="43066"/>
    <cellStyle name="Percent 8 3 4 5 2" xfId="43067"/>
    <cellStyle name="Percent 8 3 4 5 2 2" xfId="43068"/>
    <cellStyle name="Percent 8 3 4 5 3" xfId="43069"/>
    <cellStyle name="Percent 8 3 4 5 3 2" xfId="43070"/>
    <cellStyle name="Percent 8 3 4 5 4" xfId="43071"/>
    <cellStyle name="Percent 8 3 4 5 4 2" xfId="43072"/>
    <cellStyle name="Percent 8 3 4 5 5" xfId="43073"/>
    <cellStyle name="Percent 8 3 4 5 6" xfId="43074"/>
    <cellStyle name="Percent 8 3 4 6" xfId="43075"/>
    <cellStyle name="Percent 8 3 4 6 2" xfId="43076"/>
    <cellStyle name="Percent 8 3 4 6 2 2" xfId="43077"/>
    <cellStyle name="Percent 8 3 4 6 3" xfId="43078"/>
    <cellStyle name="Percent 8 3 4 6 3 2" xfId="43079"/>
    <cellStyle name="Percent 8 3 4 6 4" xfId="43080"/>
    <cellStyle name="Percent 8 3 4 6 4 2" xfId="43081"/>
    <cellStyle name="Percent 8 3 4 6 5" xfId="43082"/>
    <cellStyle name="Percent 8 3 4 6 6" xfId="43083"/>
    <cellStyle name="Percent 8 3 4 7" xfId="43084"/>
    <cellStyle name="Percent 8 3 4 7 2" xfId="43085"/>
    <cellStyle name="Percent 8 3 4 7 2 2" xfId="43086"/>
    <cellStyle name="Percent 8 3 4 7 3" xfId="43087"/>
    <cellStyle name="Percent 8 3 4 7 3 2" xfId="43088"/>
    <cellStyle name="Percent 8 3 4 7 4" xfId="43089"/>
    <cellStyle name="Percent 8 3 4 7 5" xfId="43090"/>
    <cellStyle name="Percent 8 3 4 8" xfId="43091"/>
    <cellStyle name="Percent 8 3 4 8 2" xfId="43092"/>
    <cellStyle name="Percent 8 3 4 9" xfId="43093"/>
    <cellStyle name="Percent 8 3 4 9 2" xfId="43094"/>
    <cellStyle name="Percent 8 3 5" xfId="43095"/>
    <cellStyle name="Percent 8 3 5 10" xfId="43096"/>
    <cellStyle name="Percent 8 3 5 11" xfId="43097"/>
    <cellStyle name="Percent 8 3 5 2" xfId="43098"/>
    <cellStyle name="Percent 8 3 5 2 2" xfId="43099"/>
    <cellStyle name="Percent 8 3 5 2 2 2" xfId="43100"/>
    <cellStyle name="Percent 8 3 5 2 3" xfId="43101"/>
    <cellStyle name="Percent 8 3 5 2 3 2" xfId="43102"/>
    <cellStyle name="Percent 8 3 5 2 4" xfId="43103"/>
    <cellStyle name="Percent 8 3 5 2 4 2" xfId="43104"/>
    <cellStyle name="Percent 8 3 5 2 5" xfId="43105"/>
    <cellStyle name="Percent 8 3 5 2 6" xfId="43106"/>
    <cellStyle name="Percent 8 3 5 3" xfId="43107"/>
    <cellStyle name="Percent 8 3 5 3 2" xfId="43108"/>
    <cellStyle name="Percent 8 3 5 3 2 2" xfId="43109"/>
    <cellStyle name="Percent 8 3 5 3 3" xfId="43110"/>
    <cellStyle name="Percent 8 3 5 3 3 2" xfId="43111"/>
    <cellStyle name="Percent 8 3 5 3 4" xfId="43112"/>
    <cellStyle name="Percent 8 3 5 3 4 2" xfId="43113"/>
    <cellStyle name="Percent 8 3 5 3 5" xfId="43114"/>
    <cellStyle name="Percent 8 3 5 3 6" xfId="43115"/>
    <cellStyle name="Percent 8 3 5 4" xfId="43116"/>
    <cellStyle name="Percent 8 3 5 4 2" xfId="43117"/>
    <cellStyle name="Percent 8 3 5 4 2 2" xfId="43118"/>
    <cellStyle name="Percent 8 3 5 4 3" xfId="43119"/>
    <cellStyle name="Percent 8 3 5 4 3 2" xfId="43120"/>
    <cellStyle name="Percent 8 3 5 4 4" xfId="43121"/>
    <cellStyle name="Percent 8 3 5 4 4 2" xfId="43122"/>
    <cellStyle name="Percent 8 3 5 4 5" xfId="43123"/>
    <cellStyle name="Percent 8 3 5 4 6" xfId="43124"/>
    <cellStyle name="Percent 8 3 5 5" xfId="43125"/>
    <cellStyle name="Percent 8 3 5 5 2" xfId="43126"/>
    <cellStyle name="Percent 8 3 5 5 2 2" xfId="43127"/>
    <cellStyle name="Percent 8 3 5 5 3" xfId="43128"/>
    <cellStyle name="Percent 8 3 5 5 3 2" xfId="43129"/>
    <cellStyle name="Percent 8 3 5 5 4" xfId="43130"/>
    <cellStyle name="Percent 8 3 5 5 4 2" xfId="43131"/>
    <cellStyle name="Percent 8 3 5 5 5" xfId="43132"/>
    <cellStyle name="Percent 8 3 5 5 6" xfId="43133"/>
    <cellStyle name="Percent 8 3 5 6" xfId="43134"/>
    <cellStyle name="Percent 8 3 5 6 2" xfId="43135"/>
    <cellStyle name="Percent 8 3 5 6 2 2" xfId="43136"/>
    <cellStyle name="Percent 8 3 5 6 3" xfId="43137"/>
    <cellStyle name="Percent 8 3 5 6 3 2" xfId="43138"/>
    <cellStyle name="Percent 8 3 5 6 4" xfId="43139"/>
    <cellStyle name="Percent 8 3 5 6 5" xfId="43140"/>
    <cellStyle name="Percent 8 3 5 7" xfId="43141"/>
    <cellStyle name="Percent 8 3 5 7 2" xfId="43142"/>
    <cellStyle name="Percent 8 3 5 8" xfId="43143"/>
    <cellStyle name="Percent 8 3 5 8 2" xfId="43144"/>
    <cellStyle name="Percent 8 3 5 9" xfId="43145"/>
    <cellStyle name="Percent 8 3 5 9 2" xfId="43146"/>
    <cellStyle name="Percent 8 3 6" xfId="43147"/>
    <cellStyle name="Percent 8 3 6 10" xfId="43148"/>
    <cellStyle name="Percent 8 3 6 2" xfId="43149"/>
    <cellStyle name="Percent 8 3 6 2 2" xfId="43150"/>
    <cellStyle name="Percent 8 3 6 2 2 2" xfId="43151"/>
    <cellStyle name="Percent 8 3 6 2 3" xfId="43152"/>
    <cellStyle name="Percent 8 3 6 2 3 2" xfId="43153"/>
    <cellStyle name="Percent 8 3 6 2 4" xfId="43154"/>
    <cellStyle name="Percent 8 3 6 2 4 2" xfId="43155"/>
    <cellStyle name="Percent 8 3 6 2 5" xfId="43156"/>
    <cellStyle name="Percent 8 3 6 2 6" xfId="43157"/>
    <cellStyle name="Percent 8 3 6 3" xfId="43158"/>
    <cellStyle name="Percent 8 3 6 3 2" xfId="43159"/>
    <cellStyle name="Percent 8 3 6 3 2 2" xfId="43160"/>
    <cellStyle name="Percent 8 3 6 3 3" xfId="43161"/>
    <cellStyle name="Percent 8 3 6 3 3 2" xfId="43162"/>
    <cellStyle name="Percent 8 3 6 3 4" xfId="43163"/>
    <cellStyle name="Percent 8 3 6 3 4 2" xfId="43164"/>
    <cellStyle name="Percent 8 3 6 3 5" xfId="43165"/>
    <cellStyle name="Percent 8 3 6 3 6" xfId="43166"/>
    <cellStyle name="Percent 8 3 6 4" xfId="43167"/>
    <cellStyle name="Percent 8 3 6 4 2" xfId="43168"/>
    <cellStyle name="Percent 8 3 6 4 2 2" xfId="43169"/>
    <cellStyle name="Percent 8 3 6 4 3" xfId="43170"/>
    <cellStyle name="Percent 8 3 6 4 3 2" xfId="43171"/>
    <cellStyle name="Percent 8 3 6 4 4" xfId="43172"/>
    <cellStyle name="Percent 8 3 6 4 4 2" xfId="43173"/>
    <cellStyle name="Percent 8 3 6 4 5" xfId="43174"/>
    <cellStyle name="Percent 8 3 6 4 6" xfId="43175"/>
    <cellStyle name="Percent 8 3 6 5" xfId="43176"/>
    <cellStyle name="Percent 8 3 6 5 2" xfId="43177"/>
    <cellStyle name="Percent 8 3 6 5 2 2" xfId="43178"/>
    <cellStyle name="Percent 8 3 6 5 3" xfId="43179"/>
    <cellStyle name="Percent 8 3 6 5 3 2" xfId="43180"/>
    <cellStyle name="Percent 8 3 6 5 4" xfId="43181"/>
    <cellStyle name="Percent 8 3 6 5 5" xfId="43182"/>
    <cellStyle name="Percent 8 3 6 6" xfId="43183"/>
    <cellStyle name="Percent 8 3 6 6 2" xfId="43184"/>
    <cellStyle name="Percent 8 3 6 7" xfId="43185"/>
    <cellStyle name="Percent 8 3 6 7 2" xfId="43186"/>
    <cellStyle name="Percent 8 3 6 8" xfId="43187"/>
    <cellStyle name="Percent 8 3 6 8 2" xfId="43188"/>
    <cellStyle name="Percent 8 3 6 9" xfId="43189"/>
    <cellStyle name="Percent 8 3 7" xfId="43190"/>
    <cellStyle name="Percent 8 3 7 10" xfId="43191"/>
    <cellStyle name="Percent 8 3 7 2" xfId="43192"/>
    <cellStyle name="Percent 8 3 7 2 2" xfId="43193"/>
    <cellStyle name="Percent 8 3 7 2 2 2" xfId="43194"/>
    <cellStyle name="Percent 8 3 7 2 3" xfId="43195"/>
    <cellStyle name="Percent 8 3 7 2 3 2" xfId="43196"/>
    <cellStyle name="Percent 8 3 7 2 4" xfId="43197"/>
    <cellStyle name="Percent 8 3 7 2 4 2" xfId="43198"/>
    <cellStyle name="Percent 8 3 7 2 5" xfId="43199"/>
    <cellStyle name="Percent 8 3 7 2 6" xfId="43200"/>
    <cellStyle name="Percent 8 3 7 3" xfId="43201"/>
    <cellStyle name="Percent 8 3 7 3 2" xfId="43202"/>
    <cellStyle name="Percent 8 3 7 3 2 2" xfId="43203"/>
    <cellStyle name="Percent 8 3 7 3 3" xfId="43204"/>
    <cellStyle name="Percent 8 3 7 3 3 2" xfId="43205"/>
    <cellStyle name="Percent 8 3 7 3 4" xfId="43206"/>
    <cellStyle name="Percent 8 3 7 3 4 2" xfId="43207"/>
    <cellStyle name="Percent 8 3 7 3 5" xfId="43208"/>
    <cellStyle name="Percent 8 3 7 3 6" xfId="43209"/>
    <cellStyle name="Percent 8 3 7 4" xfId="43210"/>
    <cellStyle name="Percent 8 3 7 4 2" xfId="43211"/>
    <cellStyle name="Percent 8 3 7 4 2 2" xfId="43212"/>
    <cellStyle name="Percent 8 3 7 4 3" xfId="43213"/>
    <cellStyle name="Percent 8 3 7 4 3 2" xfId="43214"/>
    <cellStyle name="Percent 8 3 7 4 4" xfId="43215"/>
    <cellStyle name="Percent 8 3 7 4 4 2" xfId="43216"/>
    <cellStyle name="Percent 8 3 7 4 5" xfId="43217"/>
    <cellStyle name="Percent 8 3 7 4 6" xfId="43218"/>
    <cellStyle name="Percent 8 3 7 5" xfId="43219"/>
    <cellStyle name="Percent 8 3 7 5 2" xfId="43220"/>
    <cellStyle name="Percent 8 3 7 5 2 2" xfId="43221"/>
    <cellStyle name="Percent 8 3 7 5 3" xfId="43222"/>
    <cellStyle name="Percent 8 3 7 5 3 2" xfId="43223"/>
    <cellStyle name="Percent 8 3 7 5 4" xfId="43224"/>
    <cellStyle name="Percent 8 3 7 5 5" xfId="43225"/>
    <cellStyle name="Percent 8 3 7 6" xfId="43226"/>
    <cellStyle name="Percent 8 3 7 6 2" xfId="43227"/>
    <cellStyle name="Percent 8 3 7 7" xfId="43228"/>
    <cellStyle name="Percent 8 3 7 7 2" xfId="43229"/>
    <cellStyle name="Percent 8 3 7 8" xfId="43230"/>
    <cellStyle name="Percent 8 3 7 8 2" xfId="43231"/>
    <cellStyle name="Percent 8 3 7 9" xfId="43232"/>
    <cellStyle name="Percent 8 3 8" xfId="43233"/>
    <cellStyle name="Percent 8 3 8 2" xfId="43234"/>
    <cellStyle name="Percent 8 3 8 2 2" xfId="43235"/>
    <cellStyle name="Percent 8 3 8 3" xfId="43236"/>
    <cellStyle name="Percent 8 3 8 3 2" xfId="43237"/>
    <cellStyle name="Percent 8 3 8 4" xfId="43238"/>
    <cellStyle name="Percent 8 3 8 4 2" xfId="43239"/>
    <cellStyle name="Percent 8 3 8 5" xfId="43240"/>
    <cellStyle name="Percent 8 3 8 6" xfId="43241"/>
    <cellStyle name="Percent 8 3 9" xfId="43242"/>
    <cellStyle name="Percent 8 3 9 2" xfId="43243"/>
    <cellStyle name="Percent 8 3 9 2 2" xfId="43244"/>
    <cellStyle name="Percent 8 3 9 3" xfId="43245"/>
    <cellStyle name="Percent 8 3 9 3 2" xfId="43246"/>
    <cellStyle name="Percent 8 3 9 4" xfId="43247"/>
    <cellStyle name="Percent 8 3 9 4 2" xfId="43248"/>
    <cellStyle name="Percent 8 3 9 5" xfId="43249"/>
    <cellStyle name="Percent 8 3 9 6" xfId="43250"/>
    <cellStyle name="Percent 8 4" xfId="43251"/>
    <cellStyle name="Percent 8 4 10" xfId="43252"/>
    <cellStyle name="Percent 8 4 10 2" xfId="43253"/>
    <cellStyle name="Percent 8 4 11" xfId="43254"/>
    <cellStyle name="Percent 8 4 11 2" xfId="43255"/>
    <cellStyle name="Percent 8 4 12" xfId="43256"/>
    <cellStyle name="Percent 8 4 13" xfId="43257"/>
    <cellStyle name="Percent 8 4 2" xfId="43258"/>
    <cellStyle name="Percent 8 4 2 10" xfId="43259"/>
    <cellStyle name="Percent 8 4 2 11" xfId="43260"/>
    <cellStyle name="Percent 8 4 2 2" xfId="43261"/>
    <cellStyle name="Percent 8 4 2 2 2" xfId="43262"/>
    <cellStyle name="Percent 8 4 2 2 2 2" xfId="43263"/>
    <cellStyle name="Percent 8 4 2 2 3" xfId="43264"/>
    <cellStyle name="Percent 8 4 2 2 3 2" xfId="43265"/>
    <cellStyle name="Percent 8 4 2 2 4" xfId="43266"/>
    <cellStyle name="Percent 8 4 2 2 4 2" xfId="43267"/>
    <cellStyle name="Percent 8 4 2 2 5" xfId="43268"/>
    <cellStyle name="Percent 8 4 2 2 6" xfId="43269"/>
    <cellStyle name="Percent 8 4 2 3" xfId="43270"/>
    <cellStyle name="Percent 8 4 2 3 2" xfId="43271"/>
    <cellStyle name="Percent 8 4 2 3 2 2" xfId="43272"/>
    <cellStyle name="Percent 8 4 2 3 3" xfId="43273"/>
    <cellStyle name="Percent 8 4 2 3 3 2" xfId="43274"/>
    <cellStyle name="Percent 8 4 2 3 4" xfId="43275"/>
    <cellStyle name="Percent 8 4 2 3 4 2" xfId="43276"/>
    <cellStyle name="Percent 8 4 2 3 5" xfId="43277"/>
    <cellStyle name="Percent 8 4 2 3 6" xfId="43278"/>
    <cellStyle name="Percent 8 4 2 4" xfId="43279"/>
    <cellStyle name="Percent 8 4 2 4 2" xfId="43280"/>
    <cellStyle name="Percent 8 4 2 4 2 2" xfId="43281"/>
    <cellStyle name="Percent 8 4 2 4 3" xfId="43282"/>
    <cellStyle name="Percent 8 4 2 4 3 2" xfId="43283"/>
    <cellStyle name="Percent 8 4 2 4 4" xfId="43284"/>
    <cellStyle name="Percent 8 4 2 4 4 2" xfId="43285"/>
    <cellStyle name="Percent 8 4 2 4 5" xfId="43286"/>
    <cellStyle name="Percent 8 4 2 4 6" xfId="43287"/>
    <cellStyle name="Percent 8 4 2 5" xfId="43288"/>
    <cellStyle name="Percent 8 4 2 5 2" xfId="43289"/>
    <cellStyle name="Percent 8 4 2 5 2 2" xfId="43290"/>
    <cellStyle name="Percent 8 4 2 5 3" xfId="43291"/>
    <cellStyle name="Percent 8 4 2 5 3 2" xfId="43292"/>
    <cellStyle name="Percent 8 4 2 5 4" xfId="43293"/>
    <cellStyle name="Percent 8 4 2 5 4 2" xfId="43294"/>
    <cellStyle name="Percent 8 4 2 5 5" xfId="43295"/>
    <cellStyle name="Percent 8 4 2 5 6" xfId="43296"/>
    <cellStyle name="Percent 8 4 2 6" xfId="43297"/>
    <cellStyle name="Percent 8 4 2 6 2" xfId="43298"/>
    <cellStyle name="Percent 8 4 2 6 2 2" xfId="43299"/>
    <cellStyle name="Percent 8 4 2 6 3" xfId="43300"/>
    <cellStyle name="Percent 8 4 2 6 3 2" xfId="43301"/>
    <cellStyle name="Percent 8 4 2 6 4" xfId="43302"/>
    <cellStyle name="Percent 8 4 2 6 5" xfId="43303"/>
    <cellStyle name="Percent 8 4 2 7" xfId="43304"/>
    <cellStyle name="Percent 8 4 2 7 2" xfId="43305"/>
    <cellStyle name="Percent 8 4 2 8" xfId="43306"/>
    <cellStyle name="Percent 8 4 2 8 2" xfId="43307"/>
    <cellStyle name="Percent 8 4 2 9" xfId="43308"/>
    <cellStyle name="Percent 8 4 2 9 2" xfId="43309"/>
    <cellStyle name="Percent 8 4 3" xfId="43310"/>
    <cellStyle name="Percent 8 4 3 10" xfId="43311"/>
    <cellStyle name="Percent 8 4 3 2" xfId="43312"/>
    <cellStyle name="Percent 8 4 3 2 2" xfId="43313"/>
    <cellStyle name="Percent 8 4 3 2 2 2" xfId="43314"/>
    <cellStyle name="Percent 8 4 3 2 3" xfId="43315"/>
    <cellStyle name="Percent 8 4 3 2 3 2" xfId="43316"/>
    <cellStyle name="Percent 8 4 3 2 4" xfId="43317"/>
    <cellStyle name="Percent 8 4 3 2 4 2" xfId="43318"/>
    <cellStyle name="Percent 8 4 3 2 5" xfId="43319"/>
    <cellStyle name="Percent 8 4 3 2 6" xfId="43320"/>
    <cellStyle name="Percent 8 4 3 3" xfId="43321"/>
    <cellStyle name="Percent 8 4 3 3 2" xfId="43322"/>
    <cellStyle name="Percent 8 4 3 3 2 2" xfId="43323"/>
    <cellStyle name="Percent 8 4 3 3 3" xfId="43324"/>
    <cellStyle name="Percent 8 4 3 3 3 2" xfId="43325"/>
    <cellStyle name="Percent 8 4 3 3 4" xfId="43326"/>
    <cellStyle name="Percent 8 4 3 3 4 2" xfId="43327"/>
    <cellStyle name="Percent 8 4 3 3 5" xfId="43328"/>
    <cellStyle name="Percent 8 4 3 3 6" xfId="43329"/>
    <cellStyle name="Percent 8 4 3 4" xfId="43330"/>
    <cellStyle name="Percent 8 4 3 4 2" xfId="43331"/>
    <cellStyle name="Percent 8 4 3 4 2 2" xfId="43332"/>
    <cellStyle name="Percent 8 4 3 4 3" xfId="43333"/>
    <cellStyle name="Percent 8 4 3 4 3 2" xfId="43334"/>
    <cellStyle name="Percent 8 4 3 4 4" xfId="43335"/>
    <cellStyle name="Percent 8 4 3 4 4 2" xfId="43336"/>
    <cellStyle name="Percent 8 4 3 4 5" xfId="43337"/>
    <cellStyle name="Percent 8 4 3 4 6" xfId="43338"/>
    <cellStyle name="Percent 8 4 3 5" xfId="43339"/>
    <cellStyle name="Percent 8 4 3 5 2" xfId="43340"/>
    <cellStyle name="Percent 8 4 3 5 2 2" xfId="43341"/>
    <cellStyle name="Percent 8 4 3 5 3" xfId="43342"/>
    <cellStyle name="Percent 8 4 3 5 3 2" xfId="43343"/>
    <cellStyle name="Percent 8 4 3 5 4" xfId="43344"/>
    <cellStyle name="Percent 8 4 3 5 5" xfId="43345"/>
    <cellStyle name="Percent 8 4 3 6" xfId="43346"/>
    <cellStyle name="Percent 8 4 3 6 2" xfId="43347"/>
    <cellStyle name="Percent 8 4 3 7" xfId="43348"/>
    <cellStyle name="Percent 8 4 3 7 2" xfId="43349"/>
    <cellStyle name="Percent 8 4 3 8" xfId="43350"/>
    <cellStyle name="Percent 8 4 3 8 2" xfId="43351"/>
    <cellStyle name="Percent 8 4 3 9" xfId="43352"/>
    <cellStyle name="Percent 8 4 4" xfId="43353"/>
    <cellStyle name="Percent 8 4 4 10" xfId="43354"/>
    <cellStyle name="Percent 8 4 4 2" xfId="43355"/>
    <cellStyle name="Percent 8 4 4 2 2" xfId="43356"/>
    <cellStyle name="Percent 8 4 4 2 2 2" xfId="43357"/>
    <cellStyle name="Percent 8 4 4 2 3" xfId="43358"/>
    <cellStyle name="Percent 8 4 4 2 3 2" xfId="43359"/>
    <cellStyle name="Percent 8 4 4 2 4" xfId="43360"/>
    <cellStyle name="Percent 8 4 4 2 4 2" xfId="43361"/>
    <cellStyle name="Percent 8 4 4 2 5" xfId="43362"/>
    <cellStyle name="Percent 8 4 4 2 6" xfId="43363"/>
    <cellStyle name="Percent 8 4 4 3" xfId="43364"/>
    <cellStyle name="Percent 8 4 4 3 2" xfId="43365"/>
    <cellStyle name="Percent 8 4 4 3 2 2" xfId="43366"/>
    <cellStyle name="Percent 8 4 4 3 3" xfId="43367"/>
    <cellStyle name="Percent 8 4 4 3 3 2" xfId="43368"/>
    <cellStyle name="Percent 8 4 4 3 4" xfId="43369"/>
    <cellStyle name="Percent 8 4 4 3 4 2" xfId="43370"/>
    <cellStyle name="Percent 8 4 4 3 5" xfId="43371"/>
    <cellStyle name="Percent 8 4 4 3 6" xfId="43372"/>
    <cellStyle name="Percent 8 4 4 4" xfId="43373"/>
    <cellStyle name="Percent 8 4 4 4 2" xfId="43374"/>
    <cellStyle name="Percent 8 4 4 4 2 2" xfId="43375"/>
    <cellStyle name="Percent 8 4 4 4 3" xfId="43376"/>
    <cellStyle name="Percent 8 4 4 4 3 2" xfId="43377"/>
    <cellStyle name="Percent 8 4 4 4 4" xfId="43378"/>
    <cellStyle name="Percent 8 4 4 4 4 2" xfId="43379"/>
    <cellStyle name="Percent 8 4 4 4 5" xfId="43380"/>
    <cellStyle name="Percent 8 4 4 4 6" xfId="43381"/>
    <cellStyle name="Percent 8 4 4 5" xfId="43382"/>
    <cellStyle name="Percent 8 4 4 5 2" xfId="43383"/>
    <cellStyle name="Percent 8 4 4 5 2 2" xfId="43384"/>
    <cellStyle name="Percent 8 4 4 5 3" xfId="43385"/>
    <cellStyle name="Percent 8 4 4 5 3 2" xfId="43386"/>
    <cellStyle name="Percent 8 4 4 5 4" xfId="43387"/>
    <cellStyle name="Percent 8 4 4 5 5" xfId="43388"/>
    <cellStyle name="Percent 8 4 4 6" xfId="43389"/>
    <cellStyle name="Percent 8 4 4 6 2" xfId="43390"/>
    <cellStyle name="Percent 8 4 4 7" xfId="43391"/>
    <cellStyle name="Percent 8 4 4 7 2" xfId="43392"/>
    <cellStyle name="Percent 8 4 4 8" xfId="43393"/>
    <cellStyle name="Percent 8 4 4 8 2" xfId="43394"/>
    <cellStyle name="Percent 8 4 4 9" xfId="43395"/>
    <cellStyle name="Percent 8 4 5" xfId="43396"/>
    <cellStyle name="Percent 8 4 5 2" xfId="43397"/>
    <cellStyle name="Percent 8 4 5 2 2" xfId="43398"/>
    <cellStyle name="Percent 8 4 5 3" xfId="43399"/>
    <cellStyle name="Percent 8 4 5 3 2" xfId="43400"/>
    <cellStyle name="Percent 8 4 5 4" xfId="43401"/>
    <cellStyle name="Percent 8 4 5 4 2" xfId="43402"/>
    <cellStyle name="Percent 8 4 5 5" xfId="43403"/>
    <cellStyle name="Percent 8 4 5 6" xfId="43404"/>
    <cellStyle name="Percent 8 4 6" xfId="43405"/>
    <cellStyle name="Percent 8 4 6 2" xfId="43406"/>
    <cellStyle name="Percent 8 4 6 2 2" xfId="43407"/>
    <cellStyle name="Percent 8 4 6 3" xfId="43408"/>
    <cellStyle name="Percent 8 4 6 3 2" xfId="43409"/>
    <cellStyle name="Percent 8 4 6 4" xfId="43410"/>
    <cellStyle name="Percent 8 4 6 4 2" xfId="43411"/>
    <cellStyle name="Percent 8 4 6 5" xfId="43412"/>
    <cellStyle name="Percent 8 4 6 6" xfId="43413"/>
    <cellStyle name="Percent 8 4 7" xfId="43414"/>
    <cellStyle name="Percent 8 4 7 2" xfId="43415"/>
    <cellStyle name="Percent 8 4 7 2 2" xfId="43416"/>
    <cellStyle name="Percent 8 4 7 3" xfId="43417"/>
    <cellStyle name="Percent 8 4 7 3 2" xfId="43418"/>
    <cellStyle name="Percent 8 4 7 4" xfId="43419"/>
    <cellStyle name="Percent 8 4 7 4 2" xfId="43420"/>
    <cellStyle name="Percent 8 4 7 5" xfId="43421"/>
    <cellStyle name="Percent 8 4 7 6" xfId="43422"/>
    <cellStyle name="Percent 8 4 8" xfId="43423"/>
    <cellStyle name="Percent 8 4 8 2" xfId="43424"/>
    <cellStyle name="Percent 8 4 8 2 2" xfId="43425"/>
    <cellStyle name="Percent 8 4 8 3" xfId="43426"/>
    <cellStyle name="Percent 8 4 8 3 2" xfId="43427"/>
    <cellStyle name="Percent 8 4 8 4" xfId="43428"/>
    <cellStyle name="Percent 8 4 8 5" xfId="43429"/>
    <cellStyle name="Percent 8 4 9" xfId="43430"/>
    <cellStyle name="Percent 8 4 9 2" xfId="43431"/>
    <cellStyle name="Percent 8 5" xfId="43432"/>
    <cellStyle name="Percent 8 5 10" xfId="43433"/>
    <cellStyle name="Percent 8 5 10 2" xfId="43434"/>
    <cellStyle name="Percent 8 5 11" xfId="43435"/>
    <cellStyle name="Percent 8 5 11 2" xfId="43436"/>
    <cellStyle name="Percent 8 5 12" xfId="43437"/>
    <cellStyle name="Percent 8 5 13" xfId="43438"/>
    <cellStyle name="Percent 8 5 2" xfId="43439"/>
    <cellStyle name="Percent 8 5 2 10" xfId="43440"/>
    <cellStyle name="Percent 8 5 2 11" xfId="43441"/>
    <cellStyle name="Percent 8 5 2 2" xfId="43442"/>
    <cellStyle name="Percent 8 5 2 2 2" xfId="43443"/>
    <cellStyle name="Percent 8 5 2 2 2 2" xfId="43444"/>
    <cellStyle name="Percent 8 5 2 2 3" xfId="43445"/>
    <cellStyle name="Percent 8 5 2 2 3 2" xfId="43446"/>
    <cellStyle name="Percent 8 5 2 2 4" xfId="43447"/>
    <cellStyle name="Percent 8 5 2 2 4 2" xfId="43448"/>
    <cellStyle name="Percent 8 5 2 2 5" xfId="43449"/>
    <cellStyle name="Percent 8 5 2 2 6" xfId="43450"/>
    <cellStyle name="Percent 8 5 2 3" xfId="43451"/>
    <cellStyle name="Percent 8 5 2 3 2" xfId="43452"/>
    <cellStyle name="Percent 8 5 2 3 2 2" xfId="43453"/>
    <cellStyle name="Percent 8 5 2 3 3" xfId="43454"/>
    <cellStyle name="Percent 8 5 2 3 3 2" xfId="43455"/>
    <cellStyle name="Percent 8 5 2 3 4" xfId="43456"/>
    <cellStyle name="Percent 8 5 2 3 4 2" xfId="43457"/>
    <cellStyle name="Percent 8 5 2 3 5" xfId="43458"/>
    <cellStyle name="Percent 8 5 2 3 6" xfId="43459"/>
    <cellStyle name="Percent 8 5 2 4" xfId="43460"/>
    <cellStyle name="Percent 8 5 2 4 2" xfId="43461"/>
    <cellStyle name="Percent 8 5 2 4 2 2" xfId="43462"/>
    <cellStyle name="Percent 8 5 2 4 3" xfId="43463"/>
    <cellStyle name="Percent 8 5 2 4 3 2" xfId="43464"/>
    <cellStyle name="Percent 8 5 2 4 4" xfId="43465"/>
    <cellStyle name="Percent 8 5 2 4 4 2" xfId="43466"/>
    <cellStyle name="Percent 8 5 2 4 5" xfId="43467"/>
    <cellStyle name="Percent 8 5 2 4 6" xfId="43468"/>
    <cellStyle name="Percent 8 5 2 5" xfId="43469"/>
    <cellStyle name="Percent 8 5 2 5 2" xfId="43470"/>
    <cellStyle name="Percent 8 5 2 5 2 2" xfId="43471"/>
    <cellStyle name="Percent 8 5 2 5 3" xfId="43472"/>
    <cellStyle name="Percent 8 5 2 5 3 2" xfId="43473"/>
    <cellStyle name="Percent 8 5 2 5 4" xfId="43474"/>
    <cellStyle name="Percent 8 5 2 5 4 2" xfId="43475"/>
    <cellStyle name="Percent 8 5 2 5 5" xfId="43476"/>
    <cellStyle name="Percent 8 5 2 5 6" xfId="43477"/>
    <cellStyle name="Percent 8 5 2 6" xfId="43478"/>
    <cellStyle name="Percent 8 5 2 6 2" xfId="43479"/>
    <cellStyle name="Percent 8 5 2 6 2 2" xfId="43480"/>
    <cellStyle name="Percent 8 5 2 6 3" xfId="43481"/>
    <cellStyle name="Percent 8 5 2 6 3 2" xfId="43482"/>
    <cellStyle name="Percent 8 5 2 6 4" xfId="43483"/>
    <cellStyle name="Percent 8 5 2 6 5" xfId="43484"/>
    <cellStyle name="Percent 8 5 2 7" xfId="43485"/>
    <cellStyle name="Percent 8 5 2 7 2" xfId="43486"/>
    <cellStyle name="Percent 8 5 2 8" xfId="43487"/>
    <cellStyle name="Percent 8 5 2 8 2" xfId="43488"/>
    <cellStyle name="Percent 8 5 2 9" xfId="43489"/>
    <cellStyle name="Percent 8 5 2 9 2" xfId="43490"/>
    <cellStyle name="Percent 8 5 3" xfId="43491"/>
    <cellStyle name="Percent 8 5 3 10" xfId="43492"/>
    <cellStyle name="Percent 8 5 3 2" xfId="43493"/>
    <cellStyle name="Percent 8 5 3 2 2" xfId="43494"/>
    <cellStyle name="Percent 8 5 3 2 2 2" xfId="43495"/>
    <cellStyle name="Percent 8 5 3 2 3" xfId="43496"/>
    <cellStyle name="Percent 8 5 3 2 3 2" xfId="43497"/>
    <cellStyle name="Percent 8 5 3 2 4" xfId="43498"/>
    <cellStyle name="Percent 8 5 3 2 4 2" xfId="43499"/>
    <cellStyle name="Percent 8 5 3 2 5" xfId="43500"/>
    <cellStyle name="Percent 8 5 3 2 6" xfId="43501"/>
    <cellStyle name="Percent 8 5 3 3" xfId="43502"/>
    <cellStyle name="Percent 8 5 3 3 2" xfId="43503"/>
    <cellStyle name="Percent 8 5 3 3 2 2" xfId="43504"/>
    <cellStyle name="Percent 8 5 3 3 3" xfId="43505"/>
    <cellStyle name="Percent 8 5 3 3 3 2" xfId="43506"/>
    <cellStyle name="Percent 8 5 3 3 4" xfId="43507"/>
    <cellStyle name="Percent 8 5 3 3 4 2" xfId="43508"/>
    <cellStyle name="Percent 8 5 3 3 5" xfId="43509"/>
    <cellStyle name="Percent 8 5 3 3 6" xfId="43510"/>
    <cellStyle name="Percent 8 5 3 4" xfId="43511"/>
    <cellStyle name="Percent 8 5 3 4 2" xfId="43512"/>
    <cellStyle name="Percent 8 5 3 4 2 2" xfId="43513"/>
    <cellStyle name="Percent 8 5 3 4 3" xfId="43514"/>
    <cellStyle name="Percent 8 5 3 4 3 2" xfId="43515"/>
    <cellStyle name="Percent 8 5 3 4 4" xfId="43516"/>
    <cellStyle name="Percent 8 5 3 4 4 2" xfId="43517"/>
    <cellStyle name="Percent 8 5 3 4 5" xfId="43518"/>
    <cellStyle name="Percent 8 5 3 4 6" xfId="43519"/>
    <cellStyle name="Percent 8 5 3 5" xfId="43520"/>
    <cellStyle name="Percent 8 5 3 5 2" xfId="43521"/>
    <cellStyle name="Percent 8 5 3 5 2 2" xfId="43522"/>
    <cellStyle name="Percent 8 5 3 5 3" xfId="43523"/>
    <cellStyle name="Percent 8 5 3 5 3 2" xfId="43524"/>
    <cellStyle name="Percent 8 5 3 5 4" xfId="43525"/>
    <cellStyle name="Percent 8 5 3 5 5" xfId="43526"/>
    <cellStyle name="Percent 8 5 3 6" xfId="43527"/>
    <cellStyle name="Percent 8 5 3 6 2" xfId="43528"/>
    <cellStyle name="Percent 8 5 3 7" xfId="43529"/>
    <cellStyle name="Percent 8 5 3 7 2" xfId="43530"/>
    <cellStyle name="Percent 8 5 3 8" xfId="43531"/>
    <cellStyle name="Percent 8 5 3 8 2" xfId="43532"/>
    <cellStyle name="Percent 8 5 3 9" xfId="43533"/>
    <cellStyle name="Percent 8 5 4" xfId="43534"/>
    <cellStyle name="Percent 8 5 4 10" xfId="43535"/>
    <cellStyle name="Percent 8 5 4 2" xfId="43536"/>
    <cellStyle name="Percent 8 5 4 2 2" xfId="43537"/>
    <cellStyle name="Percent 8 5 4 2 2 2" xfId="43538"/>
    <cellStyle name="Percent 8 5 4 2 3" xfId="43539"/>
    <cellStyle name="Percent 8 5 4 2 3 2" xfId="43540"/>
    <cellStyle name="Percent 8 5 4 2 4" xfId="43541"/>
    <cellStyle name="Percent 8 5 4 2 4 2" xfId="43542"/>
    <cellStyle name="Percent 8 5 4 2 5" xfId="43543"/>
    <cellStyle name="Percent 8 5 4 2 6" xfId="43544"/>
    <cellStyle name="Percent 8 5 4 3" xfId="43545"/>
    <cellStyle name="Percent 8 5 4 3 2" xfId="43546"/>
    <cellStyle name="Percent 8 5 4 3 2 2" xfId="43547"/>
    <cellStyle name="Percent 8 5 4 3 3" xfId="43548"/>
    <cellStyle name="Percent 8 5 4 3 3 2" xfId="43549"/>
    <cellStyle name="Percent 8 5 4 3 4" xfId="43550"/>
    <cellStyle name="Percent 8 5 4 3 4 2" xfId="43551"/>
    <cellStyle name="Percent 8 5 4 3 5" xfId="43552"/>
    <cellStyle name="Percent 8 5 4 3 6" xfId="43553"/>
    <cellStyle name="Percent 8 5 4 4" xfId="43554"/>
    <cellStyle name="Percent 8 5 4 4 2" xfId="43555"/>
    <cellStyle name="Percent 8 5 4 4 2 2" xfId="43556"/>
    <cellStyle name="Percent 8 5 4 4 3" xfId="43557"/>
    <cellStyle name="Percent 8 5 4 4 3 2" xfId="43558"/>
    <cellStyle name="Percent 8 5 4 4 4" xfId="43559"/>
    <cellStyle name="Percent 8 5 4 4 4 2" xfId="43560"/>
    <cellStyle name="Percent 8 5 4 4 5" xfId="43561"/>
    <cellStyle name="Percent 8 5 4 4 6" xfId="43562"/>
    <cellStyle name="Percent 8 5 4 5" xfId="43563"/>
    <cellStyle name="Percent 8 5 4 5 2" xfId="43564"/>
    <cellStyle name="Percent 8 5 4 5 2 2" xfId="43565"/>
    <cellStyle name="Percent 8 5 4 5 3" xfId="43566"/>
    <cellStyle name="Percent 8 5 4 5 3 2" xfId="43567"/>
    <cellStyle name="Percent 8 5 4 5 4" xfId="43568"/>
    <cellStyle name="Percent 8 5 4 5 5" xfId="43569"/>
    <cellStyle name="Percent 8 5 4 6" xfId="43570"/>
    <cellStyle name="Percent 8 5 4 6 2" xfId="43571"/>
    <cellStyle name="Percent 8 5 4 7" xfId="43572"/>
    <cellStyle name="Percent 8 5 4 7 2" xfId="43573"/>
    <cellStyle name="Percent 8 5 4 8" xfId="43574"/>
    <cellStyle name="Percent 8 5 4 8 2" xfId="43575"/>
    <cellStyle name="Percent 8 5 4 9" xfId="43576"/>
    <cellStyle name="Percent 8 5 5" xfId="43577"/>
    <cellStyle name="Percent 8 5 5 2" xfId="43578"/>
    <cellStyle name="Percent 8 5 5 2 2" xfId="43579"/>
    <cellStyle name="Percent 8 5 5 3" xfId="43580"/>
    <cellStyle name="Percent 8 5 5 3 2" xfId="43581"/>
    <cellStyle name="Percent 8 5 5 4" xfId="43582"/>
    <cellStyle name="Percent 8 5 5 4 2" xfId="43583"/>
    <cellStyle name="Percent 8 5 5 5" xfId="43584"/>
    <cellStyle name="Percent 8 5 5 6" xfId="43585"/>
    <cellStyle name="Percent 8 5 6" xfId="43586"/>
    <cellStyle name="Percent 8 5 6 2" xfId="43587"/>
    <cellStyle name="Percent 8 5 6 2 2" xfId="43588"/>
    <cellStyle name="Percent 8 5 6 3" xfId="43589"/>
    <cellStyle name="Percent 8 5 6 3 2" xfId="43590"/>
    <cellStyle name="Percent 8 5 6 4" xfId="43591"/>
    <cellStyle name="Percent 8 5 6 4 2" xfId="43592"/>
    <cellStyle name="Percent 8 5 6 5" xfId="43593"/>
    <cellStyle name="Percent 8 5 6 6" xfId="43594"/>
    <cellStyle name="Percent 8 5 7" xfId="43595"/>
    <cellStyle name="Percent 8 5 7 2" xfId="43596"/>
    <cellStyle name="Percent 8 5 7 2 2" xfId="43597"/>
    <cellStyle name="Percent 8 5 7 3" xfId="43598"/>
    <cellStyle name="Percent 8 5 7 3 2" xfId="43599"/>
    <cellStyle name="Percent 8 5 7 4" xfId="43600"/>
    <cellStyle name="Percent 8 5 7 4 2" xfId="43601"/>
    <cellStyle name="Percent 8 5 7 5" xfId="43602"/>
    <cellStyle name="Percent 8 5 7 6" xfId="43603"/>
    <cellStyle name="Percent 8 5 8" xfId="43604"/>
    <cellStyle name="Percent 8 5 8 2" xfId="43605"/>
    <cellStyle name="Percent 8 5 8 2 2" xfId="43606"/>
    <cellStyle name="Percent 8 5 8 3" xfId="43607"/>
    <cellStyle name="Percent 8 5 8 3 2" xfId="43608"/>
    <cellStyle name="Percent 8 5 8 4" xfId="43609"/>
    <cellStyle name="Percent 8 5 8 5" xfId="43610"/>
    <cellStyle name="Percent 8 5 9" xfId="43611"/>
    <cellStyle name="Percent 8 5 9 2" xfId="43612"/>
    <cellStyle name="Percent 8 6" xfId="43613"/>
    <cellStyle name="Percent 8 6 10" xfId="43614"/>
    <cellStyle name="Percent 8 6 10 2" xfId="43615"/>
    <cellStyle name="Percent 8 6 11" xfId="43616"/>
    <cellStyle name="Percent 8 6 12" xfId="43617"/>
    <cellStyle name="Percent 8 6 2" xfId="43618"/>
    <cellStyle name="Percent 8 6 2 10" xfId="43619"/>
    <cellStyle name="Percent 8 6 2 2" xfId="43620"/>
    <cellStyle name="Percent 8 6 2 2 2" xfId="43621"/>
    <cellStyle name="Percent 8 6 2 2 2 2" xfId="43622"/>
    <cellStyle name="Percent 8 6 2 2 3" xfId="43623"/>
    <cellStyle name="Percent 8 6 2 2 3 2" xfId="43624"/>
    <cellStyle name="Percent 8 6 2 2 4" xfId="43625"/>
    <cellStyle name="Percent 8 6 2 2 4 2" xfId="43626"/>
    <cellStyle name="Percent 8 6 2 2 5" xfId="43627"/>
    <cellStyle name="Percent 8 6 2 2 6" xfId="43628"/>
    <cellStyle name="Percent 8 6 2 3" xfId="43629"/>
    <cellStyle name="Percent 8 6 2 3 2" xfId="43630"/>
    <cellStyle name="Percent 8 6 2 3 2 2" xfId="43631"/>
    <cellStyle name="Percent 8 6 2 3 3" xfId="43632"/>
    <cellStyle name="Percent 8 6 2 3 3 2" xfId="43633"/>
    <cellStyle name="Percent 8 6 2 3 4" xfId="43634"/>
    <cellStyle name="Percent 8 6 2 3 4 2" xfId="43635"/>
    <cellStyle name="Percent 8 6 2 3 5" xfId="43636"/>
    <cellStyle name="Percent 8 6 2 3 6" xfId="43637"/>
    <cellStyle name="Percent 8 6 2 4" xfId="43638"/>
    <cellStyle name="Percent 8 6 2 4 2" xfId="43639"/>
    <cellStyle name="Percent 8 6 2 4 2 2" xfId="43640"/>
    <cellStyle name="Percent 8 6 2 4 3" xfId="43641"/>
    <cellStyle name="Percent 8 6 2 4 3 2" xfId="43642"/>
    <cellStyle name="Percent 8 6 2 4 4" xfId="43643"/>
    <cellStyle name="Percent 8 6 2 4 4 2" xfId="43644"/>
    <cellStyle name="Percent 8 6 2 4 5" xfId="43645"/>
    <cellStyle name="Percent 8 6 2 4 6" xfId="43646"/>
    <cellStyle name="Percent 8 6 2 5" xfId="43647"/>
    <cellStyle name="Percent 8 6 2 5 2" xfId="43648"/>
    <cellStyle name="Percent 8 6 2 5 2 2" xfId="43649"/>
    <cellStyle name="Percent 8 6 2 5 3" xfId="43650"/>
    <cellStyle name="Percent 8 6 2 5 3 2" xfId="43651"/>
    <cellStyle name="Percent 8 6 2 5 4" xfId="43652"/>
    <cellStyle name="Percent 8 6 2 5 5" xfId="43653"/>
    <cellStyle name="Percent 8 6 2 6" xfId="43654"/>
    <cellStyle name="Percent 8 6 2 6 2" xfId="43655"/>
    <cellStyle name="Percent 8 6 2 7" xfId="43656"/>
    <cellStyle name="Percent 8 6 2 7 2" xfId="43657"/>
    <cellStyle name="Percent 8 6 2 8" xfId="43658"/>
    <cellStyle name="Percent 8 6 2 8 2" xfId="43659"/>
    <cellStyle name="Percent 8 6 2 9" xfId="43660"/>
    <cellStyle name="Percent 8 6 3" xfId="43661"/>
    <cellStyle name="Percent 8 6 3 10" xfId="43662"/>
    <cellStyle name="Percent 8 6 3 2" xfId="43663"/>
    <cellStyle name="Percent 8 6 3 2 2" xfId="43664"/>
    <cellStyle name="Percent 8 6 3 2 2 2" xfId="43665"/>
    <cellStyle name="Percent 8 6 3 2 3" xfId="43666"/>
    <cellStyle name="Percent 8 6 3 2 3 2" xfId="43667"/>
    <cellStyle name="Percent 8 6 3 2 4" xfId="43668"/>
    <cellStyle name="Percent 8 6 3 2 4 2" xfId="43669"/>
    <cellStyle name="Percent 8 6 3 2 5" xfId="43670"/>
    <cellStyle name="Percent 8 6 3 2 6" xfId="43671"/>
    <cellStyle name="Percent 8 6 3 3" xfId="43672"/>
    <cellStyle name="Percent 8 6 3 3 2" xfId="43673"/>
    <cellStyle name="Percent 8 6 3 3 2 2" xfId="43674"/>
    <cellStyle name="Percent 8 6 3 3 3" xfId="43675"/>
    <cellStyle name="Percent 8 6 3 3 3 2" xfId="43676"/>
    <cellStyle name="Percent 8 6 3 3 4" xfId="43677"/>
    <cellStyle name="Percent 8 6 3 3 4 2" xfId="43678"/>
    <cellStyle name="Percent 8 6 3 3 5" xfId="43679"/>
    <cellStyle name="Percent 8 6 3 3 6" xfId="43680"/>
    <cellStyle name="Percent 8 6 3 4" xfId="43681"/>
    <cellStyle name="Percent 8 6 3 4 2" xfId="43682"/>
    <cellStyle name="Percent 8 6 3 4 2 2" xfId="43683"/>
    <cellStyle name="Percent 8 6 3 4 3" xfId="43684"/>
    <cellStyle name="Percent 8 6 3 4 3 2" xfId="43685"/>
    <cellStyle name="Percent 8 6 3 4 4" xfId="43686"/>
    <cellStyle name="Percent 8 6 3 4 4 2" xfId="43687"/>
    <cellStyle name="Percent 8 6 3 4 5" xfId="43688"/>
    <cellStyle name="Percent 8 6 3 4 6" xfId="43689"/>
    <cellStyle name="Percent 8 6 3 5" xfId="43690"/>
    <cellStyle name="Percent 8 6 3 5 2" xfId="43691"/>
    <cellStyle name="Percent 8 6 3 5 2 2" xfId="43692"/>
    <cellStyle name="Percent 8 6 3 5 3" xfId="43693"/>
    <cellStyle name="Percent 8 6 3 5 3 2" xfId="43694"/>
    <cellStyle name="Percent 8 6 3 5 4" xfId="43695"/>
    <cellStyle name="Percent 8 6 3 5 5" xfId="43696"/>
    <cellStyle name="Percent 8 6 3 6" xfId="43697"/>
    <cellStyle name="Percent 8 6 3 6 2" xfId="43698"/>
    <cellStyle name="Percent 8 6 3 7" xfId="43699"/>
    <cellStyle name="Percent 8 6 3 7 2" xfId="43700"/>
    <cellStyle name="Percent 8 6 3 8" xfId="43701"/>
    <cellStyle name="Percent 8 6 3 8 2" xfId="43702"/>
    <cellStyle name="Percent 8 6 3 9" xfId="43703"/>
    <cellStyle name="Percent 8 6 4" xfId="43704"/>
    <cellStyle name="Percent 8 6 4 2" xfId="43705"/>
    <cellStyle name="Percent 8 6 4 2 2" xfId="43706"/>
    <cellStyle name="Percent 8 6 4 3" xfId="43707"/>
    <cellStyle name="Percent 8 6 4 3 2" xfId="43708"/>
    <cellStyle name="Percent 8 6 4 4" xfId="43709"/>
    <cellStyle name="Percent 8 6 4 4 2" xfId="43710"/>
    <cellStyle name="Percent 8 6 4 5" xfId="43711"/>
    <cellStyle name="Percent 8 6 4 6" xfId="43712"/>
    <cellStyle name="Percent 8 6 5" xfId="43713"/>
    <cellStyle name="Percent 8 6 5 2" xfId="43714"/>
    <cellStyle name="Percent 8 6 5 2 2" xfId="43715"/>
    <cellStyle name="Percent 8 6 5 3" xfId="43716"/>
    <cellStyle name="Percent 8 6 5 3 2" xfId="43717"/>
    <cellStyle name="Percent 8 6 5 4" xfId="43718"/>
    <cellStyle name="Percent 8 6 5 4 2" xfId="43719"/>
    <cellStyle name="Percent 8 6 5 5" xfId="43720"/>
    <cellStyle name="Percent 8 6 5 6" xfId="43721"/>
    <cellStyle name="Percent 8 6 6" xfId="43722"/>
    <cellStyle name="Percent 8 6 6 2" xfId="43723"/>
    <cellStyle name="Percent 8 6 6 2 2" xfId="43724"/>
    <cellStyle name="Percent 8 6 6 3" xfId="43725"/>
    <cellStyle name="Percent 8 6 6 3 2" xfId="43726"/>
    <cellStyle name="Percent 8 6 6 4" xfId="43727"/>
    <cellStyle name="Percent 8 6 6 4 2" xfId="43728"/>
    <cellStyle name="Percent 8 6 6 5" xfId="43729"/>
    <cellStyle name="Percent 8 6 6 6" xfId="43730"/>
    <cellStyle name="Percent 8 6 7" xfId="43731"/>
    <cellStyle name="Percent 8 6 7 2" xfId="43732"/>
    <cellStyle name="Percent 8 6 7 2 2" xfId="43733"/>
    <cellStyle name="Percent 8 6 7 3" xfId="43734"/>
    <cellStyle name="Percent 8 6 7 3 2" xfId="43735"/>
    <cellStyle name="Percent 8 6 7 4" xfId="43736"/>
    <cellStyle name="Percent 8 6 7 5" xfId="43737"/>
    <cellStyle name="Percent 8 6 8" xfId="43738"/>
    <cellStyle name="Percent 8 6 8 2" xfId="43739"/>
    <cellStyle name="Percent 8 6 9" xfId="43740"/>
    <cellStyle name="Percent 8 6 9 2" xfId="43741"/>
    <cellStyle name="Percent 8 7" xfId="43742"/>
    <cellStyle name="Percent 8 7 10" xfId="43743"/>
    <cellStyle name="Percent 8 7 11" xfId="43744"/>
    <cellStyle name="Percent 8 7 2" xfId="43745"/>
    <cellStyle name="Percent 8 7 2 2" xfId="43746"/>
    <cellStyle name="Percent 8 7 2 2 2" xfId="43747"/>
    <cellStyle name="Percent 8 7 2 3" xfId="43748"/>
    <cellStyle name="Percent 8 7 2 3 2" xfId="43749"/>
    <cellStyle name="Percent 8 7 2 4" xfId="43750"/>
    <cellStyle name="Percent 8 7 2 4 2" xfId="43751"/>
    <cellStyle name="Percent 8 7 2 5" xfId="43752"/>
    <cellStyle name="Percent 8 7 2 6" xfId="43753"/>
    <cellStyle name="Percent 8 7 3" xfId="43754"/>
    <cellStyle name="Percent 8 7 3 2" xfId="43755"/>
    <cellStyle name="Percent 8 7 3 2 2" xfId="43756"/>
    <cellStyle name="Percent 8 7 3 3" xfId="43757"/>
    <cellStyle name="Percent 8 7 3 3 2" xfId="43758"/>
    <cellStyle name="Percent 8 7 3 4" xfId="43759"/>
    <cellStyle name="Percent 8 7 3 4 2" xfId="43760"/>
    <cellStyle name="Percent 8 7 3 5" xfId="43761"/>
    <cellStyle name="Percent 8 7 3 6" xfId="43762"/>
    <cellStyle name="Percent 8 7 4" xfId="43763"/>
    <cellStyle name="Percent 8 7 4 2" xfId="43764"/>
    <cellStyle name="Percent 8 7 4 2 2" xfId="43765"/>
    <cellStyle name="Percent 8 7 4 3" xfId="43766"/>
    <cellStyle name="Percent 8 7 4 3 2" xfId="43767"/>
    <cellStyle name="Percent 8 7 4 4" xfId="43768"/>
    <cellStyle name="Percent 8 7 4 4 2" xfId="43769"/>
    <cellStyle name="Percent 8 7 4 5" xfId="43770"/>
    <cellStyle name="Percent 8 7 4 6" xfId="43771"/>
    <cellStyle name="Percent 8 7 5" xfId="43772"/>
    <cellStyle name="Percent 8 7 5 2" xfId="43773"/>
    <cellStyle name="Percent 8 7 5 2 2" xfId="43774"/>
    <cellStyle name="Percent 8 7 5 3" xfId="43775"/>
    <cellStyle name="Percent 8 7 5 3 2" xfId="43776"/>
    <cellStyle name="Percent 8 7 5 4" xfId="43777"/>
    <cellStyle name="Percent 8 7 5 4 2" xfId="43778"/>
    <cellStyle name="Percent 8 7 5 5" xfId="43779"/>
    <cellStyle name="Percent 8 7 5 6" xfId="43780"/>
    <cellStyle name="Percent 8 7 6" xfId="43781"/>
    <cellStyle name="Percent 8 7 6 2" xfId="43782"/>
    <cellStyle name="Percent 8 7 6 2 2" xfId="43783"/>
    <cellStyle name="Percent 8 7 6 3" xfId="43784"/>
    <cellStyle name="Percent 8 7 6 3 2" xfId="43785"/>
    <cellStyle name="Percent 8 7 6 4" xfId="43786"/>
    <cellStyle name="Percent 8 7 6 5" xfId="43787"/>
    <cellStyle name="Percent 8 7 7" xfId="43788"/>
    <cellStyle name="Percent 8 7 7 2" xfId="43789"/>
    <cellStyle name="Percent 8 7 8" xfId="43790"/>
    <cellStyle name="Percent 8 7 8 2" xfId="43791"/>
    <cellStyle name="Percent 8 7 9" xfId="43792"/>
    <cellStyle name="Percent 8 7 9 2" xfId="43793"/>
    <cellStyle name="Percent 8 8" xfId="43794"/>
    <cellStyle name="Percent 8 8 10" xfId="43795"/>
    <cellStyle name="Percent 8 8 2" xfId="43796"/>
    <cellStyle name="Percent 8 8 2 2" xfId="43797"/>
    <cellStyle name="Percent 8 8 2 2 2" xfId="43798"/>
    <cellStyle name="Percent 8 8 2 3" xfId="43799"/>
    <cellStyle name="Percent 8 8 2 3 2" xfId="43800"/>
    <cellStyle name="Percent 8 8 2 4" xfId="43801"/>
    <cellStyle name="Percent 8 8 2 4 2" xfId="43802"/>
    <cellStyle name="Percent 8 8 2 5" xfId="43803"/>
    <cellStyle name="Percent 8 8 2 6" xfId="43804"/>
    <cellStyle name="Percent 8 8 3" xfId="43805"/>
    <cellStyle name="Percent 8 8 3 2" xfId="43806"/>
    <cellStyle name="Percent 8 8 3 2 2" xfId="43807"/>
    <cellStyle name="Percent 8 8 3 3" xfId="43808"/>
    <cellStyle name="Percent 8 8 3 3 2" xfId="43809"/>
    <cellStyle name="Percent 8 8 3 4" xfId="43810"/>
    <cellStyle name="Percent 8 8 3 4 2" xfId="43811"/>
    <cellStyle name="Percent 8 8 3 5" xfId="43812"/>
    <cellStyle name="Percent 8 8 3 6" xfId="43813"/>
    <cellStyle name="Percent 8 8 4" xfId="43814"/>
    <cellStyle name="Percent 8 8 4 2" xfId="43815"/>
    <cellStyle name="Percent 8 8 4 2 2" xfId="43816"/>
    <cellStyle name="Percent 8 8 4 3" xfId="43817"/>
    <cellStyle name="Percent 8 8 4 3 2" xfId="43818"/>
    <cellStyle name="Percent 8 8 4 4" xfId="43819"/>
    <cellStyle name="Percent 8 8 4 4 2" xfId="43820"/>
    <cellStyle name="Percent 8 8 4 5" xfId="43821"/>
    <cellStyle name="Percent 8 8 4 6" xfId="43822"/>
    <cellStyle name="Percent 8 8 5" xfId="43823"/>
    <cellStyle name="Percent 8 8 5 2" xfId="43824"/>
    <cellStyle name="Percent 8 8 5 2 2" xfId="43825"/>
    <cellStyle name="Percent 8 8 5 3" xfId="43826"/>
    <cellStyle name="Percent 8 8 5 3 2" xfId="43827"/>
    <cellStyle name="Percent 8 8 5 4" xfId="43828"/>
    <cellStyle name="Percent 8 8 5 5" xfId="43829"/>
    <cellStyle name="Percent 8 8 6" xfId="43830"/>
    <cellStyle name="Percent 8 8 6 2" xfId="43831"/>
    <cellStyle name="Percent 8 8 7" xfId="43832"/>
    <cellStyle name="Percent 8 8 7 2" xfId="43833"/>
    <cellStyle name="Percent 8 8 8" xfId="43834"/>
    <cellStyle name="Percent 8 8 8 2" xfId="43835"/>
    <cellStyle name="Percent 8 8 9" xfId="43836"/>
    <cellStyle name="Percent 8 9" xfId="43837"/>
    <cellStyle name="Percent 8 9 10" xfId="43838"/>
    <cellStyle name="Percent 8 9 2" xfId="43839"/>
    <cellStyle name="Percent 8 9 2 2" xfId="43840"/>
    <cellStyle name="Percent 8 9 2 2 2" xfId="43841"/>
    <cellStyle name="Percent 8 9 2 3" xfId="43842"/>
    <cellStyle name="Percent 8 9 2 3 2" xfId="43843"/>
    <cellStyle name="Percent 8 9 2 4" xfId="43844"/>
    <cellStyle name="Percent 8 9 2 4 2" xfId="43845"/>
    <cellStyle name="Percent 8 9 2 5" xfId="43846"/>
    <cellStyle name="Percent 8 9 2 6" xfId="43847"/>
    <cellStyle name="Percent 8 9 3" xfId="43848"/>
    <cellStyle name="Percent 8 9 3 2" xfId="43849"/>
    <cellStyle name="Percent 8 9 3 2 2" xfId="43850"/>
    <cellStyle name="Percent 8 9 3 3" xfId="43851"/>
    <cellStyle name="Percent 8 9 3 3 2" xfId="43852"/>
    <cellStyle name="Percent 8 9 3 4" xfId="43853"/>
    <cellStyle name="Percent 8 9 3 4 2" xfId="43854"/>
    <cellStyle name="Percent 8 9 3 5" xfId="43855"/>
    <cellStyle name="Percent 8 9 3 6" xfId="43856"/>
    <cellStyle name="Percent 8 9 4" xfId="43857"/>
    <cellStyle name="Percent 8 9 4 2" xfId="43858"/>
    <cellStyle name="Percent 8 9 4 2 2" xfId="43859"/>
    <cellStyle name="Percent 8 9 4 3" xfId="43860"/>
    <cellStyle name="Percent 8 9 4 3 2" xfId="43861"/>
    <cellStyle name="Percent 8 9 4 4" xfId="43862"/>
    <cellStyle name="Percent 8 9 4 4 2" xfId="43863"/>
    <cellStyle name="Percent 8 9 4 5" xfId="43864"/>
    <cellStyle name="Percent 8 9 4 6" xfId="43865"/>
    <cellStyle name="Percent 8 9 5" xfId="43866"/>
    <cellStyle name="Percent 8 9 5 2" xfId="43867"/>
    <cellStyle name="Percent 8 9 5 2 2" xfId="43868"/>
    <cellStyle name="Percent 8 9 5 3" xfId="43869"/>
    <cellStyle name="Percent 8 9 5 3 2" xfId="43870"/>
    <cellStyle name="Percent 8 9 5 4" xfId="43871"/>
    <cellStyle name="Percent 8 9 5 5" xfId="43872"/>
    <cellStyle name="Percent 8 9 6" xfId="43873"/>
    <cellStyle name="Percent 8 9 6 2" xfId="43874"/>
    <cellStyle name="Percent 8 9 7" xfId="43875"/>
    <cellStyle name="Percent 8 9 7 2" xfId="43876"/>
    <cellStyle name="Percent 8 9 8" xfId="43877"/>
    <cellStyle name="Percent 8 9 8 2" xfId="43878"/>
    <cellStyle name="Percent 8 9 9" xfId="43879"/>
    <cellStyle name="Percent 9" xfId="9246"/>
    <cellStyle name="Percent 9 2" xfId="12233"/>
    <cellStyle name="Percent 9 2 2" xfId="43880"/>
    <cellStyle name="Percent 9 3" xfId="12232"/>
    <cellStyle name="Phase" xfId="12234"/>
    <cellStyle name="Proposal" xfId="43881"/>
    <cellStyle name="PSChar" xfId="10"/>
    <cellStyle name="PSDate" xfId="12235"/>
    <cellStyle name="PSDec" xfId="11"/>
    <cellStyle name="PSDetail" xfId="12236"/>
    <cellStyle name="PSHeading" xfId="12"/>
    <cellStyle name="PSInt" xfId="12237"/>
    <cellStyle name="PSSpacer" xfId="12238"/>
    <cellStyle name="R01A" xfId="43882"/>
    <cellStyle name="Rangename" xfId="12239"/>
    <cellStyle name="Rangenames" xfId="12240"/>
    <cellStyle name="Result field" xfId="12241"/>
    <cellStyle name="Result field 2" xfId="43883"/>
    <cellStyle name="Result field_KY NBV" xfId="43884"/>
    <cellStyle name="RowLevel_" xfId="12242"/>
    <cellStyle name="Schedule Heading" xfId="12243"/>
    <cellStyle name="Screen Display Heading" xfId="12244"/>
    <cellStyle name="Setup" xfId="12245"/>
    <cellStyle name="Shade" xfId="43885"/>
    <cellStyle name="Shading" xfId="43886"/>
    <cellStyle name="SMALL HEADINGS" xfId="43887"/>
    <cellStyle name="Standard_By Team" xfId="12246"/>
    <cellStyle name="Style 1" xfId="12247"/>
    <cellStyle name="SUB HEADING" xfId="43888"/>
    <cellStyle name="Subheading" xfId="43889"/>
    <cellStyle name="Summary Column Cell" xfId="12248"/>
    <cellStyle name="Summary Column Cell 2" xfId="43890"/>
    <cellStyle name="Summary Column Cell_KY NBV" xfId="43891"/>
    <cellStyle name="Title" xfId="1" builtinId="15" customBuiltin="1"/>
    <cellStyle name="Title 2" xfId="43892"/>
    <cellStyle name="Title 3" xfId="43893"/>
    <cellStyle name="Total 2" xfId="8709"/>
    <cellStyle name="Total 2 2" xfId="43895"/>
    <cellStyle name="Total 2 3" xfId="43896"/>
    <cellStyle name="Total 2 4" xfId="43897"/>
    <cellStyle name="Total 2 5" xfId="43898"/>
    <cellStyle name="Total 2 6" xfId="43894"/>
    <cellStyle name="Total 3" xfId="43899"/>
    <cellStyle name="Total 3 2" xfId="43900"/>
    <cellStyle name="Total 4" xfId="43901"/>
    <cellStyle name="Total 5" xfId="43902"/>
    <cellStyle name="Total 6" xfId="9205"/>
    <cellStyle name="Transition" xfId="12249"/>
    <cellStyle name="ubordinated Debt" xfId="43903"/>
    <cellStyle name="Undefined" xfId="12250"/>
    <cellStyle name="UNITS" xfId="43904"/>
    <cellStyle name="Unprot" xfId="12251"/>
    <cellStyle name="Unprot 2" xfId="43905"/>
    <cellStyle name="Unprot 3" xfId="43906"/>
    <cellStyle name="Unprot 4" xfId="43907"/>
    <cellStyle name="Unprot 5" xfId="43908"/>
    <cellStyle name="Unprot$" xfId="12252"/>
    <cellStyle name="Unprot$ 2" xfId="43909"/>
    <cellStyle name="Unprot$ 3" xfId="43910"/>
    <cellStyle name="Unprot$ 4" xfId="43911"/>
    <cellStyle name="Unprot$ 5" xfId="43912"/>
    <cellStyle name="Unprot_0308 USFE&amp;G Financial Results Summary" xfId="43913"/>
    <cellStyle name="Unprotect" xfId="12253"/>
    <cellStyle name="UNSHADED" xfId="43914"/>
    <cellStyle name="Variable Inputs" xfId="12254"/>
    <cellStyle name="Variable Inputs 2" xfId="14946"/>
    <cellStyle name="Variable Inputs 3" xfId="14983"/>
    <cellStyle name="Variable Inputs 4" xfId="14985"/>
    <cellStyle name="Variable Inputs 5" xfId="14987"/>
    <cellStyle name="Variable Inputs 6" xfId="14989"/>
    <cellStyle name="Variable Inputs 7" xfId="14991"/>
    <cellStyle name="Variable Inputs 8" xfId="14993"/>
    <cellStyle name="Variable Inputs 9" xfId="14995"/>
    <cellStyle name="Währung [0]_fee projec" xfId="12255"/>
    <cellStyle name="Währung_fee projec" xfId="12256"/>
    <cellStyle name="Warning Text 2" xfId="8710"/>
    <cellStyle name="Warning Text 2 2" xfId="43915"/>
    <cellStyle name="Warning Text 3" xfId="43916"/>
    <cellStyle name="Warning Text 4" xfId="9203"/>
    <cellStyle name="years" xfId="43917"/>
    <cellStyle name="콤마 [0]_VERA" xfId="12257"/>
    <cellStyle name="콤마_VERA" xfId="12258"/>
    <cellStyle name="하이퍼링크_VERA" xfId="12259"/>
  </cellStyles>
  <dxfs count="10">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1</xdr:row>
          <xdr:rowOff>6350</xdr:rowOff>
        </xdr:from>
        <xdr:to>
          <xdr:col>4</xdr:col>
          <xdr:colOff>0</xdr:colOff>
          <xdr:row>5</xdr:row>
          <xdr:rowOff>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00"/>
                  </a:solidFill>
                  <a:latin typeface="Arial"/>
                  <a:cs typeface="Arial"/>
                </a:rPr>
                <a:t>PRINT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26"/>
  <sheetViews>
    <sheetView view="pageLayout" zoomScaleNormal="70" workbookViewId="0">
      <selection sqref="A1:L32"/>
    </sheetView>
  </sheetViews>
  <sheetFormatPr defaultColWidth="8.90625" defaultRowHeight="12.5"/>
  <cols>
    <col min="1" max="1" width="26.36328125" style="101" customWidth="1"/>
    <col min="2" max="2" width="28" style="101" customWidth="1"/>
    <col min="3" max="3" width="15" style="101" customWidth="1"/>
    <col min="4" max="4" width="22.6328125" style="101" customWidth="1"/>
    <col min="5" max="5" width="1.36328125" style="101" customWidth="1"/>
    <col min="6" max="6" width="20.6328125" style="101" customWidth="1"/>
    <col min="7" max="7" width="32.36328125" style="101" customWidth="1"/>
    <col min="8" max="8" width="22.54296875" style="101" customWidth="1"/>
    <col min="9" max="9" width="36.08984375" style="101" customWidth="1"/>
    <col min="10" max="10" width="18.08984375" style="101" customWidth="1"/>
    <col min="11" max="14" width="12.6328125" style="101" customWidth="1"/>
    <col min="15" max="15" width="20.54296875" style="101" customWidth="1"/>
    <col min="16" max="16" width="6.36328125" style="101" customWidth="1"/>
    <col min="17" max="17" width="18.54296875" style="101" customWidth="1"/>
    <col min="18" max="18" width="37" style="101" customWidth="1"/>
    <col min="19" max="19" width="22.453125" style="101" customWidth="1"/>
    <col min="20" max="20" width="31.90625" style="101" customWidth="1"/>
    <col min="21" max="21" width="21.453125" style="101" customWidth="1"/>
    <col min="22" max="22" width="35.6328125" style="101" customWidth="1"/>
    <col min="23" max="16384" width="8.90625" style="101"/>
  </cols>
  <sheetData>
    <row r="1" spans="1:3">
      <c r="A1" s="316" t="s">
        <v>111</v>
      </c>
      <c r="B1" s="316"/>
    </row>
    <row r="2" spans="1:3">
      <c r="A2" s="316"/>
      <c r="B2" s="316"/>
    </row>
    <row r="3" spans="1:3">
      <c r="A3" s="316" t="s">
        <v>2</v>
      </c>
      <c r="B3" s="70">
        <v>43647</v>
      </c>
    </row>
    <row r="4" spans="1:3">
      <c r="A4" s="316"/>
      <c r="B4" s="316"/>
    </row>
    <row r="5" spans="1:3">
      <c r="A5" s="316" t="s">
        <v>112</v>
      </c>
      <c r="B5" s="71" t="s">
        <v>114</v>
      </c>
    </row>
    <row r="7" spans="1:3" ht="14.4" customHeight="1">
      <c r="A7" s="1" t="s">
        <v>350</v>
      </c>
      <c r="B7" s="383" t="s">
        <v>438</v>
      </c>
      <c r="C7" s="383" t="s">
        <v>64</v>
      </c>
    </row>
    <row r="8" spans="1:3" ht="15.65" customHeight="1">
      <c r="A8" s="316" t="s">
        <v>351</v>
      </c>
      <c r="B8" s="314">
        <v>1.5E-3</v>
      </c>
      <c r="C8" s="382">
        <f>B8/12</f>
        <v>1.25E-4</v>
      </c>
    </row>
    <row r="9" spans="1:3">
      <c r="A9" s="316" t="s">
        <v>352</v>
      </c>
      <c r="B9" s="314">
        <v>1.4274E-2</v>
      </c>
      <c r="C9" s="382">
        <f>B9/12</f>
        <v>1.1895E-3</v>
      </c>
    </row>
    <row r="12" spans="1:3">
      <c r="A12" s="316" t="s">
        <v>418</v>
      </c>
      <c r="B12" s="108"/>
    </row>
    <row r="13" spans="1:3">
      <c r="A13" s="316" t="str">
        <f>"Authorized for "&amp;TEXT(EDATE(ExpMonth,-2),"mmm-yy")</f>
        <v>Authorized for May-19</v>
      </c>
      <c r="B13" s="108"/>
    </row>
    <row r="14" spans="1:3">
      <c r="A14" s="316" t="s">
        <v>357</v>
      </c>
      <c r="B14" s="313">
        <f>VLOOKUP(EDATE(ExpMonth,-2),JurisEm,5, FALSE)</f>
        <v>1603636</v>
      </c>
    </row>
    <row r="15" spans="1:3" ht="26" customHeight="1">
      <c r="A15" s="108"/>
      <c r="B15" s="108"/>
    </row>
    <row r="16" spans="1:3">
      <c r="A16" s="108"/>
      <c r="B16" s="108"/>
    </row>
    <row r="17" spans="1:2">
      <c r="A17" s="102" t="s">
        <v>5</v>
      </c>
      <c r="B17" s="269">
        <v>43706</v>
      </c>
    </row>
    <row r="18" spans="1:2">
      <c r="A18" s="102" t="s">
        <v>8</v>
      </c>
      <c r="B18" s="269">
        <v>43696</v>
      </c>
    </row>
    <row r="19" spans="1:2">
      <c r="A19" s="108"/>
      <c r="B19" s="108"/>
    </row>
    <row r="20" spans="1:2" ht="13">
      <c r="A20" s="277" t="s">
        <v>388</v>
      </c>
      <c r="B20" s="108"/>
    </row>
    <row r="21" spans="1:2">
      <c r="A21" s="101" t="s">
        <v>389</v>
      </c>
      <c r="B21" s="317" t="str">
        <f>IF(VLOOKUP(ExpMonth,SLSRSLtable,2,FALSE)="","ERROR","")</f>
        <v/>
      </c>
    </row>
    <row r="22" spans="1:2">
      <c r="A22" s="108" t="s">
        <v>390</v>
      </c>
      <c r="B22" s="278" t="str">
        <f t="array" ref="B22">IF(ROUND(SUM(IF(RVCLS=0,IF(BillPeriod=ExpMonth,TotRev))),0)=0,"ERROR","")</f>
        <v/>
      </c>
    </row>
    <row r="23" spans="1:2">
      <c r="A23" s="108" t="s">
        <v>391</v>
      </c>
      <c r="B23" s="108"/>
    </row>
    <row r="24" spans="1:2">
      <c r="A24" s="108"/>
      <c r="B24" s="108"/>
    </row>
    <row r="25" spans="1:2" ht="13">
      <c r="A25" s="374" t="s">
        <v>410</v>
      </c>
      <c r="B25" s="108"/>
    </row>
    <row r="26" spans="1:2" ht="13">
      <c r="A26" s="374" t="s">
        <v>411</v>
      </c>
    </row>
  </sheetData>
  <pageMargins left="1" right="0.7" top="1.5" bottom="0.75" header="0.8" footer="0.3"/>
  <pageSetup orientation="portrait" r:id="rId1"/>
  <headerFooter>
    <oddHeader>&amp;RKyPSC Case No. 2020-00142
STAFF-DR-01-001 Attachment 5
Page &amp;P of &amp;N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ThisWorkbook.PRINT_ALL_ESM">
                <anchor moveWithCells="1" sizeWithCells="1">
                  <from>
                    <xdr:col>3</xdr:col>
                    <xdr:colOff>6350</xdr:colOff>
                    <xdr:row>1</xdr:row>
                    <xdr:rowOff>6350</xdr:rowOff>
                  </from>
                  <to>
                    <xdr:col>4</xdr:col>
                    <xdr:colOff>0</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00FF"/>
    <pageSetUpPr fitToPage="1"/>
  </sheetPr>
  <dimension ref="B1:O130"/>
  <sheetViews>
    <sheetView tabSelected="1" view="pageLayout" topLeftCell="A2" zoomScaleNormal="80" workbookViewId="0">
      <selection sqref="A1:L32"/>
    </sheetView>
  </sheetViews>
  <sheetFormatPr defaultRowHeight="12.5"/>
  <cols>
    <col min="1" max="1" width="1.36328125" customWidth="1"/>
    <col min="3" max="3" width="13.453125" customWidth="1"/>
    <col min="4" max="4" width="11.08984375" customWidth="1"/>
    <col min="5" max="5" width="13.453125" customWidth="1"/>
    <col min="6" max="7" width="15.54296875" customWidth="1"/>
    <col min="8" max="9" width="12.90625" customWidth="1"/>
    <col min="10" max="10" width="10" customWidth="1"/>
    <col min="13" max="13" width="20.6328125" customWidth="1"/>
    <col min="15" max="15" width="9.90625" bestFit="1" customWidth="1"/>
  </cols>
  <sheetData>
    <row r="1" spans="2:13" ht="13" thickBot="1"/>
    <row r="2" spans="2:13" ht="13.5" thickBot="1">
      <c r="B2" s="328" t="s">
        <v>406</v>
      </c>
      <c r="C2" s="329"/>
      <c r="D2" s="329"/>
      <c r="E2" s="329"/>
      <c r="F2" s="329"/>
      <c r="G2" s="347"/>
      <c r="H2" s="347"/>
      <c r="I2" s="347"/>
      <c r="J2" s="347"/>
      <c r="K2" s="347"/>
      <c r="L2" s="347"/>
      <c r="M2" s="330"/>
    </row>
    <row r="3" spans="2:13" ht="13.5" thickBot="1">
      <c r="B3" s="350"/>
      <c r="C3" s="351" t="s">
        <v>404</v>
      </c>
      <c r="D3" s="352"/>
      <c r="E3" s="352"/>
      <c r="F3" s="351"/>
      <c r="G3" s="351"/>
      <c r="H3" s="360" t="s">
        <v>423</v>
      </c>
      <c r="I3" s="348"/>
      <c r="J3" s="349"/>
      <c r="K3" s="376"/>
      <c r="L3" s="377"/>
      <c r="M3" s="318"/>
    </row>
    <row r="4" spans="2:13" ht="13.5" thickBot="1">
      <c r="B4" s="346" t="s">
        <v>417</v>
      </c>
      <c r="C4" s="344" t="s">
        <v>426</v>
      </c>
      <c r="D4" s="344" t="s">
        <v>427</v>
      </c>
      <c r="E4" s="344" t="s">
        <v>428</v>
      </c>
      <c r="F4" s="344" t="s">
        <v>429</v>
      </c>
      <c r="G4" s="344" t="s">
        <v>441</v>
      </c>
      <c r="H4" s="353"/>
      <c r="I4" s="354" t="s">
        <v>420</v>
      </c>
      <c r="J4" s="355" t="s">
        <v>138</v>
      </c>
      <c r="K4" s="355"/>
      <c r="L4" s="355"/>
      <c r="M4" s="324"/>
    </row>
    <row r="5" spans="2:13" ht="13.5" thickBot="1">
      <c r="B5" s="345" t="s">
        <v>65</v>
      </c>
      <c r="C5" s="340"/>
      <c r="D5" s="340"/>
      <c r="E5" s="340"/>
      <c r="F5" s="343" t="s">
        <v>416</v>
      </c>
      <c r="G5" s="343" t="s">
        <v>442</v>
      </c>
      <c r="H5" s="355" t="s">
        <v>422</v>
      </c>
      <c r="I5" s="355" t="s">
        <v>421</v>
      </c>
      <c r="J5" s="355" t="s">
        <v>424</v>
      </c>
      <c r="K5" s="360" t="s">
        <v>433</v>
      </c>
      <c r="L5" s="349"/>
      <c r="M5" s="324"/>
    </row>
    <row r="6" spans="2:13" ht="13">
      <c r="B6" s="319" t="s">
        <v>82</v>
      </c>
      <c r="C6" s="320" t="s">
        <v>413</v>
      </c>
      <c r="D6" s="320" t="s">
        <v>365</v>
      </c>
      <c r="E6" s="320" t="s">
        <v>74</v>
      </c>
      <c r="F6" s="320" t="s">
        <v>138</v>
      </c>
      <c r="G6" s="320" t="s">
        <v>443</v>
      </c>
      <c r="H6" s="356" t="s">
        <v>138</v>
      </c>
      <c r="I6" s="356" t="s">
        <v>407</v>
      </c>
      <c r="J6" s="356" t="s">
        <v>425</v>
      </c>
      <c r="K6" s="356" t="s">
        <v>431</v>
      </c>
      <c r="L6" s="356" t="s">
        <v>432</v>
      </c>
      <c r="M6" s="321" t="s">
        <v>405</v>
      </c>
    </row>
    <row r="7" spans="2:13">
      <c r="B7" s="322">
        <v>43132</v>
      </c>
      <c r="C7" s="323">
        <v>0</v>
      </c>
      <c r="D7" s="341">
        <f t="shared" ref="D7:D13" si="0">E7-C7</f>
        <v>0</v>
      </c>
      <c r="E7" s="323">
        <v>0</v>
      </c>
      <c r="F7" s="323"/>
      <c r="G7" s="323"/>
      <c r="H7" s="357"/>
      <c r="I7" s="357"/>
      <c r="J7" s="357"/>
      <c r="K7" s="357"/>
      <c r="L7" s="357"/>
      <c r="M7" s="324"/>
    </row>
    <row r="8" spans="2:13">
      <c r="B8" s="322">
        <v>43160</v>
      </c>
      <c r="C8" s="323">
        <v>0</v>
      </c>
      <c r="D8" s="341">
        <f t="shared" si="0"/>
        <v>0</v>
      </c>
      <c r="E8" s="323">
        <v>0</v>
      </c>
      <c r="F8" s="323"/>
      <c r="G8" s="323"/>
      <c r="H8" s="357"/>
      <c r="I8" s="357"/>
      <c r="J8" s="357"/>
      <c r="K8" s="357"/>
      <c r="L8" s="357"/>
      <c r="M8" s="324"/>
    </row>
    <row r="9" spans="2:13">
      <c r="B9" s="322">
        <v>43191</v>
      </c>
      <c r="C9" s="323">
        <v>683831</v>
      </c>
      <c r="D9" s="341">
        <f t="shared" si="0"/>
        <v>23922</v>
      </c>
      <c r="E9" s="323">
        <v>707753</v>
      </c>
      <c r="F9" s="323">
        <v>683831</v>
      </c>
      <c r="G9" s="323">
        <v>0</v>
      </c>
      <c r="H9" s="358">
        <f t="shared" ref="H9:H21" si="1">F9-C9-G9</f>
        <v>0</v>
      </c>
      <c r="I9" s="357"/>
      <c r="J9" s="357"/>
      <c r="K9" s="375">
        <v>2.6700000000000002E-2</v>
      </c>
      <c r="L9" s="375">
        <v>3.9899999999999998E-2</v>
      </c>
      <c r="M9" s="324" t="s">
        <v>392</v>
      </c>
    </row>
    <row r="10" spans="2:13">
      <c r="B10" s="322">
        <v>43221</v>
      </c>
      <c r="C10" s="323">
        <v>783036</v>
      </c>
      <c r="D10" s="341">
        <f t="shared" si="0"/>
        <v>23802</v>
      </c>
      <c r="E10" s="323">
        <v>806838</v>
      </c>
      <c r="F10" s="323">
        <v>783036</v>
      </c>
      <c r="G10" s="323">
        <v>0</v>
      </c>
      <c r="H10" s="358">
        <f t="shared" si="1"/>
        <v>0</v>
      </c>
      <c r="I10" s="357"/>
      <c r="J10" s="357"/>
      <c r="K10" s="375">
        <v>3.0099999999999998E-2</v>
      </c>
      <c r="L10" s="375">
        <v>4.5699999999999998E-2</v>
      </c>
      <c r="M10" s="324" t="s">
        <v>393</v>
      </c>
    </row>
    <row r="11" spans="2:13">
      <c r="B11" s="322">
        <v>43252</v>
      </c>
      <c r="C11" s="323">
        <v>1461780</v>
      </c>
      <c r="D11" s="341">
        <f t="shared" si="0"/>
        <v>41954</v>
      </c>
      <c r="E11" s="323">
        <v>1503734</v>
      </c>
      <c r="F11" s="323">
        <v>1413676</v>
      </c>
      <c r="G11" s="323">
        <v>0</v>
      </c>
      <c r="H11" s="358">
        <f t="shared" si="1"/>
        <v>-48104</v>
      </c>
      <c r="I11" s="358">
        <f t="array" ref="I11">SUM(IF(BillPeriod=B11,ESM))</f>
        <v>731935</v>
      </c>
      <c r="J11" s="358" t="str">
        <f>IF(SUM($I$11:I11)+(SUM(H10:H11))=SUM($C$9:C9),"","ERROR")</f>
        <v/>
      </c>
      <c r="K11" s="375">
        <v>5.3100000000000001E-2</v>
      </c>
      <c r="L11" s="375">
        <v>8.2100000000000006E-2</v>
      </c>
      <c r="M11" s="324" t="s">
        <v>394</v>
      </c>
    </row>
    <row r="12" spans="2:13">
      <c r="B12" s="322">
        <v>43282</v>
      </c>
      <c r="C12" s="323">
        <v>2237252</v>
      </c>
      <c r="D12" s="341">
        <f t="shared" si="0"/>
        <v>73481.819999999832</v>
      </c>
      <c r="E12" s="323">
        <v>2310733.8199999998</v>
      </c>
      <c r="F12" s="323">
        <v>2122573</v>
      </c>
      <c r="G12" s="323">
        <v>0</v>
      </c>
      <c r="H12" s="358">
        <f t="shared" si="1"/>
        <v>-114679</v>
      </c>
      <c r="I12" s="358">
        <f t="array" ref="I12">SUM(IF(BillPeriod=B12,ESM))</f>
        <v>897715</v>
      </c>
      <c r="J12" s="358" t="str">
        <f>IF(SUM($I$11:I12)+(SUM(H11:H12))=SUM($C$9:C10),"","ERROR")</f>
        <v/>
      </c>
      <c r="K12" s="375">
        <v>7.8399999999999997E-2</v>
      </c>
      <c r="L12" s="375">
        <v>0.12280000000000001</v>
      </c>
      <c r="M12" s="324" t="s">
        <v>395</v>
      </c>
    </row>
    <row r="13" spans="2:13">
      <c r="B13" s="322">
        <v>43313</v>
      </c>
      <c r="C13" s="323">
        <v>2407393</v>
      </c>
      <c r="D13" s="341">
        <f t="shared" si="0"/>
        <v>79069</v>
      </c>
      <c r="E13" s="323">
        <v>2486462</v>
      </c>
      <c r="F13" s="323">
        <v>2280451</v>
      </c>
      <c r="G13" s="323">
        <v>0</v>
      </c>
      <c r="H13" s="358">
        <f t="shared" si="1"/>
        <v>-126942</v>
      </c>
      <c r="I13" s="358">
        <f t="array" ref="I13">SUM(IF(BillPeriod=B13,ESM))</f>
        <v>1540618</v>
      </c>
      <c r="J13" s="358" t="str">
        <f>IF(SUM($I$11:I13)+(SUM(H12:H13))=SUM($C$9:C11),"","ERROR")</f>
        <v/>
      </c>
      <c r="K13" s="375">
        <v>8.4099999999999994E-2</v>
      </c>
      <c r="L13" s="375">
        <v>0.1321</v>
      </c>
      <c r="M13" s="324" t="s">
        <v>396</v>
      </c>
    </row>
    <row r="14" spans="2:13">
      <c r="B14" s="322">
        <v>43344</v>
      </c>
      <c r="C14" s="323">
        <v>1928868</v>
      </c>
      <c r="D14" s="341">
        <v>61091.280000000028</v>
      </c>
      <c r="E14" s="323">
        <v>1989959.28</v>
      </c>
      <c r="F14" s="323">
        <v>1699711</v>
      </c>
      <c r="G14" s="323">
        <v>0</v>
      </c>
      <c r="H14" s="358">
        <f t="shared" si="1"/>
        <v>-229157</v>
      </c>
      <c r="I14" s="358">
        <f t="array" ref="I14">SUM(IF(BillPeriod=B14,ESM))</f>
        <v>2351730</v>
      </c>
      <c r="J14" s="358" t="str">
        <f>IF(SUM($I$11:I14)+(SUM(H13:H14))=SUM($C$9:C12),"","ERROR")</f>
        <v/>
      </c>
      <c r="K14" s="375">
        <v>6.2100000000000002E-2</v>
      </c>
      <c r="L14" s="375">
        <v>9.7600000000000006E-2</v>
      </c>
      <c r="M14" s="324" t="s">
        <v>397</v>
      </c>
    </row>
    <row r="15" spans="2:13">
      <c r="B15" s="322">
        <v>43374</v>
      </c>
      <c r="C15" s="323">
        <v>2107561</v>
      </c>
      <c r="D15" s="341">
        <f t="shared" ref="D15:D24" si="2">E15-C15</f>
        <v>57816</v>
      </c>
      <c r="E15" s="323">
        <v>2165377</v>
      </c>
      <c r="F15" s="323">
        <v>2095198</v>
      </c>
      <c r="G15" s="323">
        <v>0</v>
      </c>
      <c r="H15" s="358">
        <f t="shared" si="1"/>
        <v>-12363</v>
      </c>
      <c r="I15" s="358">
        <f t="array" ref="I15">SUM(IF(BillPeriod=B15,ESM))</f>
        <v>2292814</v>
      </c>
      <c r="J15" s="358" t="str">
        <f>IF(SUM($I$11:I15)+(SUM(H14:H15))=SUM($C$9:C13),"","ERROR")</f>
        <v/>
      </c>
      <c r="K15" s="375">
        <v>7.5499999999999998E-2</v>
      </c>
      <c r="L15" s="375">
        <v>0.11990000000000001</v>
      </c>
      <c r="M15" s="324" t="s">
        <v>398</v>
      </c>
    </row>
    <row r="16" spans="2:13">
      <c r="B16" s="322">
        <v>43405</v>
      </c>
      <c r="C16" s="323">
        <v>2230229</v>
      </c>
      <c r="D16" s="341">
        <f t="shared" si="2"/>
        <v>60239</v>
      </c>
      <c r="E16" s="323">
        <v>2290468</v>
      </c>
      <c r="F16" s="323">
        <v>2358844</v>
      </c>
      <c r="G16" s="323">
        <v>0</v>
      </c>
      <c r="H16" s="358">
        <f t="shared" si="1"/>
        <v>128615</v>
      </c>
      <c r="I16" s="358">
        <f t="array" ref="I16">SUM(IF(BillPeriod=B16,ESM))</f>
        <v>1571096</v>
      </c>
      <c r="J16" s="358" t="str">
        <f>IF(SUM($I$11:I16)+(SUM(H15:H16))=SUM($C$9:C14),"","ERROR")</f>
        <v/>
      </c>
      <c r="K16" s="375">
        <v>8.4500000000000006E-2</v>
      </c>
      <c r="L16" s="375">
        <v>0.13439999999999999</v>
      </c>
      <c r="M16" s="324" t="s">
        <v>399</v>
      </c>
    </row>
    <row r="17" spans="2:15">
      <c r="B17" s="322">
        <v>43435</v>
      </c>
      <c r="C17" s="323">
        <v>2568511</v>
      </c>
      <c r="D17" s="341">
        <f t="shared" si="2"/>
        <v>76984</v>
      </c>
      <c r="E17" s="323">
        <v>2645495</v>
      </c>
      <c r="F17" s="323">
        <v>2489614</v>
      </c>
      <c r="G17" s="323">
        <v>0</v>
      </c>
      <c r="H17" s="358">
        <f t="shared" si="1"/>
        <v>-78897</v>
      </c>
      <c r="I17" s="358">
        <f t="array" ref="I17">SUM(IF(BillPeriod=B17,ESM))</f>
        <v>2174095</v>
      </c>
      <c r="J17" s="358" t="str">
        <f>IF(SUM($I$11:I17)+(SUM(H16:H17))=SUM($C$9:C15),"","ERROR")</f>
        <v/>
      </c>
      <c r="K17" s="375">
        <v>8.8499999999999995E-2</v>
      </c>
      <c r="L17" s="375">
        <v>0.14069999999999999</v>
      </c>
      <c r="M17" s="324" t="s">
        <v>400</v>
      </c>
    </row>
    <row r="18" spans="2:15">
      <c r="B18" s="322">
        <v>43466</v>
      </c>
      <c r="C18" s="323">
        <v>2219734</v>
      </c>
      <c r="D18" s="341">
        <f t="shared" si="2"/>
        <v>59488</v>
      </c>
      <c r="E18" s="323">
        <v>2279222</v>
      </c>
      <c r="F18" s="323">
        <v>2014081</v>
      </c>
      <c r="G18" s="323">
        <v>0</v>
      </c>
      <c r="H18" s="358">
        <f t="shared" si="1"/>
        <v>-205653</v>
      </c>
      <c r="I18" s="358">
        <f t="array" ref="I18">SUM(IF(BillPeriod=B18,ESM))</f>
        <v>2564497</v>
      </c>
      <c r="J18" s="358" t="str">
        <f>IF(SUM($I$11:I18)+(SUM(H17:H18))=SUM($C$9:C16),"","ERROR")</f>
        <v/>
      </c>
      <c r="K18" s="375">
        <v>7.2099999999999997E-2</v>
      </c>
      <c r="L18" s="375">
        <v>0.1145</v>
      </c>
      <c r="M18" s="324" t="s">
        <v>401</v>
      </c>
    </row>
    <row r="19" spans="2:15">
      <c r="B19" s="322">
        <v>43497</v>
      </c>
      <c r="C19" s="323">
        <v>2423854</v>
      </c>
      <c r="D19" s="341">
        <f t="shared" si="2"/>
        <v>64191.450000000186</v>
      </c>
      <c r="E19" s="323">
        <v>2488045.4500000002</v>
      </c>
      <c r="F19" s="323">
        <v>2262505</v>
      </c>
      <c r="G19" s="323">
        <v>0</v>
      </c>
      <c r="H19" s="358">
        <f t="shared" si="1"/>
        <v>-161349</v>
      </c>
      <c r="I19" s="358">
        <f t="array" ref="I19">SUM(IF(BillPeriod=B19,ESM))</f>
        <v>2650963</v>
      </c>
      <c r="J19" s="358" t="str">
        <f>IF(SUM($I$11:I19)+(SUM(H18:H19))=SUM($C$9:C17),"","ERROR")</f>
        <v/>
      </c>
      <c r="K19" s="375">
        <v>8.0299999999999996E-2</v>
      </c>
      <c r="L19" s="375">
        <v>0.12770000000000001</v>
      </c>
      <c r="M19" s="324" t="s">
        <v>402</v>
      </c>
    </row>
    <row r="20" spans="2:15">
      <c r="B20" s="322">
        <v>43525</v>
      </c>
      <c r="C20" s="323">
        <v>2592539</v>
      </c>
      <c r="D20" s="341">
        <f t="shared" si="2"/>
        <v>76055</v>
      </c>
      <c r="E20" s="323">
        <v>2668594</v>
      </c>
      <c r="F20" s="323">
        <v>2660087</v>
      </c>
      <c r="G20" s="323">
        <v>0</v>
      </c>
      <c r="H20" s="358">
        <f t="shared" si="1"/>
        <v>67548</v>
      </c>
      <c r="I20" s="358">
        <f t="array" ref="I20">SUM(IF(BillPeriod=B20,ESM))</f>
        <v>1946533</v>
      </c>
      <c r="J20" s="358" t="str">
        <f>IF(SUM($I$11:I20)+(SUM(H19:H20))=SUM($C$9:C18),"","ERROR")</f>
        <v/>
      </c>
      <c r="K20" s="375">
        <v>9.4100000000000003E-2</v>
      </c>
      <c r="L20" s="375">
        <v>0.14860000000000001</v>
      </c>
      <c r="M20" s="324" t="s">
        <v>403</v>
      </c>
    </row>
    <row r="21" spans="2:15">
      <c r="B21" s="322">
        <v>43556</v>
      </c>
      <c r="C21" s="323">
        <v>2839084</v>
      </c>
      <c r="D21" s="341">
        <f t="shared" si="2"/>
        <v>81784</v>
      </c>
      <c r="E21" s="323">
        <v>2920868</v>
      </c>
      <c r="F21" s="323">
        <v>3107004</v>
      </c>
      <c r="G21" s="323">
        <v>0</v>
      </c>
      <c r="H21" s="358">
        <f t="shared" si="1"/>
        <v>267920</v>
      </c>
      <c r="I21" s="358">
        <f t="array" ref="I21">SUM(IF(BillPeriod=B21,ESM))</f>
        <v>1994585</v>
      </c>
      <c r="J21" s="358" t="str">
        <f>IF(SUM($I$11:I21)+(SUM(H20:H21))=SUM($C$9:C19),"","ERROR")</f>
        <v/>
      </c>
      <c r="K21" s="375">
        <v>0.10979999999999999</v>
      </c>
      <c r="L21" s="375">
        <v>0.17299999999999999</v>
      </c>
      <c r="M21" s="324" t="s">
        <v>392</v>
      </c>
      <c r="O21" s="212"/>
    </row>
    <row r="22" spans="2:15">
      <c r="B22" s="322">
        <v>43586</v>
      </c>
      <c r="C22" s="323">
        <v>3094378</v>
      </c>
      <c r="D22" s="341">
        <f t="shared" si="2"/>
        <v>96689</v>
      </c>
      <c r="E22" s="323">
        <v>3191067</v>
      </c>
      <c r="F22" s="323">
        <v>1603636</v>
      </c>
      <c r="G22" s="323">
        <v>-1885759</v>
      </c>
      <c r="H22" s="358">
        <f>F22-C22-G22</f>
        <v>395017</v>
      </c>
      <c r="I22" s="358">
        <f t="array" ref="I22">SUM(IF(BillPeriod=B22,ESM))</f>
        <v>2265070</v>
      </c>
      <c r="J22" s="358" t="str">
        <f>IF(SUM($I$11:I22)+(SUM(H21:H22))=SUM($C$9:C20),"","ERROR")</f>
        <v/>
      </c>
      <c r="K22" s="375">
        <v>5.7200000000000001E-2</v>
      </c>
      <c r="L22" s="375">
        <v>8.8900000000000007E-2</v>
      </c>
      <c r="M22" s="324" t="s">
        <v>393</v>
      </c>
    </row>
    <row r="23" spans="2:15">
      <c r="B23" s="322">
        <v>43617</v>
      </c>
      <c r="C23" s="323">
        <v>3265311</v>
      </c>
      <c r="D23" s="341">
        <f t="shared" si="2"/>
        <v>103420</v>
      </c>
      <c r="E23" s="323">
        <v>3368731</v>
      </c>
      <c r="F23" s="323">
        <v>1460586</v>
      </c>
      <c r="G23" s="323">
        <v>-1805080</v>
      </c>
      <c r="H23" s="358">
        <f t="shared" ref="H23" si="3">F23-C23-G23</f>
        <v>355</v>
      </c>
      <c r="I23" s="358">
        <f t="array" ref="I23">SUM(IF(BillPeriod=B23,ESM))</f>
        <v>3106649</v>
      </c>
      <c r="J23" s="358" t="str">
        <f>IF(SUM($I$11:I23)+(SUM(H22:H23))=SUM($C$9:C21),"","ERROR")</f>
        <v/>
      </c>
      <c r="K23" s="375">
        <v>5.2600000000000001E-2</v>
      </c>
      <c r="L23" s="375">
        <v>8.1199999999999994E-2</v>
      </c>
      <c r="M23" s="324" t="s">
        <v>394</v>
      </c>
    </row>
    <row r="24" spans="2:15">
      <c r="B24" s="322">
        <v>43647</v>
      </c>
      <c r="C24" s="323">
        <v>3340329</v>
      </c>
      <c r="D24" s="341">
        <f t="shared" si="2"/>
        <v>99763</v>
      </c>
      <c r="E24" s="323">
        <v>3440092</v>
      </c>
      <c r="F24" s="323">
        <v>1279657</v>
      </c>
      <c r="G24" s="323">
        <v>-1805080</v>
      </c>
      <c r="H24" s="358">
        <f>F24-C24-G24</f>
        <v>-255592</v>
      </c>
      <c r="I24" s="358">
        <f t="array" ref="I24">SUM(IF(BillPeriod=B24,ESM))</f>
        <v>1859228</v>
      </c>
      <c r="J24" s="358" t="str">
        <f>IF(SUM($I$11:I24)+(SUM(H23:H24))=SUM($C$9:C22)+SUM(G9:G22),"","ERROR")</f>
        <v/>
      </c>
      <c r="K24" s="375">
        <v>4.6600000000000003E-2</v>
      </c>
      <c r="L24" s="375">
        <v>7.0800000000000002E-2</v>
      </c>
      <c r="M24" s="324" t="s">
        <v>395</v>
      </c>
    </row>
    <row r="25" spans="2:15">
      <c r="B25" s="322"/>
      <c r="C25" s="323"/>
      <c r="D25" s="341"/>
      <c r="E25" s="323"/>
      <c r="F25" s="323"/>
      <c r="G25" s="323"/>
      <c r="H25" s="358"/>
      <c r="I25" s="358"/>
      <c r="J25" s="358"/>
      <c r="K25" s="375"/>
      <c r="L25" s="375"/>
      <c r="M25" s="324"/>
    </row>
    <row r="26" spans="2:15">
      <c r="B26" s="322"/>
      <c r="C26" s="323"/>
      <c r="D26" s="341"/>
      <c r="E26" s="323"/>
      <c r="F26" s="323"/>
      <c r="G26" s="323"/>
      <c r="H26" s="358"/>
      <c r="I26" s="358"/>
      <c r="J26" s="358"/>
      <c r="K26" s="375"/>
      <c r="L26" s="375"/>
      <c r="M26" s="324"/>
    </row>
    <row r="27" spans="2:15">
      <c r="B27" s="322"/>
      <c r="C27" s="323"/>
      <c r="D27" s="341"/>
      <c r="E27" s="323"/>
      <c r="F27" s="323"/>
      <c r="G27" s="323"/>
      <c r="H27" s="358"/>
      <c r="I27" s="358"/>
      <c r="J27" s="358"/>
      <c r="K27" s="375"/>
      <c r="L27" s="375"/>
      <c r="M27" s="324"/>
    </row>
    <row r="28" spans="2:15">
      <c r="B28" s="322"/>
      <c r="C28" s="323"/>
      <c r="D28" s="341"/>
      <c r="E28" s="323"/>
      <c r="F28" s="323"/>
      <c r="G28" s="323"/>
      <c r="H28" s="358"/>
      <c r="I28" s="358"/>
      <c r="J28" s="358"/>
      <c r="K28" s="375"/>
      <c r="L28" s="375"/>
      <c r="M28" s="324"/>
    </row>
    <row r="29" spans="2:15">
      <c r="B29" s="322"/>
      <c r="C29" s="323"/>
      <c r="D29" s="341"/>
      <c r="E29" s="323"/>
      <c r="F29" s="323"/>
      <c r="G29" s="323"/>
      <c r="H29" s="358"/>
      <c r="I29" s="358"/>
      <c r="J29" s="358"/>
      <c r="K29" s="375"/>
      <c r="L29" s="375"/>
      <c r="M29" s="324"/>
    </row>
    <row r="30" spans="2:15">
      <c r="B30" s="322"/>
      <c r="C30" s="323"/>
      <c r="D30" s="341"/>
      <c r="E30" s="323"/>
      <c r="F30" s="323"/>
      <c r="G30" s="323"/>
      <c r="H30" s="358"/>
      <c r="I30" s="358"/>
      <c r="J30" s="358"/>
      <c r="K30" s="375"/>
      <c r="L30" s="375"/>
      <c r="M30" s="324"/>
    </row>
    <row r="31" spans="2:15">
      <c r="B31" s="322"/>
      <c r="C31" s="323"/>
      <c r="D31" s="341"/>
      <c r="E31" s="323"/>
      <c r="F31" s="323"/>
      <c r="G31" s="323"/>
      <c r="H31" s="358"/>
      <c r="I31" s="358"/>
      <c r="J31" s="358"/>
      <c r="K31" s="375"/>
      <c r="L31" s="375"/>
      <c r="M31" s="324"/>
    </row>
    <row r="32" spans="2:15">
      <c r="B32" s="322"/>
      <c r="C32" s="323"/>
      <c r="D32" s="341"/>
      <c r="E32" s="323"/>
      <c r="F32" s="323"/>
      <c r="G32" s="323"/>
      <c r="H32" s="358"/>
      <c r="I32" s="358"/>
      <c r="J32" s="358"/>
      <c r="K32" s="375"/>
      <c r="L32" s="375"/>
      <c r="M32" s="324"/>
    </row>
    <row r="33" spans="2:13">
      <c r="B33" s="322"/>
      <c r="C33" s="323"/>
      <c r="D33" s="341"/>
      <c r="E33" s="323"/>
      <c r="F33" s="323"/>
      <c r="G33" s="323"/>
      <c r="H33" s="358"/>
      <c r="I33" s="358"/>
      <c r="J33" s="358"/>
      <c r="K33" s="375"/>
      <c r="L33" s="375"/>
      <c r="M33" s="324"/>
    </row>
    <row r="34" spans="2:13">
      <c r="B34" s="322"/>
      <c r="C34" s="323"/>
      <c r="D34" s="341"/>
      <c r="E34" s="323"/>
      <c r="F34" s="323"/>
      <c r="G34" s="323"/>
      <c r="H34" s="358"/>
      <c r="I34" s="358"/>
      <c r="J34" s="358"/>
      <c r="K34" s="375"/>
      <c r="L34" s="375"/>
      <c r="M34" s="324"/>
    </row>
    <row r="35" spans="2:13">
      <c r="B35" s="322"/>
      <c r="C35" s="323"/>
      <c r="D35" s="341"/>
      <c r="E35" s="323"/>
      <c r="F35" s="323"/>
      <c r="G35" s="323"/>
      <c r="H35" s="358"/>
      <c r="I35" s="358"/>
      <c r="J35" s="358"/>
      <c r="K35" s="375"/>
      <c r="L35" s="375"/>
      <c r="M35" s="324"/>
    </row>
    <row r="36" spans="2:13">
      <c r="B36" s="322"/>
      <c r="C36" s="323"/>
      <c r="D36" s="341"/>
      <c r="E36" s="323"/>
      <c r="F36" s="323"/>
      <c r="G36" s="323"/>
      <c r="H36" s="358"/>
      <c r="I36" s="358"/>
      <c r="J36" s="358"/>
      <c r="K36" s="375"/>
      <c r="L36" s="375"/>
      <c r="M36" s="324"/>
    </row>
    <row r="37" spans="2:13">
      <c r="B37" s="322"/>
      <c r="C37" s="323"/>
      <c r="D37" s="341"/>
      <c r="E37" s="323"/>
      <c r="F37" s="323"/>
      <c r="G37" s="323"/>
      <c r="H37" s="358"/>
      <c r="I37" s="358"/>
      <c r="J37" s="358"/>
      <c r="K37" s="375"/>
      <c r="L37" s="375"/>
      <c r="M37" s="324"/>
    </row>
    <row r="38" spans="2:13">
      <c r="B38" s="322"/>
      <c r="C38" s="323"/>
      <c r="D38" s="341"/>
      <c r="E38" s="323"/>
      <c r="F38" s="323"/>
      <c r="G38" s="323"/>
      <c r="H38" s="358"/>
      <c r="I38" s="358"/>
      <c r="J38" s="358"/>
      <c r="K38" s="375"/>
      <c r="L38" s="375"/>
      <c r="M38" s="324"/>
    </row>
    <row r="39" spans="2:13">
      <c r="B39" s="322"/>
      <c r="C39" s="323"/>
      <c r="D39" s="341"/>
      <c r="E39" s="323"/>
      <c r="F39" s="323"/>
      <c r="G39" s="323"/>
      <c r="H39" s="358"/>
      <c r="I39" s="358"/>
      <c r="J39" s="358"/>
      <c r="K39" s="375"/>
      <c r="L39" s="375"/>
      <c r="M39" s="324"/>
    </row>
    <row r="40" spans="2:13">
      <c r="B40" s="322"/>
      <c r="C40" s="323"/>
      <c r="D40" s="341"/>
      <c r="E40" s="323"/>
      <c r="F40" s="323"/>
      <c r="G40" s="323"/>
      <c r="H40" s="358"/>
      <c r="I40" s="358"/>
      <c r="J40" s="358"/>
      <c r="K40" s="375"/>
      <c r="L40" s="375"/>
      <c r="M40" s="324"/>
    </row>
    <row r="41" spans="2:13">
      <c r="B41" s="322"/>
      <c r="C41" s="323"/>
      <c r="D41" s="341"/>
      <c r="E41" s="323"/>
      <c r="F41" s="323"/>
      <c r="G41" s="323"/>
      <c r="H41" s="358"/>
      <c r="I41" s="358"/>
      <c r="J41" s="358"/>
      <c r="K41" s="375"/>
      <c r="L41" s="375"/>
      <c r="M41" s="324"/>
    </row>
    <row r="42" spans="2:13">
      <c r="B42" s="322"/>
      <c r="C42" s="323"/>
      <c r="D42" s="341"/>
      <c r="E42" s="323"/>
      <c r="F42" s="323"/>
      <c r="G42" s="323"/>
      <c r="H42" s="358"/>
      <c r="I42" s="358"/>
      <c r="J42" s="358"/>
      <c r="K42" s="375"/>
      <c r="L42" s="375"/>
      <c r="M42" s="324"/>
    </row>
    <row r="43" spans="2:13">
      <c r="B43" s="322"/>
      <c r="C43" s="323"/>
      <c r="D43" s="341"/>
      <c r="E43" s="323"/>
      <c r="F43" s="323"/>
      <c r="G43" s="323"/>
      <c r="H43" s="358"/>
      <c r="I43" s="358"/>
      <c r="J43" s="358"/>
      <c r="K43" s="375"/>
      <c r="L43" s="375"/>
      <c r="M43" s="324"/>
    </row>
    <row r="44" spans="2:13">
      <c r="B44" s="322"/>
      <c r="C44" s="323"/>
      <c r="D44" s="341"/>
      <c r="E44" s="323"/>
      <c r="F44" s="323"/>
      <c r="G44" s="323"/>
      <c r="H44" s="358"/>
      <c r="I44" s="358"/>
      <c r="J44" s="358"/>
      <c r="K44" s="375"/>
      <c r="L44" s="375"/>
      <c r="M44" s="324"/>
    </row>
    <row r="45" spans="2:13">
      <c r="B45" s="322"/>
      <c r="C45" s="323"/>
      <c r="D45" s="341"/>
      <c r="E45" s="323"/>
      <c r="F45" s="323"/>
      <c r="G45" s="323"/>
      <c r="H45" s="358"/>
      <c r="I45" s="358"/>
      <c r="J45" s="358"/>
      <c r="K45" s="375"/>
      <c r="L45" s="375"/>
      <c r="M45" s="324"/>
    </row>
    <row r="46" spans="2:13">
      <c r="B46" s="322"/>
      <c r="C46" s="323"/>
      <c r="D46" s="341"/>
      <c r="E46" s="323"/>
      <c r="F46" s="323"/>
      <c r="G46" s="323"/>
      <c r="H46" s="358"/>
      <c r="I46" s="358"/>
      <c r="J46" s="358"/>
      <c r="K46" s="375"/>
      <c r="L46" s="375"/>
      <c r="M46" s="324"/>
    </row>
    <row r="47" spans="2:13">
      <c r="B47" s="322"/>
      <c r="C47" s="323"/>
      <c r="D47" s="341"/>
      <c r="E47" s="323"/>
      <c r="F47" s="323"/>
      <c r="G47" s="323"/>
      <c r="H47" s="358"/>
      <c r="I47" s="358"/>
      <c r="J47" s="358"/>
      <c r="K47" s="375"/>
      <c r="L47" s="375"/>
      <c r="M47" s="324"/>
    </row>
    <row r="48" spans="2:13">
      <c r="B48" s="322"/>
      <c r="C48" s="323"/>
      <c r="D48" s="341"/>
      <c r="E48" s="323"/>
      <c r="F48" s="323"/>
      <c r="G48" s="323"/>
      <c r="H48" s="358"/>
      <c r="I48" s="358"/>
      <c r="J48" s="358"/>
      <c r="K48" s="375"/>
      <c r="L48" s="375"/>
      <c r="M48" s="324"/>
    </row>
    <row r="49" spans="2:13">
      <c r="B49" s="322"/>
      <c r="C49" s="323"/>
      <c r="D49" s="341"/>
      <c r="E49" s="323"/>
      <c r="F49" s="323"/>
      <c r="G49" s="323"/>
      <c r="H49" s="358"/>
      <c r="I49" s="358"/>
      <c r="J49" s="358"/>
      <c r="K49" s="375"/>
      <c r="L49" s="375"/>
      <c r="M49" s="324"/>
    </row>
    <row r="50" spans="2:13">
      <c r="B50" s="322"/>
      <c r="C50" s="323"/>
      <c r="D50" s="341"/>
      <c r="E50" s="323"/>
      <c r="F50" s="323"/>
      <c r="G50" s="323"/>
      <c r="H50" s="358"/>
      <c r="I50" s="358"/>
      <c r="J50" s="358"/>
      <c r="K50" s="375"/>
      <c r="L50" s="375"/>
      <c r="M50" s="324"/>
    </row>
    <row r="51" spans="2:13">
      <c r="B51" s="322"/>
      <c r="C51" s="323"/>
      <c r="D51" s="341"/>
      <c r="E51" s="323"/>
      <c r="F51" s="323"/>
      <c r="G51" s="323"/>
      <c r="H51" s="358"/>
      <c r="I51" s="358"/>
      <c r="J51" s="358"/>
      <c r="K51" s="375"/>
      <c r="L51" s="375"/>
      <c r="M51" s="324"/>
    </row>
    <row r="52" spans="2:13">
      <c r="B52" s="322"/>
      <c r="C52" s="323"/>
      <c r="D52" s="341"/>
      <c r="E52" s="323"/>
      <c r="F52" s="323"/>
      <c r="G52" s="323"/>
      <c r="H52" s="358"/>
      <c r="I52" s="358"/>
      <c r="J52" s="358"/>
      <c r="K52" s="375"/>
      <c r="L52" s="375"/>
      <c r="M52" s="324"/>
    </row>
    <row r="53" spans="2:13">
      <c r="B53" s="322"/>
      <c r="C53" s="323"/>
      <c r="D53" s="341"/>
      <c r="E53" s="323"/>
      <c r="F53" s="323"/>
      <c r="G53" s="323"/>
      <c r="H53" s="358"/>
      <c r="I53" s="358"/>
      <c r="J53" s="358"/>
      <c r="K53" s="375"/>
      <c r="L53" s="375"/>
      <c r="M53" s="324"/>
    </row>
    <row r="54" spans="2:13">
      <c r="B54" s="322"/>
      <c r="C54" s="323"/>
      <c r="D54" s="341"/>
      <c r="E54" s="323"/>
      <c r="F54" s="323"/>
      <c r="G54" s="323"/>
      <c r="H54" s="358"/>
      <c r="I54" s="358"/>
      <c r="J54" s="358"/>
      <c r="K54" s="375"/>
      <c r="L54" s="375"/>
      <c r="M54" s="324"/>
    </row>
    <row r="55" spans="2:13">
      <c r="B55" s="322"/>
      <c r="C55" s="323"/>
      <c r="D55" s="341"/>
      <c r="E55" s="323"/>
      <c r="F55" s="323"/>
      <c r="G55" s="323"/>
      <c r="H55" s="358"/>
      <c r="I55" s="358"/>
      <c r="J55" s="358"/>
      <c r="K55" s="375"/>
      <c r="L55" s="375"/>
      <c r="M55" s="324"/>
    </row>
    <row r="56" spans="2:13">
      <c r="B56" s="322"/>
      <c r="C56" s="323"/>
      <c r="D56" s="341"/>
      <c r="E56" s="323"/>
      <c r="F56" s="323"/>
      <c r="G56" s="323"/>
      <c r="H56" s="358"/>
      <c r="I56" s="358"/>
      <c r="J56" s="358"/>
      <c r="K56" s="375"/>
      <c r="L56" s="375"/>
      <c r="M56" s="324"/>
    </row>
    <row r="57" spans="2:13">
      <c r="B57" s="322"/>
      <c r="C57" s="323"/>
      <c r="D57" s="341"/>
      <c r="E57" s="323"/>
      <c r="F57" s="323"/>
      <c r="G57" s="323"/>
      <c r="H57" s="358"/>
      <c r="I57" s="358"/>
      <c r="J57" s="358"/>
      <c r="K57" s="375"/>
      <c r="L57" s="375"/>
      <c r="M57" s="324"/>
    </row>
    <row r="58" spans="2:13">
      <c r="B58" s="322"/>
      <c r="C58" s="323"/>
      <c r="D58" s="341"/>
      <c r="E58" s="323"/>
      <c r="F58" s="323"/>
      <c r="G58" s="323"/>
      <c r="H58" s="358"/>
      <c r="I58" s="358"/>
      <c r="J58" s="358"/>
      <c r="K58" s="375"/>
      <c r="L58" s="375"/>
      <c r="M58" s="324"/>
    </row>
    <row r="59" spans="2:13">
      <c r="B59" s="322"/>
      <c r="C59" s="323"/>
      <c r="D59" s="341"/>
      <c r="E59" s="323"/>
      <c r="F59" s="323"/>
      <c r="G59" s="323"/>
      <c r="H59" s="358"/>
      <c r="I59" s="358"/>
      <c r="J59" s="358"/>
      <c r="K59" s="375"/>
      <c r="L59" s="375"/>
      <c r="M59" s="324"/>
    </row>
    <row r="60" spans="2:13">
      <c r="B60" s="322"/>
      <c r="C60" s="323"/>
      <c r="D60" s="341"/>
      <c r="E60" s="323"/>
      <c r="F60" s="323"/>
      <c r="G60" s="323"/>
      <c r="H60" s="358"/>
      <c r="I60" s="358"/>
      <c r="J60" s="358"/>
      <c r="K60" s="375"/>
      <c r="L60" s="375"/>
      <c r="M60" s="324"/>
    </row>
    <row r="61" spans="2:13">
      <c r="B61" s="322"/>
      <c r="C61" s="323"/>
      <c r="D61" s="341"/>
      <c r="E61" s="323"/>
      <c r="F61" s="323"/>
      <c r="G61" s="323"/>
      <c r="H61" s="358"/>
      <c r="I61" s="358"/>
      <c r="J61" s="358"/>
      <c r="K61" s="375"/>
      <c r="L61" s="375"/>
      <c r="M61" s="324"/>
    </row>
    <row r="62" spans="2:13">
      <c r="B62" s="322"/>
      <c r="C62" s="323"/>
      <c r="D62" s="341"/>
      <c r="E62" s="323"/>
      <c r="F62" s="323"/>
      <c r="G62" s="323"/>
      <c r="H62" s="358"/>
      <c r="I62" s="358"/>
      <c r="J62" s="358"/>
      <c r="K62" s="375"/>
      <c r="L62" s="375"/>
      <c r="M62" s="324"/>
    </row>
    <row r="63" spans="2:13">
      <c r="B63" s="322"/>
      <c r="C63" s="323"/>
      <c r="D63" s="341"/>
      <c r="E63" s="323"/>
      <c r="F63" s="323"/>
      <c r="G63" s="323"/>
      <c r="H63" s="358"/>
      <c r="I63" s="358"/>
      <c r="J63" s="358"/>
      <c r="K63" s="375"/>
      <c r="L63" s="375"/>
      <c r="M63" s="324"/>
    </row>
    <row r="64" spans="2:13">
      <c r="B64" s="322"/>
      <c r="C64" s="323"/>
      <c r="D64" s="341"/>
      <c r="E64" s="323"/>
      <c r="F64" s="323"/>
      <c r="G64" s="323"/>
      <c r="H64" s="358"/>
      <c r="I64" s="358"/>
      <c r="J64" s="358"/>
      <c r="K64" s="375"/>
      <c r="L64" s="375"/>
      <c r="M64" s="324"/>
    </row>
    <row r="65" spans="2:13">
      <c r="B65" s="322"/>
      <c r="C65" s="323"/>
      <c r="D65" s="341"/>
      <c r="E65" s="323"/>
      <c r="F65" s="323"/>
      <c r="G65" s="323"/>
      <c r="H65" s="358"/>
      <c r="I65" s="358"/>
      <c r="J65" s="358"/>
      <c r="K65" s="375"/>
      <c r="L65" s="375"/>
      <c r="M65" s="324"/>
    </row>
    <row r="66" spans="2:13">
      <c r="B66" s="322"/>
      <c r="C66" s="323"/>
      <c r="D66" s="341"/>
      <c r="E66" s="323"/>
      <c r="F66" s="323"/>
      <c r="G66" s="323"/>
      <c r="H66" s="358"/>
      <c r="I66" s="358"/>
      <c r="J66" s="358"/>
      <c r="K66" s="375"/>
      <c r="L66" s="375"/>
      <c r="M66" s="324"/>
    </row>
    <row r="67" spans="2:13">
      <c r="B67" s="322"/>
      <c r="C67" s="323"/>
      <c r="D67" s="341"/>
      <c r="E67" s="323"/>
      <c r="F67" s="323"/>
      <c r="G67" s="323"/>
      <c r="H67" s="358"/>
      <c r="I67" s="358"/>
      <c r="J67" s="358"/>
      <c r="K67" s="375"/>
      <c r="L67" s="375"/>
      <c r="M67" s="324"/>
    </row>
    <row r="68" spans="2:13">
      <c r="B68" s="322"/>
      <c r="C68" s="323"/>
      <c r="D68" s="341"/>
      <c r="E68" s="323"/>
      <c r="F68" s="323"/>
      <c r="G68" s="323"/>
      <c r="H68" s="358"/>
      <c r="I68" s="358"/>
      <c r="J68" s="358"/>
      <c r="K68" s="375"/>
      <c r="L68" s="375"/>
      <c r="M68" s="324"/>
    </row>
    <row r="69" spans="2:13">
      <c r="B69" s="322"/>
      <c r="C69" s="323"/>
      <c r="D69" s="341"/>
      <c r="E69" s="323"/>
      <c r="F69" s="323"/>
      <c r="G69" s="323"/>
      <c r="H69" s="358"/>
      <c r="I69" s="358"/>
      <c r="J69" s="358"/>
      <c r="K69" s="375"/>
      <c r="L69" s="375"/>
      <c r="M69" s="324"/>
    </row>
    <row r="70" spans="2:13">
      <c r="B70" s="322"/>
      <c r="C70" s="323"/>
      <c r="D70" s="341"/>
      <c r="E70" s="323"/>
      <c r="F70" s="323"/>
      <c r="G70" s="323"/>
      <c r="H70" s="358"/>
      <c r="I70" s="358"/>
      <c r="J70" s="358"/>
      <c r="K70" s="375"/>
      <c r="L70" s="375"/>
      <c r="M70" s="324"/>
    </row>
    <row r="71" spans="2:13">
      <c r="B71" s="322"/>
      <c r="C71" s="323"/>
      <c r="D71" s="341"/>
      <c r="E71" s="323"/>
      <c r="F71" s="323"/>
      <c r="G71" s="323"/>
      <c r="H71" s="358"/>
      <c r="I71" s="358"/>
      <c r="J71" s="358"/>
      <c r="K71" s="375"/>
      <c r="L71" s="375"/>
      <c r="M71" s="324"/>
    </row>
    <row r="72" spans="2:13">
      <c r="B72" s="322"/>
      <c r="C72" s="323"/>
      <c r="D72" s="341"/>
      <c r="E72" s="323"/>
      <c r="F72" s="323"/>
      <c r="G72" s="323"/>
      <c r="H72" s="358"/>
      <c r="I72" s="358"/>
      <c r="J72" s="358"/>
      <c r="K72" s="375"/>
      <c r="L72" s="375"/>
      <c r="M72" s="324"/>
    </row>
    <row r="73" spans="2:13">
      <c r="B73" s="322"/>
      <c r="C73" s="323"/>
      <c r="D73" s="341"/>
      <c r="E73" s="323"/>
      <c r="F73" s="323"/>
      <c r="G73" s="323"/>
      <c r="H73" s="358"/>
      <c r="I73" s="358"/>
      <c r="J73" s="358"/>
      <c r="K73" s="375"/>
      <c r="L73" s="375"/>
      <c r="M73" s="324"/>
    </row>
    <row r="74" spans="2:13">
      <c r="B74" s="322"/>
      <c r="C74" s="323"/>
      <c r="D74" s="341"/>
      <c r="E74" s="323"/>
      <c r="F74" s="323"/>
      <c r="G74" s="323"/>
      <c r="H74" s="358"/>
      <c r="I74" s="358"/>
      <c r="J74" s="358"/>
      <c r="K74" s="375"/>
      <c r="L74" s="375"/>
      <c r="M74" s="324"/>
    </row>
    <row r="75" spans="2:13">
      <c r="B75" s="322"/>
      <c r="C75" s="323"/>
      <c r="D75" s="341"/>
      <c r="E75" s="323"/>
      <c r="F75" s="323"/>
      <c r="G75" s="323"/>
      <c r="H75" s="358"/>
      <c r="I75" s="358"/>
      <c r="J75" s="358"/>
      <c r="K75" s="375"/>
      <c r="L75" s="375"/>
      <c r="M75" s="324"/>
    </row>
    <row r="76" spans="2:13">
      <c r="B76" s="322"/>
      <c r="C76" s="323"/>
      <c r="D76" s="341"/>
      <c r="E76" s="323"/>
      <c r="F76" s="323"/>
      <c r="G76" s="323"/>
      <c r="H76" s="358"/>
      <c r="I76" s="358"/>
      <c r="J76" s="358"/>
      <c r="K76" s="375"/>
      <c r="L76" s="375"/>
      <c r="M76" s="324"/>
    </row>
    <row r="77" spans="2:13">
      <c r="B77" s="322"/>
      <c r="C77" s="323"/>
      <c r="D77" s="341"/>
      <c r="E77" s="323"/>
      <c r="F77" s="323"/>
      <c r="G77" s="323"/>
      <c r="H77" s="358"/>
      <c r="I77" s="358"/>
      <c r="J77" s="358"/>
      <c r="K77" s="375"/>
      <c r="L77" s="375"/>
      <c r="M77" s="324"/>
    </row>
    <row r="78" spans="2:13">
      <c r="B78" s="322"/>
      <c r="C78" s="323"/>
      <c r="D78" s="341"/>
      <c r="E78" s="323"/>
      <c r="F78" s="323"/>
      <c r="G78" s="323"/>
      <c r="H78" s="358"/>
      <c r="I78" s="358"/>
      <c r="J78" s="358"/>
      <c r="K78" s="375"/>
      <c r="L78" s="375"/>
      <c r="M78" s="324"/>
    </row>
    <row r="79" spans="2:13">
      <c r="B79" s="322"/>
      <c r="C79" s="323"/>
      <c r="D79" s="341"/>
      <c r="E79" s="323"/>
      <c r="F79" s="323"/>
      <c r="G79" s="323"/>
      <c r="H79" s="358"/>
      <c r="I79" s="358"/>
      <c r="J79" s="358"/>
      <c r="K79" s="375"/>
      <c r="L79" s="375"/>
      <c r="M79" s="324"/>
    </row>
    <row r="80" spans="2:13">
      <c r="B80" s="322"/>
      <c r="C80" s="323"/>
      <c r="D80" s="341"/>
      <c r="E80" s="323"/>
      <c r="F80" s="323"/>
      <c r="G80" s="323"/>
      <c r="H80" s="358"/>
      <c r="I80" s="358"/>
      <c r="J80" s="358"/>
      <c r="K80" s="375"/>
      <c r="L80" s="375"/>
      <c r="M80" s="324"/>
    </row>
    <row r="81" spans="2:13">
      <c r="B81" s="322"/>
      <c r="C81" s="323"/>
      <c r="D81" s="341"/>
      <c r="E81" s="323"/>
      <c r="F81" s="323"/>
      <c r="G81" s="323"/>
      <c r="H81" s="358"/>
      <c r="I81" s="358"/>
      <c r="J81" s="358"/>
      <c r="K81" s="375"/>
      <c r="L81" s="375"/>
      <c r="M81" s="324"/>
    </row>
    <row r="82" spans="2:13">
      <c r="B82" s="322"/>
      <c r="C82" s="323"/>
      <c r="D82" s="341"/>
      <c r="E82" s="323"/>
      <c r="F82" s="323"/>
      <c r="G82" s="323"/>
      <c r="H82" s="358"/>
      <c r="I82" s="358"/>
      <c r="J82" s="358"/>
      <c r="K82" s="375"/>
      <c r="L82" s="375"/>
      <c r="M82" s="324"/>
    </row>
    <row r="83" spans="2:13">
      <c r="B83" s="322"/>
      <c r="C83" s="323"/>
      <c r="D83" s="341"/>
      <c r="E83" s="323"/>
      <c r="F83" s="323"/>
      <c r="G83" s="323"/>
      <c r="H83" s="358"/>
      <c r="I83" s="358"/>
      <c r="J83" s="358"/>
      <c r="K83" s="375"/>
      <c r="L83" s="375"/>
      <c r="M83" s="324"/>
    </row>
    <row r="84" spans="2:13">
      <c r="B84" s="322"/>
      <c r="C84" s="323"/>
      <c r="D84" s="341"/>
      <c r="E84" s="323"/>
      <c r="F84" s="323"/>
      <c r="G84" s="323"/>
      <c r="H84" s="358"/>
      <c r="I84" s="358"/>
      <c r="J84" s="358"/>
      <c r="K84" s="375"/>
      <c r="L84" s="375"/>
      <c r="M84" s="324"/>
    </row>
    <row r="85" spans="2:13">
      <c r="B85" s="322"/>
      <c r="C85" s="323"/>
      <c r="D85" s="341"/>
      <c r="E85" s="323"/>
      <c r="F85" s="323"/>
      <c r="G85" s="323"/>
      <c r="H85" s="358"/>
      <c r="I85" s="358"/>
      <c r="J85" s="358"/>
      <c r="K85" s="375"/>
      <c r="L85" s="375"/>
      <c r="M85" s="324"/>
    </row>
    <row r="86" spans="2:13">
      <c r="B86" s="322"/>
      <c r="C86" s="323"/>
      <c r="D86" s="341"/>
      <c r="E86" s="323"/>
      <c r="F86" s="323"/>
      <c r="G86" s="323"/>
      <c r="H86" s="358"/>
      <c r="I86" s="358"/>
      <c r="J86" s="358"/>
      <c r="K86" s="375"/>
      <c r="L86" s="375"/>
      <c r="M86" s="324"/>
    </row>
    <row r="87" spans="2:13">
      <c r="B87" s="322"/>
      <c r="C87" s="323"/>
      <c r="D87" s="341"/>
      <c r="E87" s="323"/>
      <c r="F87" s="323"/>
      <c r="G87" s="323"/>
      <c r="H87" s="358"/>
      <c r="I87" s="358"/>
      <c r="J87" s="358"/>
      <c r="K87" s="375"/>
      <c r="L87" s="375"/>
      <c r="M87" s="324"/>
    </row>
    <row r="88" spans="2:13">
      <c r="B88" s="322"/>
      <c r="C88" s="323"/>
      <c r="D88" s="341"/>
      <c r="E88" s="323"/>
      <c r="F88" s="323"/>
      <c r="G88" s="323"/>
      <c r="H88" s="358"/>
      <c r="I88" s="358"/>
      <c r="J88" s="358"/>
      <c r="K88" s="375"/>
      <c r="L88" s="375"/>
      <c r="M88" s="324"/>
    </row>
    <row r="89" spans="2:13">
      <c r="B89" s="322"/>
      <c r="C89" s="323"/>
      <c r="D89" s="341"/>
      <c r="E89" s="323"/>
      <c r="F89" s="323"/>
      <c r="G89" s="323"/>
      <c r="H89" s="358"/>
      <c r="I89" s="358"/>
      <c r="J89" s="358"/>
      <c r="K89" s="375"/>
      <c r="L89" s="375"/>
      <c r="M89" s="324"/>
    </row>
    <row r="90" spans="2:13">
      <c r="B90" s="322"/>
      <c r="C90" s="323"/>
      <c r="D90" s="341"/>
      <c r="E90" s="323"/>
      <c r="F90" s="323"/>
      <c r="G90" s="323"/>
      <c r="H90" s="358"/>
      <c r="I90" s="358"/>
      <c r="J90" s="358"/>
      <c r="K90" s="375"/>
      <c r="L90" s="375"/>
      <c r="M90" s="324"/>
    </row>
    <row r="91" spans="2:13">
      <c r="B91" s="322"/>
      <c r="C91" s="323"/>
      <c r="D91" s="341"/>
      <c r="E91" s="323"/>
      <c r="F91" s="323"/>
      <c r="G91" s="323"/>
      <c r="H91" s="358"/>
      <c r="I91" s="358"/>
      <c r="J91" s="358"/>
      <c r="K91" s="375"/>
      <c r="L91" s="375"/>
      <c r="M91" s="324"/>
    </row>
    <row r="92" spans="2:13">
      <c r="B92" s="322"/>
      <c r="C92" s="323"/>
      <c r="D92" s="341"/>
      <c r="E92" s="323"/>
      <c r="F92" s="323"/>
      <c r="G92" s="323"/>
      <c r="H92" s="358"/>
      <c r="I92" s="358"/>
      <c r="J92" s="358"/>
      <c r="K92" s="375"/>
      <c r="L92" s="375"/>
      <c r="M92" s="324"/>
    </row>
    <row r="93" spans="2:13">
      <c r="B93" s="322"/>
      <c r="C93" s="323"/>
      <c r="D93" s="341"/>
      <c r="E93" s="323"/>
      <c r="F93" s="323"/>
      <c r="G93" s="323"/>
      <c r="H93" s="358"/>
      <c r="I93" s="358"/>
      <c r="J93" s="358"/>
      <c r="K93" s="375"/>
      <c r="L93" s="375"/>
      <c r="M93" s="324"/>
    </row>
    <row r="94" spans="2:13">
      <c r="B94" s="322"/>
      <c r="C94" s="323"/>
      <c r="D94" s="341"/>
      <c r="E94" s="323"/>
      <c r="F94" s="323"/>
      <c r="G94" s="323"/>
      <c r="H94" s="358"/>
      <c r="I94" s="358"/>
      <c r="J94" s="358"/>
      <c r="K94" s="375"/>
      <c r="L94" s="375"/>
      <c r="M94" s="324"/>
    </row>
    <row r="95" spans="2:13">
      <c r="B95" s="322"/>
      <c r="C95" s="323"/>
      <c r="D95" s="341"/>
      <c r="E95" s="323"/>
      <c r="F95" s="323"/>
      <c r="G95" s="323"/>
      <c r="H95" s="358"/>
      <c r="I95" s="358"/>
      <c r="J95" s="358"/>
      <c r="K95" s="375"/>
      <c r="L95" s="375"/>
      <c r="M95" s="324"/>
    </row>
    <row r="96" spans="2:13">
      <c r="B96" s="322"/>
      <c r="C96" s="323"/>
      <c r="D96" s="341"/>
      <c r="E96" s="323"/>
      <c r="F96" s="323"/>
      <c r="G96" s="323"/>
      <c r="H96" s="358"/>
      <c r="I96" s="358"/>
      <c r="J96" s="358"/>
      <c r="K96" s="375"/>
      <c r="L96" s="375"/>
      <c r="M96" s="324"/>
    </row>
    <row r="97" spans="2:13">
      <c r="B97" s="322"/>
      <c r="C97" s="323"/>
      <c r="D97" s="341"/>
      <c r="E97" s="323"/>
      <c r="F97" s="323"/>
      <c r="G97" s="323"/>
      <c r="H97" s="358"/>
      <c r="I97" s="358"/>
      <c r="J97" s="358"/>
      <c r="K97" s="375"/>
      <c r="L97" s="375"/>
      <c r="M97" s="324"/>
    </row>
    <row r="98" spans="2:13">
      <c r="B98" s="322"/>
      <c r="C98" s="323"/>
      <c r="D98" s="341"/>
      <c r="E98" s="323"/>
      <c r="F98" s="323"/>
      <c r="G98" s="323"/>
      <c r="H98" s="358"/>
      <c r="I98" s="358"/>
      <c r="J98" s="358"/>
      <c r="K98" s="375"/>
      <c r="L98" s="375"/>
      <c r="M98" s="324"/>
    </row>
    <row r="99" spans="2:13">
      <c r="B99" s="322"/>
      <c r="C99" s="323"/>
      <c r="D99" s="341"/>
      <c r="E99" s="323"/>
      <c r="F99" s="323"/>
      <c r="G99" s="323"/>
      <c r="H99" s="358"/>
      <c r="I99" s="358"/>
      <c r="J99" s="358"/>
      <c r="K99" s="375"/>
      <c r="L99" s="375"/>
      <c r="M99" s="324"/>
    </row>
    <row r="100" spans="2:13">
      <c r="B100" s="322"/>
      <c r="C100" s="323"/>
      <c r="D100" s="341"/>
      <c r="E100" s="323"/>
      <c r="F100" s="323"/>
      <c r="G100" s="323"/>
      <c r="H100" s="358"/>
      <c r="I100" s="358"/>
      <c r="J100" s="358"/>
      <c r="K100" s="375"/>
      <c r="L100" s="375"/>
      <c r="M100" s="324"/>
    </row>
    <row r="101" spans="2:13">
      <c r="B101" s="322"/>
      <c r="C101" s="323"/>
      <c r="D101" s="341"/>
      <c r="E101" s="323"/>
      <c r="F101" s="323"/>
      <c r="G101" s="323"/>
      <c r="H101" s="358"/>
      <c r="I101" s="358"/>
      <c r="J101" s="358"/>
      <c r="K101" s="375"/>
      <c r="L101" s="375"/>
      <c r="M101" s="324"/>
    </row>
    <row r="102" spans="2:13">
      <c r="B102" s="322"/>
      <c r="C102" s="323"/>
      <c r="D102" s="341"/>
      <c r="E102" s="323"/>
      <c r="F102" s="323"/>
      <c r="G102" s="323"/>
      <c r="H102" s="358"/>
      <c r="I102" s="358"/>
      <c r="J102" s="358"/>
      <c r="K102" s="375"/>
      <c r="L102" s="375"/>
      <c r="M102" s="324"/>
    </row>
    <row r="103" spans="2:13">
      <c r="B103" s="322"/>
      <c r="C103" s="323"/>
      <c r="D103" s="341"/>
      <c r="E103" s="323"/>
      <c r="F103" s="323"/>
      <c r="G103" s="323"/>
      <c r="H103" s="358"/>
      <c r="I103" s="358"/>
      <c r="J103" s="358"/>
      <c r="K103" s="375"/>
      <c r="L103" s="375"/>
      <c r="M103" s="324"/>
    </row>
    <row r="104" spans="2:13">
      <c r="B104" s="322"/>
      <c r="C104" s="323"/>
      <c r="D104" s="341"/>
      <c r="E104" s="323"/>
      <c r="F104" s="323"/>
      <c r="G104" s="323"/>
      <c r="H104" s="358"/>
      <c r="I104" s="358"/>
      <c r="J104" s="358"/>
      <c r="K104" s="375"/>
      <c r="L104" s="375"/>
      <c r="M104" s="324"/>
    </row>
    <row r="105" spans="2:13">
      <c r="B105" s="322"/>
      <c r="C105" s="323"/>
      <c r="D105" s="341"/>
      <c r="E105" s="323"/>
      <c r="F105" s="323"/>
      <c r="G105" s="323"/>
      <c r="H105" s="358"/>
      <c r="I105" s="358"/>
      <c r="J105" s="358"/>
      <c r="K105" s="375"/>
      <c r="L105" s="375"/>
      <c r="M105" s="324"/>
    </row>
    <row r="106" spans="2:13">
      <c r="B106" s="322"/>
      <c r="C106" s="323"/>
      <c r="D106" s="341"/>
      <c r="E106" s="323"/>
      <c r="F106" s="323"/>
      <c r="G106" s="323"/>
      <c r="H106" s="358"/>
      <c r="I106" s="358"/>
      <c r="J106" s="358"/>
      <c r="K106" s="375"/>
      <c r="L106" s="375"/>
      <c r="M106" s="324"/>
    </row>
    <row r="107" spans="2:13">
      <c r="B107" s="322"/>
      <c r="C107" s="323"/>
      <c r="D107" s="341"/>
      <c r="E107" s="323"/>
      <c r="F107" s="323"/>
      <c r="G107" s="323"/>
      <c r="H107" s="358"/>
      <c r="I107" s="358"/>
      <c r="J107" s="358"/>
      <c r="K107" s="375"/>
      <c r="L107" s="375"/>
      <c r="M107" s="324"/>
    </row>
    <row r="108" spans="2:13">
      <c r="B108" s="322"/>
      <c r="C108" s="323"/>
      <c r="D108" s="341"/>
      <c r="E108" s="323"/>
      <c r="F108" s="323"/>
      <c r="G108" s="323"/>
      <c r="H108" s="358"/>
      <c r="I108" s="358"/>
      <c r="J108" s="358"/>
      <c r="K108" s="375"/>
      <c r="L108" s="375"/>
      <c r="M108" s="324"/>
    </row>
    <row r="109" spans="2:13">
      <c r="B109" s="322"/>
      <c r="C109" s="323"/>
      <c r="D109" s="341"/>
      <c r="E109" s="323"/>
      <c r="F109" s="323"/>
      <c r="G109" s="323"/>
      <c r="H109" s="358"/>
      <c r="I109" s="358"/>
      <c r="J109" s="358"/>
      <c r="K109" s="375"/>
      <c r="L109" s="375"/>
      <c r="M109" s="324"/>
    </row>
    <row r="110" spans="2:13">
      <c r="B110" s="322"/>
      <c r="C110" s="323"/>
      <c r="D110" s="341"/>
      <c r="E110" s="323"/>
      <c r="F110" s="323"/>
      <c r="G110" s="323"/>
      <c r="H110" s="358"/>
      <c r="I110" s="358"/>
      <c r="J110" s="358"/>
      <c r="K110" s="375"/>
      <c r="L110" s="375"/>
      <c r="M110" s="324"/>
    </row>
    <row r="111" spans="2:13">
      <c r="B111" s="322"/>
      <c r="C111" s="323"/>
      <c r="D111" s="341"/>
      <c r="E111" s="323"/>
      <c r="F111" s="323"/>
      <c r="G111" s="323"/>
      <c r="H111" s="358"/>
      <c r="I111" s="358"/>
      <c r="J111" s="358"/>
      <c r="K111" s="375"/>
      <c r="L111" s="375"/>
      <c r="M111" s="324"/>
    </row>
    <row r="112" spans="2:13">
      <c r="B112" s="322"/>
      <c r="C112" s="323"/>
      <c r="D112" s="341"/>
      <c r="E112" s="323"/>
      <c r="F112" s="323"/>
      <c r="G112" s="323"/>
      <c r="H112" s="358"/>
      <c r="I112" s="358"/>
      <c r="J112" s="358"/>
      <c r="K112" s="375"/>
      <c r="L112" s="375"/>
      <c r="M112" s="324"/>
    </row>
    <row r="113" spans="2:13">
      <c r="B113" s="322"/>
      <c r="C113" s="323"/>
      <c r="D113" s="341"/>
      <c r="E113" s="323"/>
      <c r="F113" s="323"/>
      <c r="G113" s="323"/>
      <c r="H113" s="358"/>
      <c r="I113" s="358"/>
      <c r="J113" s="358"/>
      <c r="K113" s="375"/>
      <c r="L113" s="375"/>
      <c r="M113" s="324"/>
    </row>
    <row r="114" spans="2:13">
      <c r="B114" s="322"/>
      <c r="C114" s="323"/>
      <c r="D114" s="341"/>
      <c r="E114" s="323"/>
      <c r="F114" s="323"/>
      <c r="G114" s="323"/>
      <c r="H114" s="358"/>
      <c r="I114" s="358"/>
      <c r="J114" s="358"/>
      <c r="K114" s="375"/>
      <c r="L114" s="375"/>
      <c r="M114" s="324"/>
    </row>
    <row r="115" spans="2:13">
      <c r="B115" s="322"/>
      <c r="C115" s="323"/>
      <c r="D115" s="341"/>
      <c r="E115" s="323"/>
      <c r="F115" s="323"/>
      <c r="G115" s="323"/>
      <c r="H115" s="358"/>
      <c r="I115" s="358"/>
      <c r="J115" s="358"/>
      <c r="K115" s="375"/>
      <c r="L115" s="375"/>
      <c r="M115" s="324"/>
    </row>
    <row r="116" spans="2:13">
      <c r="B116" s="322"/>
      <c r="C116" s="323"/>
      <c r="D116" s="341"/>
      <c r="E116" s="323"/>
      <c r="F116" s="323"/>
      <c r="G116" s="323"/>
      <c r="H116" s="358"/>
      <c r="I116" s="358"/>
      <c r="J116" s="358"/>
      <c r="K116" s="375"/>
      <c r="L116" s="375"/>
      <c r="M116" s="324"/>
    </row>
    <row r="117" spans="2:13">
      <c r="B117" s="322"/>
      <c r="C117" s="323"/>
      <c r="D117" s="341"/>
      <c r="E117" s="323"/>
      <c r="F117" s="323"/>
      <c r="G117" s="323"/>
      <c r="H117" s="358"/>
      <c r="I117" s="358"/>
      <c r="J117" s="358"/>
      <c r="K117" s="375"/>
      <c r="L117" s="375"/>
      <c r="M117" s="324"/>
    </row>
    <row r="118" spans="2:13">
      <c r="B118" s="322"/>
      <c r="C118" s="323"/>
      <c r="D118" s="341"/>
      <c r="E118" s="323"/>
      <c r="F118" s="323"/>
      <c r="G118" s="323"/>
      <c r="H118" s="358"/>
      <c r="I118" s="358"/>
      <c r="J118" s="358"/>
      <c r="K118" s="375"/>
      <c r="L118" s="375"/>
      <c r="M118" s="324"/>
    </row>
    <row r="119" spans="2:13">
      <c r="B119" s="322"/>
      <c r="C119" s="323"/>
      <c r="D119" s="341"/>
      <c r="E119" s="323"/>
      <c r="F119" s="323"/>
      <c r="G119" s="323"/>
      <c r="H119" s="358"/>
      <c r="I119" s="358"/>
      <c r="J119" s="358"/>
      <c r="K119" s="375"/>
      <c r="L119" s="375"/>
      <c r="M119" s="324"/>
    </row>
    <row r="120" spans="2:13">
      <c r="B120" s="322"/>
      <c r="C120" s="323"/>
      <c r="D120" s="341"/>
      <c r="E120" s="323"/>
      <c r="F120" s="323"/>
      <c r="G120" s="323"/>
      <c r="H120" s="358"/>
      <c r="I120" s="358"/>
      <c r="J120" s="358"/>
      <c r="K120" s="375"/>
      <c r="L120" s="375"/>
      <c r="M120" s="324"/>
    </row>
    <row r="121" spans="2:13">
      <c r="B121" s="322"/>
      <c r="C121" s="323"/>
      <c r="D121" s="341"/>
      <c r="E121" s="323"/>
      <c r="F121" s="323"/>
      <c r="G121" s="323"/>
      <c r="H121" s="358"/>
      <c r="I121" s="358"/>
      <c r="J121" s="358"/>
      <c r="K121" s="375"/>
      <c r="L121" s="375"/>
      <c r="M121" s="324"/>
    </row>
    <row r="122" spans="2:13">
      <c r="B122" s="322"/>
      <c r="C122" s="323"/>
      <c r="D122" s="341"/>
      <c r="E122" s="323"/>
      <c r="F122" s="323"/>
      <c r="G122" s="323"/>
      <c r="H122" s="358"/>
      <c r="I122" s="358"/>
      <c r="J122" s="358"/>
      <c r="K122" s="375"/>
      <c r="L122" s="375"/>
      <c r="M122" s="324"/>
    </row>
    <row r="123" spans="2:13">
      <c r="B123" s="322"/>
      <c r="C123" s="323"/>
      <c r="D123" s="341"/>
      <c r="E123" s="323"/>
      <c r="F123" s="323"/>
      <c r="G123" s="323"/>
      <c r="H123" s="358"/>
      <c r="I123" s="358"/>
      <c r="J123" s="358"/>
      <c r="K123" s="375"/>
      <c r="L123" s="375"/>
      <c r="M123" s="324"/>
    </row>
    <row r="124" spans="2:13">
      <c r="B124" s="322"/>
      <c r="C124" s="323"/>
      <c r="D124" s="341"/>
      <c r="E124" s="323"/>
      <c r="F124" s="323"/>
      <c r="G124" s="323"/>
      <c r="H124" s="358"/>
      <c r="I124" s="358"/>
      <c r="J124" s="358"/>
      <c r="K124" s="375"/>
      <c r="L124" s="375"/>
      <c r="M124" s="324"/>
    </row>
    <row r="125" spans="2:13">
      <c r="B125" s="322"/>
      <c r="C125" s="323"/>
      <c r="D125" s="341"/>
      <c r="E125" s="323"/>
      <c r="F125" s="323"/>
      <c r="G125" s="323"/>
      <c r="H125" s="358"/>
      <c r="I125" s="358"/>
      <c r="J125" s="358"/>
      <c r="K125" s="375"/>
      <c r="L125" s="375"/>
      <c r="M125" s="324"/>
    </row>
    <row r="126" spans="2:13">
      <c r="B126" s="322"/>
      <c r="C126" s="323"/>
      <c r="D126" s="341"/>
      <c r="E126" s="323"/>
      <c r="F126" s="323"/>
      <c r="G126" s="323"/>
      <c r="H126" s="358"/>
      <c r="I126" s="358"/>
      <c r="J126" s="358"/>
      <c r="K126" s="375"/>
      <c r="L126" s="375"/>
      <c r="M126" s="324"/>
    </row>
    <row r="127" spans="2:13">
      <c r="B127" s="322"/>
      <c r="C127" s="323"/>
      <c r="D127" s="341"/>
      <c r="E127" s="323"/>
      <c r="F127" s="323"/>
      <c r="G127" s="323"/>
      <c r="H127" s="358"/>
      <c r="I127" s="358"/>
      <c r="J127" s="358"/>
      <c r="K127" s="375"/>
      <c r="L127" s="375"/>
      <c r="M127" s="324"/>
    </row>
    <row r="128" spans="2:13">
      <c r="B128" s="322"/>
      <c r="C128" s="323"/>
      <c r="D128" s="341"/>
      <c r="E128" s="323"/>
      <c r="F128" s="323"/>
      <c r="G128" s="323"/>
      <c r="H128" s="358"/>
      <c r="I128" s="358"/>
      <c r="J128" s="358"/>
      <c r="K128" s="375"/>
      <c r="L128" s="375"/>
      <c r="M128" s="324"/>
    </row>
    <row r="129" spans="2:13">
      <c r="B129" s="322"/>
      <c r="C129" s="323"/>
      <c r="D129" s="341"/>
      <c r="E129" s="323"/>
      <c r="F129" s="323"/>
      <c r="G129" s="323"/>
      <c r="H129" s="358"/>
      <c r="I129" s="358"/>
      <c r="J129" s="358"/>
      <c r="K129" s="375"/>
      <c r="L129" s="375"/>
      <c r="M129" s="324"/>
    </row>
    <row r="130" spans="2:13" ht="13" thickBot="1">
      <c r="B130" s="325"/>
      <c r="C130" s="326"/>
      <c r="D130" s="342"/>
      <c r="E130" s="326"/>
      <c r="F130" s="342"/>
      <c r="G130" s="342"/>
      <c r="H130" s="359"/>
      <c r="I130" s="359"/>
      <c r="J130" s="359"/>
      <c r="K130" s="359"/>
      <c r="L130" s="359"/>
      <c r="M130" s="327"/>
    </row>
  </sheetData>
  <conditionalFormatting sqref="C9">
    <cfRule type="notContainsBlanks" dxfId="9" priority="10">
      <formula>LEN(TRIM(C9))&gt;0</formula>
    </cfRule>
  </conditionalFormatting>
  <conditionalFormatting sqref="C7:C8 E7:F13 F23:G130 F14:F22 H7:L8">
    <cfRule type="notContainsBlanks" dxfId="8" priority="9">
      <formula>LEN(TRIM(C7))&gt;0</formula>
    </cfRule>
  </conditionalFormatting>
  <conditionalFormatting sqref="C10">
    <cfRule type="notContainsBlanks" dxfId="7" priority="8">
      <formula>LEN(TRIM(C10))&gt;0</formula>
    </cfRule>
  </conditionalFormatting>
  <conditionalFormatting sqref="C11:C130">
    <cfRule type="notContainsBlanks" dxfId="6" priority="7">
      <formula>LEN(TRIM(C11))&gt;0</formula>
    </cfRule>
  </conditionalFormatting>
  <conditionalFormatting sqref="D7:D13">
    <cfRule type="notContainsBlanks" dxfId="5" priority="6">
      <formula>LEN(TRIM(D7))&gt;0</formula>
    </cfRule>
  </conditionalFormatting>
  <conditionalFormatting sqref="D14:D130">
    <cfRule type="notContainsBlanks" dxfId="4" priority="5">
      <formula>LEN(TRIM(D14))&gt;0</formula>
    </cfRule>
  </conditionalFormatting>
  <conditionalFormatting sqref="E14:E130">
    <cfRule type="notContainsBlanks" dxfId="3" priority="4">
      <formula>LEN(TRIM(E14))&gt;0</formula>
    </cfRule>
  </conditionalFormatting>
  <conditionalFormatting sqref="G7:G8">
    <cfRule type="notContainsBlanks" dxfId="2" priority="3">
      <formula>LEN(TRIM(G7))&gt;0</formula>
    </cfRule>
  </conditionalFormatting>
  <conditionalFormatting sqref="G21:G22">
    <cfRule type="notContainsBlanks" dxfId="1" priority="2">
      <formula>LEN(TRIM(G21))&gt;0</formula>
    </cfRule>
  </conditionalFormatting>
  <conditionalFormatting sqref="G9:G20">
    <cfRule type="notContainsBlanks" dxfId="0" priority="1">
      <formula>LEN(TRIM(G9))&gt;0</formula>
    </cfRule>
  </conditionalFormatting>
  <pageMargins left="0.7" right="0.7" top="1.5" bottom="0.75" header="0.8" footer="0.3"/>
  <pageSetup scale="27" orientation="landscape" r:id="rId1"/>
  <headerFooter>
    <oddHeader>&amp;RKyPSC Case No. 2020-00142
STAFF-DR-01-001 Attachment 5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42"/>
  <sheetViews>
    <sheetView tabSelected="1" view="pageLayout" zoomScaleNormal="100" workbookViewId="0">
      <selection sqref="A1:L32"/>
    </sheetView>
  </sheetViews>
  <sheetFormatPr defaultRowHeight="12.5"/>
  <cols>
    <col min="1" max="1" width="49.08984375" customWidth="1"/>
    <col min="2" max="2" width="2.90625" customWidth="1"/>
    <col min="3" max="3" width="23.453125" customWidth="1"/>
    <col min="4" max="4" width="6.36328125" customWidth="1"/>
    <col min="5" max="5" width="16.54296875" customWidth="1"/>
    <col min="6" max="6" width="1.54296875" customWidth="1"/>
    <col min="7" max="7" width="16" customWidth="1"/>
    <col min="8" max="8" width="5.54296875" customWidth="1"/>
    <col min="17" max="17" width="17.90625" customWidth="1"/>
    <col min="18" max="18" width="9.54296875" bestFit="1" customWidth="1"/>
  </cols>
  <sheetData>
    <row r="1" spans="1:7" ht="12.75" customHeight="1">
      <c r="E1" s="7" t="s">
        <v>4</v>
      </c>
    </row>
    <row r="2" spans="1:7" ht="12.75" customHeight="1">
      <c r="E2" s="4"/>
    </row>
    <row r="3" spans="1:7" ht="12.75" customHeight="1">
      <c r="A3" s="3" t="s">
        <v>0</v>
      </c>
      <c r="B3" s="3"/>
      <c r="C3" s="4"/>
      <c r="D3" s="4"/>
      <c r="E3" s="4"/>
      <c r="G3" s="4"/>
    </row>
    <row r="4" spans="1:7" ht="12.75" customHeight="1">
      <c r="A4" s="3" t="s">
        <v>1</v>
      </c>
      <c r="B4" s="3"/>
      <c r="C4" s="4"/>
      <c r="D4" s="4"/>
      <c r="E4" s="4"/>
      <c r="G4" s="4"/>
    </row>
    <row r="5" spans="1:7" ht="12.75" customHeight="1">
      <c r="A5" s="4"/>
      <c r="B5" s="4"/>
      <c r="C5" s="4"/>
      <c r="D5" s="4"/>
      <c r="E5" s="4"/>
      <c r="G5" s="4"/>
    </row>
    <row r="6" spans="1:7" ht="12.75" customHeight="1">
      <c r="A6" s="103" t="s">
        <v>331</v>
      </c>
      <c r="B6" s="4"/>
      <c r="C6" s="4"/>
      <c r="D6" s="4"/>
      <c r="E6" s="4"/>
      <c r="G6" s="4"/>
    </row>
    <row r="7" spans="1:7" ht="12.75" customHeight="1">
      <c r="A7" s="4"/>
      <c r="B7" s="4"/>
      <c r="C7" s="4"/>
      <c r="D7" s="4"/>
      <c r="E7" s="4"/>
      <c r="G7" s="4"/>
    </row>
    <row r="8" spans="1:7" ht="12.75" customHeight="1">
      <c r="A8" s="4" t="str">
        <f>"For the Expense Month of "&amp;TEXT(ExpMonth,"mmmm yyyy")</f>
        <v>For the Expense Month of July 2019</v>
      </c>
      <c r="B8" s="4"/>
      <c r="C8" s="4"/>
      <c r="D8" s="4"/>
      <c r="E8" s="4"/>
      <c r="G8" s="4"/>
    </row>
    <row r="9" spans="1:7" ht="12.75" customHeight="1"/>
    <row r="10" spans="1:7" ht="12.75" customHeight="1"/>
    <row r="11" spans="1:7" ht="13.5" customHeight="1"/>
    <row r="12" spans="1:7" ht="12.75" customHeight="1">
      <c r="A12" s="74"/>
      <c r="B12" s="74"/>
      <c r="C12" s="74"/>
      <c r="D12" s="74"/>
      <c r="E12" s="74"/>
    </row>
    <row r="13" spans="1:7" ht="12.75" customHeight="1">
      <c r="A13" s="72" t="s">
        <v>317</v>
      </c>
      <c r="B13" s="74"/>
      <c r="C13" s="74"/>
      <c r="D13" s="74"/>
      <c r="E13" s="74"/>
    </row>
    <row r="14" spans="1:7" ht="12.75" customHeight="1">
      <c r="A14" s="74"/>
      <c r="B14" s="74"/>
      <c r="C14" s="74"/>
      <c r="D14" s="74"/>
      <c r="E14" s="74"/>
    </row>
    <row r="15" spans="1:7" ht="12.75" customHeight="1">
      <c r="A15" s="74" t="s">
        <v>318</v>
      </c>
      <c r="B15" s="74"/>
      <c r="C15" s="73" t="s">
        <v>330</v>
      </c>
      <c r="D15" s="130" t="s">
        <v>3</v>
      </c>
      <c r="E15" s="237">
        <f>'FORM 1.10'!H47</f>
        <v>510839</v>
      </c>
    </row>
    <row r="16" spans="1:7" ht="12.75" customHeight="1">
      <c r="A16" s="74"/>
      <c r="B16" s="74"/>
      <c r="C16" s="74"/>
      <c r="D16" s="74"/>
      <c r="E16" s="154"/>
    </row>
    <row r="17" spans="1:5" ht="12.75" customHeight="1">
      <c r="A17" s="74" t="s">
        <v>329</v>
      </c>
      <c r="B17" s="74"/>
      <c r="C17" s="73" t="s">
        <v>319</v>
      </c>
      <c r="D17" s="130" t="s">
        <v>3</v>
      </c>
      <c r="E17" s="237">
        <f>'FORM 1.10'!H50</f>
        <v>10965259</v>
      </c>
    </row>
    <row r="18" spans="1:5" ht="12.75" customHeight="1">
      <c r="A18" s="74"/>
      <c r="B18" s="74"/>
      <c r="C18" s="74"/>
      <c r="D18" s="74"/>
      <c r="E18" s="74"/>
    </row>
    <row r="19" spans="1:5" ht="12.75" customHeight="1">
      <c r="A19" s="74" t="s">
        <v>320</v>
      </c>
      <c r="B19" s="74"/>
      <c r="C19" s="73" t="s">
        <v>374</v>
      </c>
      <c r="D19" s="130" t="s">
        <v>3</v>
      </c>
      <c r="E19" s="131">
        <f>'FORM 1.10'!H53</f>
        <v>4.6600000000000003E-2</v>
      </c>
    </row>
    <row r="20" spans="1:5" ht="12.75" customHeight="1">
      <c r="A20" s="74"/>
      <c r="B20" s="74"/>
      <c r="C20" s="74"/>
      <c r="D20" s="74"/>
      <c r="E20" s="74"/>
    </row>
    <row r="21" spans="1:5" ht="12.75" customHeight="1">
      <c r="A21" s="74"/>
      <c r="B21" s="74"/>
      <c r="C21" s="74"/>
      <c r="D21" s="74"/>
      <c r="E21" s="74"/>
    </row>
    <row r="22" spans="1:5" ht="12.75" customHeight="1">
      <c r="A22" s="132" t="s">
        <v>321</v>
      </c>
      <c r="B22" s="74"/>
      <c r="C22" s="74"/>
      <c r="D22" s="74"/>
      <c r="E22" s="74"/>
    </row>
    <row r="23" spans="1:5" ht="12.75" customHeight="1">
      <c r="A23" s="74"/>
      <c r="B23" s="74"/>
      <c r="C23" s="74"/>
      <c r="D23" s="74"/>
      <c r="E23" s="74"/>
    </row>
    <row r="24" spans="1:5" ht="12.75" customHeight="1">
      <c r="A24" s="74" t="s">
        <v>318</v>
      </c>
      <c r="B24" s="74"/>
      <c r="C24" s="73" t="s">
        <v>330</v>
      </c>
      <c r="D24" s="130" t="s">
        <v>3</v>
      </c>
      <c r="E24" s="237">
        <f>'FORM 1.10'!I47</f>
        <v>768818</v>
      </c>
    </row>
    <row r="25" spans="1:5" ht="12.75" customHeight="1">
      <c r="A25" s="74"/>
      <c r="B25" s="74"/>
      <c r="C25" s="74"/>
      <c r="D25" s="74"/>
      <c r="E25" s="154"/>
    </row>
    <row r="26" spans="1:5" ht="12.75" customHeight="1">
      <c r="A26" s="74" t="s">
        <v>329</v>
      </c>
      <c r="B26" s="74"/>
      <c r="C26" s="73" t="s">
        <v>319</v>
      </c>
      <c r="D26" s="74"/>
      <c r="E26" s="237">
        <f>'FORM 1.10'!I51</f>
        <v>10862354</v>
      </c>
    </row>
    <row r="27" spans="1:5" ht="12.75" customHeight="1">
      <c r="A27" s="74"/>
      <c r="B27" s="74"/>
      <c r="C27" s="74"/>
      <c r="D27" s="74"/>
      <c r="E27" s="74"/>
    </row>
    <row r="28" spans="1:5" ht="12.75" customHeight="1">
      <c r="A28" s="74" t="s">
        <v>320</v>
      </c>
      <c r="B28" s="74"/>
      <c r="C28" s="73" t="s">
        <v>374</v>
      </c>
      <c r="D28" s="130" t="s">
        <v>3</v>
      </c>
      <c r="E28" s="131">
        <f>'FORM 1.10'!I53</f>
        <v>7.0800000000000002E-2</v>
      </c>
    </row>
    <row r="29" spans="1:5" ht="12.75" customHeight="1">
      <c r="A29" s="74"/>
      <c r="B29" s="74"/>
      <c r="C29" s="74"/>
      <c r="D29" s="74"/>
      <c r="E29" s="74"/>
    </row>
    <row r="30" spans="1:5" ht="12.75" customHeight="1"/>
    <row r="31" spans="1:5" ht="12.75" customHeight="1"/>
    <row r="32" spans="1:5" ht="12.75" customHeight="1"/>
    <row r="33" spans="1:5" ht="12.75" customHeight="1">
      <c r="A33" s="2" t="s">
        <v>5</v>
      </c>
      <c r="B33" s="2"/>
      <c r="C33" s="270">
        <f>Input!B17</f>
        <v>43706</v>
      </c>
      <c r="D33" s="271"/>
      <c r="E33" s="271"/>
    </row>
    <row r="34" spans="1:5" ht="12.75" customHeight="1">
      <c r="A34" s="2"/>
      <c r="B34" s="2"/>
    </row>
    <row r="35" spans="1:5" ht="12.75" customHeight="1">
      <c r="A35" s="2"/>
      <c r="B35" s="2"/>
    </row>
    <row r="36" spans="1:5" ht="12.75" customHeight="1">
      <c r="A36" s="2" t="s">
        <v>6</v>
      </c>
      <c r="B36" s="2"/>
      <c r="C36" s="268" t="s">
        <v>386</v>
      </c>
      <c r="D36" s="8"/>
      <c r="E36" s="8"/>
    </row>
    <row r="37" spans="1:5" ht="12.75" customHeight="1">
      <c r="A37" s="2"/>
      <c r="B37" s="2"/>
    </row>
    <row r="38" spans="1:5" ht="12.75" customHeight="1">
      <c r="A38" s="2"/>
      <c r="B38" s="2"/>
    </row>
    <row r="39" spans="1:5" ht="12.75" customHeight="1">
      <c r="A39" s="2" t="s">
        <v>7</v>
      </c>
      <c r="B39" s="2"/>
      <c r="C39" s="8" t="s">
        <v>385</v>
      </c>
      <c r="D39" s="8"/>
      <c r="E39" s="8"/>
    </row>
    <row r="40" spans="1:5" ht="12.75" customHeight="1">
      <c r="A40" s="2"/>
      <c r="B40" s="2"/>
    </row>
    <row r="41" spans="1:5" ht="12.75" customHeight="1">
      <c r="A41" s="2"/>
      <c r="B41" s="2"/>
    </row>
    <row r="42" spans="1:5" ht="12.75" customHeight="1">
      <c r="A42" s="2" t="s">
        <v>8</v>
      </c>
      <c r="B42" s="2"/>
      <c r="C42" s="270">
        <f>Input!B18</f>
        <v>43696</v>
      </c>
      <c r="D42" s="272"/>
      <c r="E42" s="272"/>
    </row>
  </sheetData>
  <printOptions horizontalCentered="1"/>
  <pageMargins left="1" right="0.7" top="1.5" bottom="0.75" header="0.8" footer="0.3"/>
  <pageSetup scale="89" orientation="portrait" r:id="rId1"/>
  <headerFooter>
    <oddHeader>&amp;RKyPSC Case No. 2020-00142
STAFF-DR-01-001 Attachment 5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67"/>
  <sheetViews>
    <sheetView tabSelected="1" view="pageLayout" topLeftCell="B1" zoomScaleNormal="100" workbookViewId="0">
      <selection sqref="A1:L32"/>
    </sheetView>
  </sheetViews>
  <sheetFormatPr defaultRowHeight="12.5"/>
  <cols>
    <col min="1" max="1" width="1.453125" customWidth="1"/>
    <col min="2" max="2" width="6.6328125" customWidth="1"/>
    <col min="3" max="3" width="1.6328125" customWidth="1"/>
    <col min="4" max="4" width="69.90625" customWidth="1"/>
    <col min="5" max="5" width="3.36328125" customWidth="1"/>
    <col min="6" max="6" width="21.36328125" customWidth="1"/>
    <col min="7" max="7" width="4" customWidth="1"/>
    <col min="8" max="8" width="22.453125" customWidth="1"/>
    <col min="9" max="9" width="21.90625" customWidth="1"/>
  </cols>
  <sheetData>
    <row r="1" spans="2:9" ht="12.75" customHeight="1">
      <c r="I1" s="7" t="s">
        <v>9</v>
      </c>
    </row>
    <row r="2" spans="2:9" ht="12.75" customHeight="1"/>
    <row r="3" spans="2:9" ht="12.75" customHeight="1">
      <c r="B3" s="3" t="str">
        <f>Company</f>
        <v>DUKE ENERGY KENTUCKY, INC.</v>
      </c>
      <c r="C3" s="3"/>
      <c r="D3" s="3"/>
      <c r="E3" s="3"/>
      <c r="F3" s="3"/>
      <c r="G3" s="3"/>
      <c r="H3" s="3"/>
      <c r="I3" s="3"/>
    </row>
    <row r="4" spans="2:9" ht="12.75" customHeight="1">
      <c r="B4" s="3" t="str">
        <f>Title</f>
        <v>ENVIRONMENTAL SURCHARGE REPORT</v>
      </c>
      <c r="C4" s="3"/>
      <c r="D4" s="3"/>
      <c r="E4" s="3"/>
      <c r="F4" s="3"/>
      <c r="G4" s="3"/>
      <c r="H4" s="3"/>
      <c r="I4" s="3"/>
    </row>
    <row r="5" spans="2:9" ht="12.75" customHeight="1">
      <c r="B5" s="4"/>
      <c r="C5" s="4"/>
      <c r="D5" s="4"/>
      <c r="E5" s="4"/>
      <c r="F5" s="4"/>
      <c r="G5" s="4"/>
      <c r="H5" s="4"/>
      <c r="I5" s="4"/>
    </row>
    <row r="6" spans="2:9" ht="12.75" customHeight="1">
      <c r="B6" s="103" t="s">
        <v>30</v>
      </c>
      <c r="C6" s="103"/>
      <c r="D6" s="103"/>
      <c r="E6" s="103"/>
      <c r="F6" s="103"/>
      <c r="G6" s="103"/>
      <c r="H6" s="103"/>
      <c r="I6" s="103"/>
    </row>
    <row r="7" spans="2:9" ht="12.75" customHeight="1">
      <c r="B7" s="4"/>
      <c r="C7" s="4"/>
      <c r="D7" s="4"/>
      <c r="E7" s="4"/>
      <c r="F7" s="4"/>
      <c r="G7" s="4"/>
      <c r="H7" s="4"/>
      <c r="I7" s="4"/>
    </row>
    <row r="8" spans="2:9" ht="12.75" customHeight="1">
      <c r="B8" s="4" t="str">
        <f>"For the Expense Month of "&amp;TEXT(ExpMonth,"mmmm yyyy")</f>
        <v>For the Expense Month of July 2019</v>
      </c>
      <c r="C8" s="4"/>
      <c r="D8" s="4"/>
      <c r="E8" s="4"/>
      <c r="F8" s="4"/>
      <c r="G8" s="4"/>
      <c r="H8" s="4"/>
      <c r="I8" s="4"/>
    </row>
    <row r="9" spans="2:9" ht="12.75" customHeight="1"/>
    <row r="10" spans="2:9" ht="12.75" customHeight="1"/>
    <row r="11" spans="2:9" ht="12.75" customHeight="1">
      <c r="B11" s="84" t="s">
        <v>157</v>
      </c>
      <c r="C11" s="12"/>
      <c r="D11" s="12"/>
      <c r="E11" s="12"/>
      <c r="F11" s="12"/>
      <c r="G11" s="12"/>
      <c r="H11" s="84" t="s">
        <v>10</v>
      </c>
    </row>
    <row r="12" spans="2:9" ht="14.25" customHeight="1">
      <c r="B12" s="100" t="s">
        <v>50</v>
      </c>
      <c r="C12" s="76"/>
      <c r="D12" s="86" t="s">
        <v>305</v>
      </c>
      <c r="E12" s="29"/>
      <c r="F12" s="83" t="s">
        <v>29</v>
      </c>
      <c r="G12" s="29"/>
      <c r="H12" s="85" t="s">
        <v>11</v>
      </c>
    </row>
    <row r="13" spans="2:9" ht="12.75" customHeight="1">
      <c r="B13" s="12"/>
      <c r="C13" s="12"/>
      <c r="E13" s="12"/>
      <c r="F13" s="12"/>
      <c r="G13" s="12"/>
      <c r="H13" s="28"/>
    </row>
    <row r="14" spans="2:9" ht="12.75" customHeight="1">
      <c r="B14" s="15">
        <f>MAX(B$13:B13)+1</f>
        <v>1</v>
      </c>
      <c r="C14" s="15"/>
      <c r="D14" s="12" t="s">
        <v>98</v>
      </c>
      <c r="E14" s="12"/>
      <c r="F14" s="20" t="s">
        <v>31</v>
      </c>
      <c r="G14" s="15"/>
      <c r="H14" s="226">
        <f>'FORM 2.00'!F28</f>
        <v>45064757</v>
      </c>
      <c r="I14" s="79"/>
    </row>
    <row r="15" spans="2:9" ht="12.75" customHeight="1">
      <c r="B15" s="15"/>
      <c r="C15" s="15"/>
      <c r="D15" s="12"/>
      <c r="E15" s="12"/>
      <c r="F15" s="20"/>
      <c r="G15" s="15"/>
      <c r="H15" s="225"/>
    </row>
    <row r="16" spans="2:9" ht="12.75" customHeight="1">
      <c r="B16" s="15">
        <f>MAX(B$13:B15)+1</f>
        <v>2</v>
      </c>
      <c r="C16" s="15"/>
      <c r="D16" s="87" t="s">
        <v>154</v>
      </c>
      <c r="E16" s="12"/>
      <c r="F16" s="15" t="s">
        <v>153</v>
      </c>
      <c r="G16" s="15"/>
      <c r="H16" s="225">
        <f>ROUND(H14/12,0)</f>
        <v>3755396</v>
      </c>
      <c r="I16" s="79"/>
    </row>
    <row r="17" spans="2:9" ht="12.75" customHeight="1">
      <c r="B17" s="15"/>
      <c r="C17" s="15"/>
      <c r="D17" s="87"/>
      <c r="E17" s="12"/>
      <c r="F17" s="20"/>
      <c r="G17" s="15"/>
      <c r="H17" s="155"/>
    </row>
    <row r="18" spans="2:9" ht="12.75" customHeight="1">
      <c r="B18" s="15">
        <f>MAX(B$13:B17)+1</f>
        <v>3</v>
      </c>
      <c r="C18" s="15"/>
      <c r="D18" s="12" t="s">
        <v>116</v>
      </c>
      <c r="E18" s="12"/>
      <c r="F18" s="73" t="s">
        <v>130</v>
      </c>
      <c r="G18" s="15"/>
      <c r="H18" s="167">
        <f>'FORM 1.20'!G16</f>
        <v>8.4460000000000007E-2</v>
      </c>
      <c r="I18" s="74"/>
    </row>
    <row r="19" spans="2:9" ht="12.75" customHeight="1">
      <c r="B19" s="15"/>
      <c r="C19" s="15"/>
      <c r="D19" s="12"/>
      <c r="E19" s="12"/>
      <c r="F19" s="20"/>
      <c r="G19" s="15"/>
      <c r="H19" s="156"/>
    </row>
    <row r="20" spans="2:9" ht="12.75" customHeight="1">
      <c r="B20" s="15">
        <f>MAX(B$13:B19)+1</f>
        <v>4</v>
      </c>
      <c r="C20" s="15"/>
      <c r="D20" t="s">
        <v>37</v>
      </c>
      <c r="E20" s="12"/>
      <c r="F20" s="15" t="s">
        <v>107</v>
      </c>
      <c r="G20" s="68"/>
      <c r="H20" s="225">
        <f>ROUND(H16*H18,0)</f>
        <v>317181</v>
      </c>
    </row>
    <row r="21" spans="2:9" ht="12.75" customHeight="1">
      <c r="B21" s="15"/>
      <c r="C21" s="15"/>
      <c r="D21" s="25"/>
      <c r="E21" s="12"/>
      <c r="F21" s="20"/>
      <c r="G21" s="15"/>
      <c r="H21" s="225"/>
    </row>
    <row r="22" spans="2:9" ht="12.75" customHeight="1">
      <c r="B22" s="15">
        <f>MAX(B$13:B21)+1</f>
        <v>5</v>
      </c>
      <c r="C22" s="15"/>
      <c r="D22" t="s">
        <v>38</v>
      </c>
      <c r="E22" s="12"/>
      <c r="F22" s="20" t="s">
        <v>31</v>
      </c>
      <c r="G22" s="15" t="s">
        <v>32</v>
      </c>
      <c r="H22" s="225">
        <f>'FORM 2.00'!F38</f>
        <v>3122911</v>
      </c>
    </row>
    <row r="23" spans="2:9" ht="12.75" customHeight="1">
      <c r="B23" s="15"/>
      <c r="C23" s="15"/>
      <c r="D23" s="12"/>
      <c r="E23" s="12"/>
      <c r="F23" s="20"/>
      <c r="G23" s="15"/>
      <c r="H23" s="227"/>
    </row>
    <row r="24" spans="2:9" ht="12.75" customHeight="1">
      <c r="B24" s="15">
        <f>MAX(B$13:B23)+1</f>
        <v>6</v>
      </c>
      <c r="C24" s="15"/>
      <c r="D24" s="79" t="s">
        <v>155</v>
      </c>
      <c r="E24" s="12"/>
      <c r="F24" s="20" t="s">
        <v>31</v>
      </c>
      <c r="G24" s="15" t="s">
        <v>33</v>
      </c>
      <c r="H24" s="228">
        <f>'FORM 2.00'!F45</f>
        <v>0</v>
      </c>
    </row>
    <row r="25" spans="2:9" ht="12.75" customHeight="1">
      <c r="B25" s="20"/>
      <c r="C25" s="20"/>
      <c r="D25" s="12"/>
      <c r="E25" s="12"/>
      <c r="F25" s="12"/>
      <c r="G25" s="12"/>
      <c r="H25" s="67"/>
    </row>
    <row r="26" spans="2:9" ht="12.75" customHeight="1">
      <c r="B26" s="15">
        <f>MAX(B$13:B25)+1</f>
        <v>7</v>
      </c>
      <c r="C26" s="15"/>
      <c r="D26" s="87" t="s">
        <v>152</v>
      </c>
      <c r="E26" s="12"/>
      <c r="F26" s="68" t="s">
        <v>118</v>
      </c>
      <c r="G26" s="15"/>
      <c r="H26" s="225">
        <f>H20+H22-H24</f>
        <v>3440092</v>
      </c>
    </row>
    <row r="27" spans="2:9" ht="12.75" customHeight="1">
      <c r="B27" s="12"/>
      <c r="C27" s="12"/>
      <c r="D27" s="12"/>
      <c r="E27" s="12"/>
      <c r="F27" s="12"/>
      <c r="G27" s="12"/>
      <c r="H27" s="29"/>
    </row>
    <row r="28" spans="2:9" ht="12.75" customHeight="1">
      <c r="B28" s="15">
        <f>MAX(B$13:B27)+1</f>
        <v>8</v>
      </c>
      <c r="C28" s="15"/>
      <c r="D28" s="12" t="s">
        <v>34</v>
      </c>
      <c r="E28" s="12"/>
      <c r="F28" s="251" t="s">
        <v>412</v>
      </c>
      <c r="G28" s="68"/>
      <c r="H28" s="253">
        <f>I58</f>
        <v>0.97099999999999997</v>
      </c>
    </row>
    <row r="29" spans="2:9" ht="12.75" customHeight="1">
      <c r="B29" s="20"/>
      <c r="C29" s="20"/>
      <c r="D29" s="12"/>
      <c r="E29" s="12"/>
      <c r="F29" s="25"/>
      <c r="G29" s="12"/>
      <c r="H29" s="29"/>
    </row>
    <row r="30" spans="2:9" ht="12.75" customHeight="1">
      <c r="B30" s="15">
        <f>MAX(B$13:B29)+1</f>
        <v>9</v>
      </c>
      <c r="C30" s="15"/>
      <c r="D30" s="12" t="s">
        <v>35</v>
      </c>
      <c r="E30" s="12"/>
      <c r="F30" s="26" t="s">
        <v>119</v>
      </c>
      <c r="G30" s="15"/>
      <c r="H30" s="225">
        <f>ROUND(H26*H28,0)</f>
        <v>3340329</v>
      </c>
    </row>
    <row r="31" spans="2:9" ht="12.75" customHeight="1">
      <c r="B31" s="20"/>
      <c r="C31" s="20"/>
      <c r="D31" s="12"/>
      <c r="E31" s="12"/>
      <c r="F31" s="25"/>
      <c r="G31" s="12"/>
      <c r="H31" s="155"/>
    </row>
    <row r="32" spans="2:9" ht="12.75" customHeight="1">
      <c r="B32" s="15">
        <f>MAX(B$13:B31)+1</f>
        <v>10</v>
      </c>
      <c r="C32" s="20"/>
      <c r="D32" s="25" t="s">
        <v>165</v>
      </c>
      <c r="E32" s="12"/>
      <c r="F32" s="251" t="s">
        <v>156</v>
      </c>
      <c r="G32" s="15" t="s">
        <v>32</v>
      </c>
      <c r="H32" s="311">
        <v>-1805080</v>
      </c>
    </row>
    <row r="33" spans="2:10" ht="12.75" customHeight="1">
      <c r="B33" s="20"/>
      <c r="C33" s="20"/>
      <c r="D33" s="12"/>
      <c r="E33" s="12"/>
      <c r="F33" s="25"/>
      <c r="G33" s="12"/>
      <c r="H33" s="155"/>
    </row>
    <row r="34" spans="2:10" ht="12.75" customHeight="1">
      <c r="B34" s="15">
        <f>MAX(B$13:B33)+1</f>
        <v>11</v>
      </c>
      <c r="C34" s="15"/>
      <c r="D34" s="25" t="s">
        <v>113</v>
      </c>
      <c r="E34" s="25"/>
      <c r="F34" s="26" t="s">
        <v>31</v>
      </c>
      <c r="G34" s="15" t="s">
        <v>32</v>
      </c>
      <c r="H34" s="228">
        <f>'FORM 2.00'!F51</f>
        <v>-255592</v>
      </c>
      <c r="J34" s="339"/>
    </row>
    <row r="35" spans="2:10" ht="12.75" customHeight="1">
      <c r="B35" s="20"/>
      <c r="C35" s="20"/>
      <c r="D35" s="12"/>
      <c r="E35" s="12"/>
      <c r="F35" s="25"/>
      <c r="G35" s="12"/>
      <c r="H35" s="225"/>
    </row>
    <row r="36" spans="2:10" ht="13.5" customHeight="1" thickBot="1">
      <c r="B36" s="15">
        <f>MAX(B$13:B35)+1</f>
        <v>12</v>
      </c>
      <c r="C36" s="15"/>
      <c r="D36" s="87" t="s">
        <v>333</v>
      </c>
      <c r="E36" s="12"/>
      <c r="F36" s="26" t="s">
        <v>167</v>
      </c>
      <c r="G36" s="12"/>
      <c r="H36" s="229">
        <f>H30+H32+H34</f>
        <v>1279657</v>
      </c>
    </row>
    <row r="37" spans="2:10" ht="13.5" customHeight="1" thickTop="1">
      <c r="B37" s="20"/>
      <c r="C37" s="20"/>
      <c r="D37" s="12"/>
      <c r="E37" s="12"/>
      <c r="F37" s="25"/>
      <c r="G37" s="12"/>
      <c r="H37" s="225"/>
    </row>
    <row r="38" spans="2:10" ht="13.5" customHeight="1" thickBot="1">
      <c r="B38" s="20">
        <v>13</v>
      </c>
      <c r="C38" s="20"/>
      <c r="D38" s="12" t="s">
        <v>346</v>
      </c>
      <c r="E38" s="12"/>
      <c r="F38" s="68" t="s">
        <v>414</v>
      </c>
      <c r="G38" s="12"/>
      <c r="H38" s="229">
        <f>H26-H30</f>
        <v>99763</v>
      </c>
    </row>
    <row r="39" spans="2:10" ht="12.75" customHeight="1" thickTop="1">
      <c r="B39" s="20"/>
      <c r="C39" s="20"/>
      <c r="D39" s="12"/>
      <c r="E39" s="12"/>
      <c r="F39" s="25"/>
      <c r="G39" s="12"/>
      <c r="H39" s="29"/>
    </row>
    <row r="40" spans="2:10" ht="12.75" customHeight="1">
      <c r="B40" s="65" t="s">
        <v>99</v>
      </c>
      <c r="C40" s="65"/>
      <c r="D40" s="60"/>
      <c r="E40" s="12"/>
      <c r="F40" s="25"/>
      <c r="G40" s="12"/>
      <c r="H40" s="29"/>
    </row>
    <row r="41" spans="2:10" ht="12.75" customHeight="1">
      <c r="B41" s="33"/>
      <c r="C41" s="82"/>
      <c r="D41" s="10"/>
      <c r="E41" s="10"/>
      <c r="F41" s="252"/>
      <c r="G41" s="10"/>
      <c r="H41" s="62"/>
      <c r="I41" s="63"/>
    </row>
    <row r="42" spans="2:10" ht="12.75" customHeight="1">
      <c r="B42" s="16"/>
      <c r="C42" s="20"/>
      <c r="D42" s="12"/>
      <c r="E42" s="12"/>
      <c r="F42" s="25"/>
      <c r="G42" s="12"/>
      <c r="H42" s="66" t="s">
        <v>96</v>
      </c>
      <c r="I42" s="92" t="s">
        <v>97</v>
      </c>
    </row>
    <row r="43" spans="2:10" ht="12.75" customHeight="1">
      <c r="B43" s="16"/>
      <c r="C43" s="20"/>
      <c r="D43" s="12"/>
      <c r="E43" s="12"/>
      <c r="F43" s="25"/>
      <c r="G43" s="12"/>
      <c r="H43" s="118" t="s">
        <v>323</v>
      </c>
      <c r="I43" s="119" t="s">
        <v>324</v>
      </c>
    </row>
    <row r="44" spans="2:10" ht="12.75" customHeight="1">
      <c r="B44" s="16"/>
      <c r="C44" s="20"/>
      <c r="D44" s="12"/>
      <c r="E44" s="12"/>
      <c r="F44" s="25"/>
      <c r="G44" s="12"/>
      <c r="H44" s="27"/>
      <c r="I44" s="13"/>
    </row>
    <row r="45" spans="2:10" ht="12.75" customHeight="1">
      <c r="B45" s="14">
        <f>MAX(B$13:B41)+1</f>
        <v>14</v>
      </c>
      <c r="C45" s="15"/>
      <c r="D45" s="12" t="s">
        <v>334</v>
      </c>
      <c r="E45" s="12"/>
      <c r="F45" s="26" t="s">
        <v>36</v>
      </c>
      <c r="G45" s="12"/>
      <c r="H45" s="61">
        <f>'FORM 3.00'!G36</f>
        <v>0.3992</v>
      </c>
      <c r="I45" s="64">
        <f>'FORM 3.00'!G64</f>
        <v>0.6008</v>
      </c>
    </row>
    <row r="46" spans="2:10" ht="12.75" customHeight="1">
      <c r="B46" s="16"/>
      <c r="C46" s="20"/>
      <c r="D46" s="12"/>
      <c r="E46" s="12"/>
      <c r="F46" s="25"/>
      <c r="G46" s="12"/>
      <c r="H46" s="27"/>
      <c r="I46" s="13"/>
    </row>
    <row r="47" spans="2:10" ht="13.25" customHeight="1">
      <c r="B47" s="14">
        <f>MAX(B$13:B46)+1</f>
        <v>15</v>
      </c>
      <c r="C47" s="15"/>
      <c r="D47" s="12" t="s">
        <v>335</v>
      </c>
      <c r="E47" s="12"/>
      <c r="F47" s="68" t="s">
        <v>348</v>
      </c>
      <c r="G47" s="12"/>
      <c r="H47" s="225">
        <f>ROUND(H36*H45,0)</f>
        <v>510839</v>
      </c>
      <c r="I47" s="230">
        <f>H36-H47</f>
        <v>768818</v>
      </c>
    </row>
    <row r="48" spans="2:10" ht="12.75" customHeight="1">
      <c r="B48" s="16"/>
      <c r="C48" s="20"/>
      <c r="D48" s="12"/>
      <c r="E48" s="12"/>
      <c r="F48" s="25"/>
      <c r="G48" s="12"/>
      <c r="H48" s="231"/>
      <c r="I48" s="232"/>
    </row>
    <row r="49" spans="2:9" ht="12.75" customHeight="1">
      <c r="B49" s="14">
        <f>MAX(B$13:B48)+1</f>
        <v>16</v>
      </c>
      <c r="C49" s="20"/>
      <c r="D49" s="133" t="s">
        <v>322</v>
      </c>
      <c r="E49" s="25"/>
      <c r="F49" s="25"/>
      <c r="G49" s="25"/>
      <c r="H49" s="233"/>
      <c r="I49" s="234"/>
    </row>
    <row r="50" spans="2:9" ht="15" customHeight="1">
      <c r="B50" s="117"/>
      <c r="C50" s="15"/>
      <c r="D50" s="134" t="s">
        <v>325</v>
      </c>
      <c r="E50" s="135"/>
      <c r="F50" s="136" t="s">
        <v>36</v>
      </c>
      <c r="G50" s="137"/>
      <c r="H50" s="235">
        <f>'FORM 3.00'!G32</f>
        <v>10965259</v>
      </c>
      <c r="I50" s="234"/>
    </row>
    <row r="51" spans="2:9" ht="27.65" customHeight="1">
      <c r="B51" s="14"/>
      <c r="C51" s="15"/>
      <c r="D51" s="134" t="s">
        <v>326</v>
      </c>
      <c r="E51" s="135"/>
      <c r="F51" s="136" t="s">
        <v>36</v>
      </c>
      <c r="G51" s="137"/>
      <c r="H51" s="235"/>
      <c r="I51" s="236">
        <f>'FORM 3.00'!H60</f>
        <v>10862354</v>
      </c>
    </row>
    <row r="52" spans="2:9" ht="12.75" customHeight="1">
      <c r="B52" s="16"/>
      <c r="C52" s="20"/>
      <c r="D52" s="25"/>
      <c r="E52" s="25"/>
      <c r="F52" s="25"/>
      <c r="G52" s="25"/>
      <c r="H52" s="138"/>
      <c r="I52" s="139"/>
    </row>
    <row r="53" spans="2:9" ht="12.75" customHeight="1">
      <c r="B53" s="14">
        <f>MAX(B$13:B52)+1</f>
        <v>17</v>
      </c>
      <c r="C53" s="15"/>
      <c r="D53" s="25" t="s">
        <v>332</v>
      </c>
      <c r="E53" s="25"/>
      <c r="F53" s="68" t="s">
        <v>347</v>
      </c>
      <c r="G53" s="68"/>
      <c r="H53" s="140">
        <f>IF(H50=0,0,ROUND(H47/H50,4))</f>
        <v>4.6600000000000003E-2</v>
      </c>
      <c r="I53" s="141">
        <f>IF(I51=0,0,ROUND(I47/I51,4))</f>
        <v>7.0800000000000002E-2</v>
      </c>
    </row>
    <row r="54" spans="2:9" ht="12.75" customHeight="1">
      <c r="B54" s="18"/>
      <c r="C54" s="6"/>
      <c r="D54" s="6"/>
      <c r="E54" s="6"/>
      <c r="F54" s="6"/>
      <c r="G54" s="6"/>
      <c r="H54" s="6"/>
      <c r="I54" s="19"/>
    </row>
    <row r="55" spans="2:9" ht="12.75" customHeight="1">
      <c r="B55" s="12"/>
      <c r="C55" s="12"/>
      <c r="D55" s="12"/>
      <c r="E55" s="12"/>
      <c r="F55" s="12"/>
      <c r="G55" s="12"/>
      <c r="H55" s="12"/>
      <c r="I55" s="12"/>
    </row>
    <row r="56" spans="2:9" ht="12.75" customHeight="1">
      <c r="B56" s="238" t="s">
        <v>377</v>
      </c>
      <c r="C56" s="25"/>
      <c r="D56" s="25"/>
      <c r="E56" s="25"/>
      <c r="F56" s="25"/>
      <c r="G56" s="25"/>
      <c r="H56" s="25"/>
      <c r="I56" s="25"/>
    </row>
    <row r="57" spans="2:9" ht="12.75" customHeight="1">
      <c r="B57" s="239"/>
      <c r="C57" s="240"/>
      <c r="D57" s="240"/>
      <c r="E57" s="240"/>
      <c r="F57" s="240"/>
      <c r="G57" s="240"/>
      <c r="H57" s="240"/>
      <c r="I57" s="241"/>
    </row>
    <row r="58" spans="2:9" ht="12.75" customHeight="1">
      <c r="B58" s="14">
        <f>MAX(B$13:B57)+1</f>
        <v>18</v>
      </c>
      <c r="C58" s="25"/>
      <c r="D58" s="25" t="s">
        <v>378</v>
      </c>
      <c r="E58" s="25"/>
      <c r="F58" s="26" t="s">
        <v>36</v>
      </c>
      <c r="G58" s="25"/>
      <c r="H58" s="243">
        <f>'FORM 3.00'!G34</f>
        <v>27470206</v>
      </c>
      <c r="I58" s="141">
        <f>ROUND(H58/$H$62,4)</f>
        <v>0.97099999999999997</v>
      </c>
    </row>
    <row r="59" spans="2:9" ht="12.75" customHeight="1">
      <c r="B59" s="242"/>
      <c r="C59" s="25"/>
      <c r="D59" s="25"/>
      <c r="E59" s="25"/>
      <c r="F59" s="26"/>
      <c r="G59" s="25"/>
      <c r="H59" s="244"/>
      <c r="I59" s="139"/>
    </row>
    <row r="60" spans="2:9" ht="12.75" customHeight="1">
      <c r="B60" s="14">
        <f>MAX(B$13:B59)+1</f>
        <v>19</v>
      </c>
      <c r="C60" s="25"/>
      <c r="D60" s="25" t="s">
        <v>345</v>
      </c>
      <c r="E60" s="25"/>
      <c r="F60" s="26" t="s">
        <v>349</v>
      </c>
      <c r="G60" s="25"/>
      <c r="H60" s="243">
        <f>VLOOKUP(ExpMonth,SLSRSLtable,3,FALSE)</f>
        <v>820402</v>
      </c>
      <c r="I60" s="245">
        <f>I62-I58</f>
        <v>2.9000000000000026E-2</v>
      </c>
    </row>
    <row r="61" spans="2:9" ht="12.75" customHeight="1">
      <c r="B61" s="242"/>
      <c r="C61" s="25"/>
      <c r="D61" s="25"/>
      <c r="E61" s="25"/>
      <c r="F61" s="25"/>
      <c r="G61" s="25"/>
      <c r="H61" s="226"/>
      <c r="I61" s="139"/>
    </row>
    <row r="62" spans="2:9" ht="12.75" customHeight="1">
      <c r="B62" s="14">
        <f>MAX(B$13:B61)+1</f>
        <v>20</v>
      </c>
      <c r="C62" s="25"/>
      <c r="D62" s="25" t="s">
        <v>379</v>
      </c>
      <c r="E62" s="25"/>
      <c r="F62" s="25"/>
      <c r="G62" s="25"/>
      <c r="H62" s="226">
        <f>H58+H60</f>
        <v>28290608</v>
      </c>
      <c r="I62" s="141">
        <f>ROUND(H62/$H$62,4)</f>
        <v>1</v>
      </c>
    </row>
    <row r="63" spans="2:9" ht="12.75" customHeight="1">
      <c r="B63" s="246"/>
      <c r="C63" s="247"/>
      <c r="D63" s="247"/>
      <c r="E63" s="247"/>
      <c r="F63" s="247"/>
      <c r="G63" s="247"/>
      <c r="H63" s="247"/>
      <c r="I63" s="248"/>
    </row>
    <row r="64" spans="2:9" ht="12.75" customHeight="1">
      <c r="B64" s="74"/>
      <c r="C64" s="74"/>
      <c r="D64" s="74"/>
      <c r="E64" s="74"/>
      <c r="F64" s="74"/>
      <c r="G64" s="74"/>
      <c r="H64" s="74"/>
      <c r="I64" s="74"/>
    </row>
    <row r="65" spans="2:9" ht="12.75" customHeight="1">
      <c r="B65" s="249"/>
      <c r="C65" s="249"/>
      <c r="D65" s="249"/>
      <c r="E65" s="249"/>
      <c r="F65" s="250"/>
      <c r="G65" s="249"/>
      <c r="H65" s="249"/>
      <c r="I65" s="249"/>
    </row>
    <row r="66" spans="2:9" ht="12.75" customHeight="1">
      <c r="B66" s="74"/>
      <c r="C66" s="74"/>
      <c r="D66" s="74" t="s">
        <v>439</v>
      </c>
      <c r="E66" s="74"/>
      <c r="F66" s="74"/>
      <c r="G66" s="74"/>
      <c r="H66" s="74"/>
      <c r="I66" s="74"/>
    </row>
    <row r="67" spans="2:9">
      <c r="D67" t="s">
        <v>440</v>
      </c>
    </row>
  </sheetData>
  <printOptions horizontalCentered="1"/>
  <pageMargins left="1" right="0.7" top="1.5" bottom="0.75" header="0.8" footer="0.3"/>
  <pageSetup scale="58" orientation="portrait" r:id="rId1"/>
  <headerFooter>
    <oddHeader>&amp;RKyPSC Case No. 2020-00142
STAFF-DR-01-001 Attachment 5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22"/>
  <sheetViews>
    <sheetView tabSelected="1" view="pageLayout" zoomScaleNormal="100" workbookViewId="0">
      <selection sqref="A1:L32"/>
    </sheetView>
  </sheetViews>
  <sheetFormatPr defaultColWidth="8.90625" defaultRowHeight="12.5"/>
  <cols>
    <col min="1" max="1" width="6" style="101" customWidth="1"/>
    <col min="2" max="2" width="22" style="101" customWidth="1"/>
    <col min="3" max="3" width="12.08984375" style="101" customWidth="1"/>
    <col min="4" max="4" width="11.36328125" style="101" customWidth="1"/>
    <col min="5" max="5" width="13.453125" style="101" customWidth="1"/>
    <col min="6" max="6" width="12.6328125" style="101" customWidth="1"/>
    <col min="7" max="7" width="19.6328125" style="101" customWidth="1"/>
    <col min="8" max="16384" width="8.90625" style="101"/>
  </cols>
  <sheetData>
    <row r="1" spans="1:9" ht="12.75" customHeight="1">
      <c r="G1" s="7" t="s">
        <v>129</v>
      </c>
    </row>
    <row r="2" spans="1:9" ht="12.75" customHeight="1"/>
    <row r="3" spans="1:9" ht="12.75" customHeight="1">
      <c r="A3" s="3" t="str">
        <f>Company</f>
        <v>DUKE ENERGY KENTUCKY, INC.</v>
      </c>
      <c r="B3" s="3"/>
      <c r="C3" s="3"/>
      <c r="D3" s="3"/>
      <c r="E3" s="3"/>
      <c r="F3" s="3"/>
      <c r="G3" s="3"/>
      <c r="I3" s="103"/>
    </row>
    <row r="4" spans="1:9" ht="12.75" customHeight="1">
      <c r="A4" s="3" t="str">
        <f>Title</f>
        <v>ENVIRONMENTAL SURCHARGE REPORT</v>
      </c>
      <c r="B4" s="3"/>
      <c r="C4" s="3"/>
      <c r="D4" s="3"/>
      <c r="E4" s="3"/>
      <c r="F4" s="3"/>
      <c r="G4" s="3"/>
      <c r="I4" s="103"/>
    </row>
    <row r="5" spans="1:9" ht="12.75" customHeight="1">
      <c r="A5" s="103"/>
      <c r="B5" s="103"/>
      <c r="C5" s="103"/>
      <c r="D5" s="103"/>
      <c r="E5" s="103"/>
      <c r="F5" s="103"/>
      <c r="G5" s="103"/>
      <c r="I5" s="103"/>
    </row>
    <row r="6" spans="1:9" ht="12.75" customHeight="1">
      <c r="A6" s="103" t="s">
        <v>124</v>
      </c>
      <c r="B6" s="103"/>
      <c r="C6" s="103"/>
      <c r="D6" s="103"/>
      <c r="E6" s="103"/>
      <c r="F6" s="103"/>
      <c r="G6" s="103"/>
      <c r="I6" s="103"/>
    </row>
    <row r="7" spans="1:9" ht="12.75" customHeight="1"/>
    <row r="8" spans="1:9" ht="12.75" customHeight="1"/>
    <row r="9" spans="1:9" ht="14.25" customHeight="1">
      <c r="A9" s="151" t="s">
        <v>157</v>
      </c>
      <c r="B9" s="151"/>
      <c r="C9" s="151"/>
      <c r="D9" s="151"/>
      <c r="E9" s="151" t="s">
        <v>125</v>
      </c>
      <c r="F9" s="151" t="s">
        <v>311</v>
      </c>
      <c r="G9" s="151" t="s">
        <v>313</v>
      </c>
    </row>
    <row r="10" spans="1:9" ht="14.25" customHeight="1">
      <c r="A10" s="84" t="s">
        <v>50</v>
      </c>
      <c r="B10" s="84" t="s">
        <v>126</v>
      </c>
      <c r="C10" s="84" t="s">
        <v>127</v>
      </c>
      <c r="D10" s="84" t="s">
        <v>128</v>
      </c>
      <c r="E10" s="84" t="s">
        <v>128</v>
      </c>
      <c r="F10" s="84" t="s">
        <v>312</v>
      </c>
      <c r="G10" s="84" t="s">
        <v>314</v>
      </c>
    </row>
    <row r="11" spans="1:9" ht="14.25" customHeight="1">
      <c r="A11" s="85"/>
      <c r="B11" s="85"/>
      <c r="C11" s="161"/>
      <c r="D11" s="161"/>
      <c r="E11" s="161" t="s">
        <v>156</v>
      </c>
      <c r="F11" s="161" t="s">
        <v>166</v>
      </c>
      <c r="G11" s="161" t="s">
        <v>315</v>
      </c>
    </row>
    <row r="12" spans="1:9" ht="12.75" customHeight="1"/>
    <row r="13" spans="1:9" ht="14.25" customHeight="1">
      <c r="A13" s="150">
        <v>1</v>
      </c>
      <c r="B13" s="111" t="s">
        <v>148</v>
      </c>
      <c r="C13" s="162">
        <v>9.7720000000000001E-2</v>
      </c>
      <c r="D13" s="162">
        <v>3.083E-2</v>
      </c>
      <c r="E13" s="163">
        <f>ROUND(C13*D13,5)</f>
        <v>3.0100000000000001E-3</v>
      </c>
      <c r="G13" s="163">
        <f>ROUND(E13,5)</f>
        <v>3.0100000000000001E-3</v>
      </c>
    </row>
    <row r="14" spans="1:9" ht="14.25" customHeight="1">
      <c r="A14" s="150">
        <f>A13+1</f>
        <v>2</v>
      </c>
      <c r="B14" s="111" t="s">
        <v>149</v>
      </c>
      <c r="C14" s="162">
        <v>0.40977000000000002</v>
      </c>
      <c r="D14" s="162">
        <v>4.2430000000000002E-2</v>
      </c>
      <c r="E14" s="163">
        <f>ROUND(C14*D14,5)</f>
        <v>1.7389999999999999E-2</v>
      </c>
      <c r="G14" s="163">
        <f>ROUND(E14,5)</f>
        <v>1.7389999999999999E-2</v>
      </c>
    </row>
    <row r="15" spans="1:9" ht="14.25" customHeight="1">
      <c r="A15" s="150">
        <f t="shared" ref="A15:A16" si="0">A14+1</f>
        <v>3</v>
      </c>
      <c r="B15" s="111" t="s">
        <v>151</v>
      </c>
      <c r="C15" s="164">
        <v>0.49251</v>
      </c>
      <c r="D15" s="165">
        <v>9.7250000000000003E-2</v>
      </c>
      <c r="E15" s="166">
        <f>ROUND(C15*D15,5)</f>
        <v>4.7899999999999998E-2</v>
      </c>
      <c r="F15" s="129">
        <v>1.3373044000000001</v>
      </c>
      <c r="G15" s="166">
        <f>ROUND(F15*E15,5)</f>
        <v>6.4060000000000006E-2</v>
      </c>
    </row>
    <row r="16" spans="1:9" ht="12.75" customHeight="1">
      <c r="A16" s="150">
        <f t="shared" si="0"/>
        <v>4</v>
      </c>
      <c r="B16" s="111" t="s">
        <v>150</v>
      </c>
      <c r="C16" s="157">
        <f>SUM(C13:C15)</f>
        <v>1</v>
      </c>
      <c r="D16" s="158"/>
      <c r="E16" s="157">
        <f>SUM(E13:E15)</f>
        <v>6.83E-2</v>
      </c>
      <c r="F16" s="157"/>
      <c r="G16" s="157">
        <f>SUM(G13:G15)</f>
        <v>8.4460000000000007E-2</v>
      </c>
    </row>
    <row r="17" spans="1:7" ht="12.75" customHeight="1"/>
    <row r="18" spans="1:7" ht="12.75" customHeight="1">
      <c r="A18" s="159"/>
      <c r="B18" s="159"/>
      <c r="C18" s="159"/>
      <c r="D18" s="159"/>
      <c r="E18" s="159"/>
      <c r="F18" s="159"/>
      <c r="G18" s="159"/>
    </row>
    <row r="19" spans="1:7" ht="12.75" customHeight="1"/>
    <row r="20" spans="1:7" ht="12.75" customHeight="1">
      <c r="B20" s="160" t="s">
        <v>336</v>
      </c>
    </row>
    <row r="21" spans="1:7" ht="12.75" customHeight="1">
      <c r="B21" s="101" t="s">
        <v>337</v>
      </c>
    </row>
    <row r="22" spans="1:7">
      <c r="B22" s="101" t="s">
        <v>338</v>
      </c>
    </row>
  </sheetData>
  <printOptions horizontalCentered="1"/>
  <pageMargins left="1" right="0.7" top="1.5" bottom="0.75" header="0.8" footer="0.3"/>
  <pageSetup scale="91" orientation="portrait" r:id="rId1"/>
  <headerFooter>
    <oddHeader>&amp;RKyPSC Case No. 2020-00142
STAFF-DR-01-001 Attachment 5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61"/>
  <sheetViews>
    <sheetView tabSelected="1" view="pageLayout" zoomScaleNormal="100" workbookViewId="0">
      <selection sqref="A1:L32"/>
    </sheetView>
  </sheetViews>
  <sheetFormatPr defaultRowHeight="12.5"/>
  <cols>
    <col min="1" max="1" width="6.6328125" customWidth="1"/>
    <col min="2" max="2" width="1.6328125" customWidth="1"/>
    <col min="3" max="3" width="82" bestFit="1" customWidth="1"/>
    <col min="4" max="4" width="14.6328125" customWidth="1"/>
    <col min="5" max="5" width="1.6328125" customWidth="1"/>
    <col min="6" max="6" width="16.6328125" customWidth="1"/>
    <col min="7" max="7" width="15.08984375" customWidth="1"/>
  </cols>
  <sheetData>
    <row r="1" spans="1:7" ht="12.75" customHeight="1">
      <c r="F1" s="7" t="s">
        <v>21</v>
      </c>
    </row>
    <row r="2" spans="1:7" ht="12.75" customHeight="1"/>
    <row r="3" spans="1:7" ht="12.75" customHeight="1">
      <c r="A3" s="3" t="str">
        <f>Company</f>
        <v>DUKE ENERGY KENTUCKY, INC.</v>
      </c>
      <c r="B3" s="3"/>
      <c r="C3" s="3"/>
      <c r="D3" s="3"/>
      <c r="E3" s="4"/>
      <c r="F3" s="4"/>
      <c r="G3" s="91"/>
    </row>
    <row r="4" spans="1:7" ht="12.75" customHeight="1">
      <c r="A4" s="3" t="str">
        <f>Title</f>
        <v>ENVIRONMENTAL SURCHARGE REPORT</v>
      </c>
      <c r="B4" s="3"/>
      <c r="C4" s="3"/>
      <c r="D4" s="3"/>
      <c r="E4" s="4"/>
      <c r="F4" s="4"/>
      <c r="G4" s="91"/>
    </row>
    <row r="5" spans="1:7" ht="12.75" customHeight="1">
      <c r="A5" s="4"/>
      <c r="B5" s="4"/>
      <c r="C5" s="4"/>
      <c r="D5" s="4"/>
      <c r="E5" s="4"/>
      <c r="F5" s="4"/>
      <c r="G5" s="4"/>
    </row>
    <row r="6" spans="1:7" ht="12.75" customHeight="1">
      <c r="A6" s="4" t="s">
        <v>22</v>
      </c>
      <c r="B6" s="4"/>
      <c r="C6" s="4"/>
      <c r="D6" s="4"/>
      <c r="E6" s="4"/>
      <c r="F6" s="4"/>
      <c r="G6" s="93"/>
    </row>
    <row r="7" spans="1:7" ht="12.75" customHeight="1">
      <c r="A7" s="4"/>
      <c r="B7" s="4"/>
      <c r="C7" s="4"/>
      <c r="D7" s="4"/>
      <c r="E7" s="4"/>
      <c r="F7" s="4"/>
      <c r="G7" s="4"/>
    </row>
    <row r="8" spans="1:7" ht="12.75" customHeight="1">
      <c r="A8" s="4" t="str">
        <f>"For the Expense Month of "&amp;TEXT(ExpMonth,"mmmm yyyy")</f>
        <v>For the Expense Month of July 2019</v>
      </c>
      <c r="B8" s="4"/>
      <c r="C8" s="4"/>
      <c r="D8" s="4"/>
      <c r="E8" s="4"/>
      <c r="F8" s="4"/>
      <c r="G8" s="93"/>
    </row>
    <row r="9" spans="1:7" ht="12.75" customHeight="1"/>
    <row r="10" spans="1:7" ht="12.75" customHeight="1"/>
    <row r="11" spans="1:7" ht="12.75" customHeight="1">
      <c r="A11" s="98" t="s">
        <v>157</v>
      </c>
    </row>
    <row r="12" spans="1:7" ht="14.25" customHeight="1">
      <c r="A12" s="85" t="s">
        <v>50</v>
      </c>
      <c r="B12" s="77"/>
      <c r="C12" s="88" t="s">
        <v>108</v>
      </c>
      <c r="D12" s="85" t="s">
        <v>29</v>
      </c>
      <c r="E12" s="21"/>
      <c r="F12" s="85" t="s">
        <v>47</v>
      </c>
    </row>
    <row r="13" spans="1:7" ht="12.75" customHeight="1">
      <c r="C13" s="1"/>
    </row>
    <row r="14" spans="1:7" ht="12.75" customHeight="1">
      <c r="A14" s="5">
        <f>MAX(A13:A$13)+1</f>
        <v>1</v>
      </c>
      <c r="B14" s="80"/>
      <c r="C14" s="12" t="s">
        <v>39</v>
      </c>
      <c r="D14" s="5" t="s">
        <v>69</v>
      </c>
      <c r="E14" s="12"/>
      <c r="F14" s="363">
        <f>'FORM 2.10'!D51</f>
        <v>41357126</v>
      </c>
    </row>
    <row r="15" spans="1:7" ht="12.75" customHeight="1">
      <c r="A15" s="80">
        <f>MAX(A$13:A14)+1</f>
        <v>2</v>
      </c>
      <c r="B15" s="80"/>
      <c r="C15" s="12" t="s">
        <v>40</v>
      </c>
      <c r="D15" s="5" t="s">
        <v>69</v>
      </c>
      <c r="E15" s="12"/>
      <c r="F15" s="364">
        <f>'FORM 2.10'!G51</f>
        <v>6487266</v>
      </c>
    </row>
    <row r="16" spans="1:7" ht="12.75" customHeight="1">
      <c r="A16" s="80">
        <f>MAX(A$13:A15)+1</f>
        <v>3</v>
      </c>
      <c r="B16" s="80"/>
      <c r="C16" s="23" t="s">
        <v>23</v>
      </c>
      <c r="D16" s="20"/>
      <c r="E16" s="12"/>
      <c r="F16" s="361">
        <f>F14+F15</f>
        <v>47844392</v>
      </c>
    </row>
    <row r="17" spans="1:7" ht="12.75" customHeight="1">
      <c r="A17" s="5"/>
      <c r="B17" s="80"/>
      <c r="C17" s="23"/>
      <c r="D17" s="20"/>
      <c r="E17" s="12"/>
      <c r="F17" s="365"/>
    </row>
    <row r="18" spans="1:7" ht="12.75" customHeight="1">
      <c r="A18" s="99">
        <f>MAX(A$13:A17)+1</f>
        <v>4</v>
      </c>
      <c r="C18" s="89" t="s">
        <v>24</v>
      </c>
      <c r="D18" s="20"/>
      <c r="E18" s="12"/>
      <c r="F18" s="365"/>
    </row>
    <row r="19" spans="1:7" ht="12.75" customHeight="1">
      <c r="A19" s="80">
        <f>MAX(A$13:A18)+1</f>
        <v>5</v>
      </c>
      <c r="B19" s="80"/>
      <c r="C19" s="12" t="s">
        <v>41</v>
      </c>
      <c r="D19" s="5" t="s">
        <v>106</v>
      </c>
      <c r="E19" s="12"/>
      <c r="F19" s="362">
        <f>ROUND('FORM 2.30'!G32,0)</f>
        <v>22380</v>
      </c>
    </row>
    <row r="20" spans="1:7" ht="12.75" customHeight="1">
      <c r="A20" s="80">
        <f>MAX(A$13:A19)+1</f>
        <v>6</v>
      </c>
      <c r="B20" s="80"/>
      <c r="C20" s="23" t="s">
        <v>23</v>
      </c>
      <c r="D20" s="20"/>
      <c r="E20" s="12"/>
      <c r="F20" s="361">
        <f>SUM(F19:F19)</f>
        <v>22380</v>
      </c>
    </row>
    <row r="21" spans="1:7" ht="12.75" customHeight="1">
      <c r="A21" s="5"/>
      <c r="B21" s="80"/>
      <c r="C21" s="23"/>
      <c r="D21" s="20"/>
      <c r="E21" s="12"/>
      <c r="F21" s="365"/>
    </row>
    <row r="22" spans="1:7" ht="12.75" customHeight="1">
      <c r="A22" s="80">
        <f>MAX(A$13:A21)+1</f>
        <v>7</v>
      </c>
      <c r="B22" s="80"/>
      <c r="C22" s="90" t="s">
        <v>25</v>
      </c>
      <c r="D22" s="20"/>
      <c r="E22" s="12"/>
      <c r="F22" s="365"/>
    </row>
    <row r="23" spans="1:7" ht="12.75" customHeight="1">
      <c r="A23" s="80">
        <f>MAX(A$13:A22)+1</f>
        <v>8</v>
      </c>
      <c r="B23" s="80"/>
      <c r="C23" s="12" t="s">
        <v>42</v>
      </c>
      <c r="D23" s="5" t="s">
        <v>69</v>
      </c>
      <c r="E23" s="12"/>
      <c r="F23" s="363">
        <f>'FORM 2.10'!E51</f>
        <v>419150</v>
      </c>
    </row>
    <row r="24" spans="1:7" ht="12.75" customHeight="1">
      <c r="A24" s="80">
        <f>MAX(A$13:A23)+1</f>
        <v>9</v>
      </c>
      <c r="B24" s="80"/>
      <c r="C24" s="12" t="s">
        <v>43</v>
      </c>
      <c r="D24" s="5" t="s">
        <v>69</v>
      </c>
      <c r="E24" s="12"/>
      <c r="F24" s="366">
        <f>'FORM 2.10'!I51</f>
        <v>2382865</v>
      </c>
    </row>
    <row r="25" spans="1:7" ht="12.75" customHeight="1">
      <c r="A25" s="80">
        <f>MAX(A$13:A24)+1</f>
        <v>10</v>
      </c>
      <c r="B25" s="80"/>
      <c r="C25" s="12" t="s">
        <v>162</v>
      </c>
      <c r="D25" s="5" t="s">
        <v>69</v>
      </c>
      <c r="E25" s="12"/>
      <c r="F25" s="367">
        <f>'FORM 2.10'!H51</f>
        <v>0</v>
      </c>
      <c r="G25" s="74"/>
    </row>
    <row r="26" spans="1:7" ht="12.75" customHeight="1">
      <c r="A26" s="80">
        <f>MAX(A$13:A25)+1</f>
        <v>11</v>
      </c>
      <c r="B26" s="80"/>
      <c r="C26" s="23" t="s">
        <v>23</v>
      </c>
      <c r="D26" s="20"/>
      <c r="E26" s="12"/>
      <c r="F26" s="363">
        <f>SUM(F23:F25)</f>
        <v>2802015</v>
      </c>
    </row>
    <row r="27" spans="1:7" ht="12.75" customHeight="1">
      <c r="A27" s="5"/>
      <c r="B27" s="80"/>
      <c r="C27" s="23"/>
      <c r="D27" s="20"/>
      <c r="E27" s="12"/>
      <c r="F27" s="365"/>
    </row>
    <row r="28" spans="1:7" ht="13.5" customHeight="1">
      <c r="A28" s="80">
        <f>MAX(A$13:A27)+1</f>
        <v>12</v>
      </c>
      <c r="B28" s="80"/>
      <c r="C28" s="12" t="s">
        <v>115</v>
      </c>
      <c r="D28" s="20"/>
      <c r="E28" s="12"/>
      <c r="F28" s="361">
        <f>F16+F20-F26</f>
        <v>45064757</v>
      </c>
    </row>
    <row r="29" spans="1:7" ht="13.5" customHeight="1">
      <c r="A29" s="5"/>
      <c r="B29" s="80"/>
      <c r="C29" s="12"/>
      <c r="D29" s="20"/>
      <c r="E29" s="12"/>
      <c r="F29" s="368"/>
    </row>
    <row r="30" spans="1:7" ht="12.75" customHeight="1">
      <c r="A30" s="5"/>
      <c r="B30" s="80"/>
      <c r="D30" s="5"/>
      <c r="F30" s="369"/>
    </row>
    <row r="31" spans="1:7" ht="12.75" customHeight="1">
      <c r="A31" s="80">
        <f>MAX(A$13:A30)+1</f>
        <v>13</v>
      </c>
      <c r="B31" s="80"/>
      <c r="C31" s="30" t="s">
        <v>109</v>
      </c>
      <c r="D31" s="5"/>
      <c r="F31" s="369"/>
    </row>
    <row r="32" spans="1:7" ht="12.75" customHeight="1">
      <c r="A32" s="5"/>
      <c r="B32" s="80"/>
      <c r="D32" s="5"/>
      <c r="F32" s="369"/>
    </row>
    <row r="33" spans="1:6" ht="12.75" customHeight="1">
      <c r="A33" s="80">
        <f>MAX(A$13:A32)+1</f>
        <v>14</v>
      </c>
      <c r="B33" s="80"/>
      <c r="C33" t="s">
        <v>121</v>
      </c>
      <c r="D33" s="5" t="s">
        <v>69</v>
      </c>
      <c r="F33" s="361">
        <f>'FORM 2.10'!J51</f>
        <v>84710</v>
      </c>
    </row>
    <row r="34" spans="1:6" ht="12.75" customHeight="1">
      <c r="A34" s="80">
        <f>MAX(A$13:A33)+1</f>
        <v>15</v>
      </c>
      <c r="B34" s="80"/>
      <c r="C34" t="s">
        <v>44</v>
      </c>
      <c r="D34" s="5" t="s">
        <v>69</v>
      </c>
      <c r="F34" s="361">
        <f>'FORM 2.10'!K51</f>
        <v>56412</v>
      </c>
    </row>
    <row r="35" spans="1:6" ht="12.75" customHeight="1">
      <c r="A35" s="80">
        <f>MAX(A$13:A34)+1</f>
        <v>16</v>
      </c>
      <c r="B35" s="80"/>
      <c r="C35" t="s">
        <v>122</v>
      </c>
      <c r="D35" s="5" t="s">
        <v>75</v>
      </c>
      <c r="F35" s="361">
        <f>-'FORM 2.20'!N184</f>
        <v>1571071</v>
      </c>
    </row>
    <row r="36" spans="1:6" ht="12.75" customHeight="1">
      <c r="A36" s="80">
        <f>MAX(A$13:A35)+1</f>
        <v>17</v>
      </c>
      <c r="B36" s="80"/>
      <c r="C36" t="s">
        <v>45</v>
      </c>
      <c r="D36" s="5" t="s">
        <v>106</v>
      </c>
      <c r="F36" s="361">
        <f>ROUND('FORM 2.30'!E32,0)</f>
        <v>463</v>
      </c>
    </row>
    <row r="37" spans="1:6" ht="12.75" customHeight="1">
      <c r="A37" s="80">
        <f>MAX(A$13:A36)+1</f>
        <v>18</v>
      </c>
      <c r="B37" s="80"/>
      <c r="C37" t="s">
        <v>434</v>
      </c>
      <c r="D37" s="5" t="s">
        <v>117</v>
      </c>
      <c r="F37" s="362">
        <f>'FORM 2.50'!I18</f>
        <v>1410255</v>
      </c>
    </row>
    <row r="38" spans="1:6" ht="13.5" customHeight="1">
      <c r="A38" s="80">
        <f>MAX(A$13:A37)+1</f>
        <v>19</v>
      </c>
      <c r="B38" s="80"/>
      <c r="C38" t="s">
        <v>46</v>
      </c>
      <c r="D38" s="5"/>
      <c r="F38" s="361">
        <f>SUM(F33:F37)</f>
        <v>3122911</v>
      </c>
    </row>
    <row r="39" spans="1:6" ht="13.5" customHeight="1">
      <c r="A39" s="5"/>
      <c r="B39" s="80"/>
      <c r="D39" s="5"/>
      <c r="F39" s="368"/>
    </row>
    <row r="40" spans="1:6" ht="12.75" customHeight="1">
      <c r="D40" s="5"/>
      <c r="F40" s="369"/>
    </row>
    <row r="41" spans="1:6" ht="12.75" customHeight="1">
      <c r="A41" s="81">
        <f>A38+1</f>
        <v>20</v>
      </c>
      <c r="C41" s="72" t="s">
        <v>131</v>
      </c>
      <c r="D41" s="73"/>
      <c r="E41" s="74"/>
      <c r="F41" s="368"/>
    </row>
    <row r="42" spans="1:6" ht="12.75" customHeight="1">
      <c r="A42" s="81"/>
      <c r="C42" s="74"/>
      <c r="D42" s="73"/>
      <c r="E42" s="74"/>
      <c r="F42" s="368"/>
    </row>
    <row r="43" spans="1:6" ht="15" customHeight="1">
      <c r="A43" s="81">
        <f>A41+1</f>
        <v>21</v>
      </c>
      <c r="C43" s="94" t="s">
        <v>161</v>
      </c>
      <c r="D43" s="73"/>
      <c r="E43" s="74"/>
      <c r="F43" s="370">
        <v>0</v>
      </c>
    </row>
    <row r="44" spans="1:6" ht="12.75" customHeight="1">
      <c r="A44" s="81">
        <f>A43+1</f>
        <v>22</v>
      </c>
      <c r="C44" s="94" t="s">
        <v>160</v>
      </c>
      <c r="D44" s="73"/>
      <c r="E44" s="74"/>
      <c r="F44" s="371">
        <v>0</v>
      </c>
    </row>
    <row r="45" spans="1:6" ht="13.5" customHeight="1" thickBot="1">
      <c r="A45" s="81">
        <f>A44+1</f>
        <v>23</v>
      </c>
      <c r="C45" s="74" t="s">
        <v>120</v>
      </c>
      <c r="D45" s="73"/>
      <c r="E45" s="74"/>
      <c r="F45" s="372">
        <f>SUM(F43:F44)</f>
        <v>0</v>
      </c>
    </row>
    <row r="46" spans="1:6" ht="13.5" customHeight="1" thickTop="1">
      <c r="C46" s="74"/>
      <c r="D46" s="73"/>
      <c r="E46" s="74"/>
      <c r="F46" s="368"/>
    </row>
    <row r="47" spans="1:6" ht="12.75" customHeight="1">
      <c r="D47" s="5"/>
      <c r="F47" s="369"/>
    </row>
    <row r="48" spans="1:6" ht="12.75" customHeight="1">
      <c r="A48" s="81">
        <f>A45+1</f>
        <v>24</v>
      </c>
      <c r="C48" s="72" t="s">
        <v>306</v>
      </c>
      <c r="D48" s="73"/>
      <c r="E48" s="74"/>
      <c r="F48" s="368"/>
    </row>
    <row r="49" spans="1:6" ht="12.75" customHeight="1">
      <c r="A49" s="81">
        <f>A48+1</f>
        <v>25</v>
      </c>
      <c r="C49" s="74" t="s">
        <v>419</v>
      </c>
      <c r="D49" s="73"/>
      <c r="E49" s="74"/>
      <c r="F49" s="361">
        <f>Input!B14</f>
        <v>1603636</v>
      </c>
    </row>
    <row r="50" spans="1:6" ht="12.75" customHeight="1">
      <c r="A50" s="81">
        <f>A49+1</f>
        <v>26</v>
      </c>
      <c r="C50" s="74" t="s">
        <v>164</v>
      </c>
      <c r="D50" s="73"/>
      <c r="E50" s="74"/>
      <c r="F50" s="364">
        <f>VLOOKUP(ExpMonth,Form3_Res,5,FALSE)+VLOOKUP(ExpMonth,Form3_Non,5,FALSE)</f>
        <v>1859228</v>
      </c>
    </row>
    <row r="51" spans="1:6" ht="12.75" customHeight="1">
      <c r="A51" s="81">
        <f>A50+1</f>
        <v>27</v>
      </c>
      <c r="C51" s="74" t="s">
        <v>306</v>
      </c>
      <c r="D51" s="73"/>
      <c r="E51" s="74"/>
      <c r="F51" s="361">
        <f>F49-F50</f>
        <v>-255592</v>
      </c>
    </row>
    <row r="52" spans="1:6" ht="12.75" customHeight="1">
      <c r="A52" s="81"/>
      <c r="C52" s="74"/>
      <c r="D52" s="73"/>
      <c r="E52" s="74"/>
      <c r="F52" s="74"/>
    </row>
    <row r="53" spans="1:6" ht="12.75" customHeight="1">
      <c r="A53" s="159"/>
      <c r="B53" s="159"/>
      <c r="C53" s="159"/>
      <c r="D53" s="159"/>
      <c r="E53" s="159"/>
      <c r="F53" s="159"/>
    </row>
    <row r="54" spans="1:6" ht="12.75" customHeight="1">
      <c r="A54" s="81"/>
      <c r="C54" s="74" t="s">
        <v>307</v>
      </c>
      <c r="D54" s="73"/>
      <c r="E54" s="74"/>
      <c r="F54" s="74"/>
    </row>
    <row r="55" spans="1:6" ht="12.75" customHeight="1">
      <c r="A55" s="81"/>
      <c r="C55" s="74" t="s">
        <v>308</v>
      </c>
      <c r="D55" s="73"/>
      <c r="E55" s="74"/>
      <c r="F55" s="74"/>
    </row>
    <row r="56" spans="1:6" ht="12.75" customHeight="1">
      <c r="C56" s="74"/>
      <c r="D56" s="73"/>
      <c r="E56" s="74"/>
      <c r="F56" s="74"/>
    </row>
    <row r="57" spans="1:6" ht="12.75" customHeight="1">
      <c r="C57" s="74"/>
      <c r="D57" s="73"/>
      <c r="E57" s="74"/>
      <c r="F57" s="74"/>
    </row>
    <row r="58" spans="1:6" ht="12.75" customHeight="1">
      <c r="C58" s="74"/>
      <c r="D58" s="73"/>
      <c r="E58" s="74"/>
      <c r="F58" s="74"/>
    </row>
    <row r="59" spans="1:6" ht="12.75" customHeight="1">
      <c r="C59" s="74"/>
      <c r="D59" s="73"/>
      <c r="E59" s="74"/>
      <c r="F59" s="74"/>
    </row>
    <row r="60" spans="1:6" ht="12.75" customHeight="1">
      <c r="C60" s="74"/>
      <c r="D60" s="73"/>
      <c r="E60" s="74"/>
      <c r="F60" s="74"/>
    </row>
    <row r="61" spans="1:6" ht="12.75" customHeight="1">
      <c r="C61" s="74"/>
      <c r="D61" s="73"/>
      <c r="E61" s="74"/>
      <c r="F61" s="74"/>
    </row>
  </sheetData>
  <printOptions horizontalCentered="1"/>
  <pageMargins left="1" right="0.7" top="1.5" bottom="0.75" header="0.8" footer="0.3"/>
  <pageSetup scale="64" orientation="portrait" r:id="rId1"/>
  <headerFooter>
    <oddHeader>&amp;RKyPSC Case No. 2020-00142
STAFF-DR-01-001 Attachment 5
Page &amp;P of &amp;N</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L52"/>
  <sheetViews>
    <sheetView tabSelected="1" view="pageLayout" topLeftCell="C1" zoomScaleNormal="80" workbookViewId="0">
      <selection sqref="A1:L32"/>
    </sheetView>
  </sheetViews>
  <sheetFormatPr defaultRowHeight="12.5"/>
  <cols>
    <col min="1" max="1" width="2.36328125" customWidth="1"/>
    <col min="3" max="3" width="34.08984375" bestFit="1" customWidth="1"/>
    <col min="4" max="6" width="13.6328125" customWidth="1"/>
    <col min="7" max="7" width="15.36328125" customWidth="1"/>
    <col min="8" max="11" width="13.6328125" customWidth="1"/>
  </cols>
  <sheetData>
    <row r="1" spans="1:11" ht="12.75" customHeight="1">
      <c r="K1" s="7" t="s">
        <v>48</v>
      </c>
    </row>
    <row r="2" spans="1:11" ht="12.75" customHeight="1"/>
    <row r="3" spans="1:11" ht="12.75" customHeight="1">
      <c r="A3" s="22"/>
      <c r="B3" s="3" t="str">
        <f>Company</f>
        <v>DUKE ENERGY KENTUCKY, INC.</v>
      </c>
      <c r="C3" s="3"/>
      <c r="D3" s="3"/>
      <c r="E3" s="4"/>
      <c r="F3" s="4"/>
      <c r="G3" s="4"/>
      <c r="H3" s="4"/>
      <c r="I3" s="4"/>
      <c r="J3" s="4"/>
      <c r="K3" s="4"/>
    </row>
    <row r="4" spans="1:11" ht="12.75" customHeight="1">
      <c r="A4" s="22"/>
      <c r="B4" s="3" t="str">
        <f>Title</f>
        <v>ENVIRONMENTAL SURCHARGE REPORT</v>
      </c>
      <c r="C4" s="3"/>
      <c r="D4" s="3"/>
      <c r="E4" s="4"/>
      <c r="F4" s="4"/>
      <c r="G4" s="4"/>
      <c r="H4" s="4"/>
      <c r="I4" s="4"/>
      <c r="J4" s="4"/>
      <c r="K4" s="4"/>
    </row>
    <row r="5" spans="1:11" ht="12.75" customHeight="1">
      <c r="A5" s="22"/>
      <c r="B5" s="4"/>
      <c r="C5" s="4"/>
      <c r="D5" s="4"/>
      <c r="E5" s="4"/>
      <c r="F5" s="4"/>
      <c r="G5" s="4"/>
      <c r="H5" s="4"/>
      <c r="I5" s="4"/>
      <c r="J5" s="4"/>
      <c r="K5" s="4"/>
    </row>
    <row r="6" spans="1:11" ht="12.75" customHeight="1">
      <c r="A6" s="22"/>
      <c r="B6" s="4" t="s">
        <v>310</v>
      </c>
      <c r="C6" s="4"/>
      <c r="D6" s="4"/>
      <c r="E6" s="4"/>
      <c r="F6" s="4"/>
      <c r="G6" s="4"/>
      <c r="H6" s="4"/>
      <c r="I6" s="4"/>
      <c r="J6" s="4"/>
      <c r="K6" s="4"/>
    </row>
    <row r="7" spans="1:11" ht="12.75" customHeight="1">
      <c r="A7" s="22"/>
      <c r="B7" s="4" t="s">
        <v>309</v>
      </c>
      <c r="C7" s="4"/>
      <c r="D7" s="4"/>
      <c r="E7" s="4"/>
      <c r="F7" s="4"/>
      <c r="G7" s="4"/>
      <c r="H7" s="4"/>
      <c r="I7" s="4"/>
      <c r="J7" s="4"/>
      <c r="K7" s="4"/>
    </row>
    <row r="8" spans="1:11" ht="12.75" customHeight="1">
      <c r="A8" s="22"/>
      <c r="B8" s="4"/>
      <c r="C8" s="4"/>
      <c r="D8" s="4"/>
      <c r="E8" s="4"/>
      <c r="F8" s="4"/>
      <c r="G8" s="4"/>
      <c r="H8" s="4"/>
      <c r="I8" s="4"/>
      <c r="J8" s="4"/>
      <c r="K8" s="4"/>
    </row>
    <row r="9" spans="1:11" ht="12.75" customHeight="1">
      <c r="A9" s="22"/>
      <c r="B9" s="4" t="str">
        <f>"For the Expense Month of "&amp;TEXT(ExpMonth,"mmmm yyyy")</f>
        <v>For the Expense Month of July 2019</v>
      </c>
      <c r="C9" s="4"/>
      <c r="D9" s="4"/>
      <c r="E9" s="4"/>
      <c r="F9" s="4"/>
      <c r="G9" s="4"/>
      <c r="H9" s="4"/>
      <c r="I9" s="4"/>
      <c r="J9" s="4"/>
      <c r="K9" s="4"/>
    </row>
    <row r="10" spans="1:11" ht="12.75" customHeight="1"/>
    <row r="11" spans="1:11" ht="12.75" customHeight="1">
      <c r="H11" s="74"/>
    </row>
    <row r="12" spans="1:11" ht="12.75" customHeight="1">
      <c r="B12" s="31"/>
      <c r="C12" s="32" t="s">
        <v>12</v>
      </c>
      <c r="D12" s="32" t="s">
        <v>13</v>
      </c>
      <c r="E12" s="32" t="s">
        <v>14</v>
      </c>
      <c r="F12" s="32" t="s">
        <v>15</v>
      </c>
      <c r="G12" s="32" t="s">
        <v>16</v>
      </c>
      <c r="H12" s="32" t="s">
        <v>17</v>
      </c>
      <c r="I12" s="32" t="s">
        <v>18</v>
      </c>
      <c r="J12" s="32" t="s">
        <v>19</v>
      </c>
      <c r="K12" s="32" t="s">
        <v>20</v>
      </c>
    </row>
    <row r="13" spans="1:11" ht="12.75" customHeight="1">
      <c r="B13" s="33"/>
      <c r="C13" s="38"/>
      <c r="D13" s="38" t="s">
        <v>51</v>
      </c>
      <c r="E13" s="38"/>
      <c r="F13" s="38" t="s">
        <v>59</v>
      </c>
      <c r="G13" s="38" t="s">
        <v>56</v>
      </c>
      <c r="H13" s="38" t="s">
        <v>54</v>
      </c>
      <c r="I13" s="38" t="s">
        <v>54</v>
      </c>
      <c r="J13" s="38"/>
      <c r="K13" s="38"/>
    </row>
    <row r="14" spans="1:11" ht="12.75" customHeight="1">
      <c r="B14" s="16"/>
      <c r="C14" s="39"/>
      <c r="D14" s="39" t="s">
        <v>52</v>
      </c>
      <c r="E14" s="39" t="s">
        <v>54</v>
      </c>
      <c r="F14" s="39" t="s">
        <v>52</v>
      </c>
      <c r="G14" s="39" t="s">
        <v>57</v>
      </c>
      <c r="H14" s="39" t="s">
        <v>62</v>
      </c>
      <c r="I14" s="39" t="s">
        <v>62</v>
      </c>
      <c r="J14" s="39"/>
      <c r="K14" s="39" t="s">
        <v>64</v>
      </c>
    </row>
    <row r="15" spans="1:11" ht="12.75" customHeight="1">
      <c r="B15" s="16" t="s">
        <v>49</v>
      </c>
      <c r="C15" s="39"/>
      <c r="D15" s="39" t="s">
        <v>53</v>
      </c>
      <c r="E15" s="39" t="s">
        <v>55</v>
      </c>
      <c r="F15" s="39" t="s">
        <v>53</v>
      </c>
      <c r="G15" s="39" t="s">
        <v>58</v>
      </c>
      <c r="H15" s="39" t="s">
        <v>60</v>
      </c>
      <c r="I15" s="39" t="s">
        <v>63</v>
      </c>
      <c r="J15" s="39" t="s">
        <v>64</v>
      </c>
      <c r="K15" s="39" t="s">
        <v>66</v>
      </c>
    </row>
    <row r="16" spans="1:11" ht="12.75" customHeight="1">
      <c r="B16" s="16"/>
      <c r="C16" s="39"/>
      <c r="D16" s="39" t="s">
        <v>61</v>
      </c>
      <c r="E16" s="39" t="s">
        <v>61</v>
      </c>
      <c r="F16" s="39" t="s">
        <v>61</v>
      </c>
      <c r="G16" s="39" t="s">
        <v>61</v>
      </c>
      <c r="H16" s="39" t="s">
        <v>61</v>
      </c>
      <c r="I16" s="39" t="s">
        <v>61</v>
      </c>
      <c r="J16" s="39" t="s">
        <v>55</v>
      </c>
      <c r="K16" s="39" t="s">
        <v>67</v>
      </c>
    </row>
    <row r="17" spans="2:12" ht="12.75" customHeight="1">
      <c r="B17" s="35" t="s">
        <v>50</v>
      </c>
      <c r="C17" s="40" t="s">
        <v>27</v>
      </c>
      <c r="D17" s="115">
        <f t="shared" ref="D17:I17" si="0">ExpMonth</f>
        <v>43647</v>
      </c>
      <c r="E17" s="115">
        <f t="shared" si="0"/>
        <v>43647</v>
      </c>
      <c r="F17" s="115">
        <f t="shared" si="0"/>
        <v>43647</v>
      </c>
      <c r="G17" s="115">
        <f t="shared" si="0"/>
        <v>43647</v>
      </c>
      <c r="H17" s="115">
        <f t="shared" si="0"/>
        <v>43647</v>
      </c>
      <c r="I17" s="115">
        <f t="shared" si="0"/>
        <v>43647</v>
      </c>
      <c r="J17" s="40" t="s">
        <v>65</v>
      </c>
      <c r="K17" s="40" t="s">
        <v>65</v>
      </c>
    </row>
    <row r="18" spans="2:12" ht="12.75" customHeight="1">
      <c r="B18" s="31"/>
      <c r="C18" s="32"/>
      <c r="D18" s="32"/>
      <c r="E18" s="32"/>
      <c r="F18" s="32" t="s">
        <v>68</v>
      </c>
      <c r="G18" s="32"/>
      <c r="H18" s="32"/>
      <c r="I18" s="32"/>
      <c r="J18" s="32"/>
      <c r="K18" s="32"/>
    </row>
    <row r="19" spans="2:12" ht="12.75" customHeight="1">
      <c r="B19" s="38"/>
      <c r="C19" s="41"/>
      <c r="D19" s="41"/>
      <c r="E19" s="41"/>
      <c r="F19" s="41"/>
      <c r="G19" s="41"/>
      <c r="H19" s="41"/>
      <c r="I19" s="41"/>
      <c r="J19" s="41"/>
      <c r="K19" s="41"/>
    </row>
    <row r="20" spans="2:12" ht="12.75" customHeight="1">
      <c r="B20" s="39">
        <v>1</v>
      </c>
      <c r="C20" s="42" t="s">
        <v>144</v>
      </c>
      <c r="D20" s="222">
        <v>10604187</v>
      </c>
      <c r="E20" s="222">
        <v>170150</v>
      </c>
      <c r="F20" s="48">
        <f>D20-E20</f>
        <v>10434037</v>
      </c>
      <c r="G20" s="222">
        <v>0</v>
      </c>
      <c r="H20" s="222">
        <v>0</v>
      </c>
      <c r="I20" s="222">
        <v>1185452</v>
      </c>
      <c r="J20" s="222">
        <v>21827</v>
      </c>
      <c r="K20" s="223">
        <f>ROUND((F20+G20)*PropTax_Structures,0)</f>
        <v>12411</v>
      </c>
      <c r="L20" s="149"/>
    </row>
    <row r="21" spans="2:12" ht="12.75" customHeight="1">
      <c r="B21" s="39"/>
      <c r="C21" s="42"/>
      <c r="D21" s="46"/>
      <c r="E21" s="46"/>
      <c r="F21" s="46"/>
      <c r="G21" s="46"/>
      <c r="H21" s="46"/>
      <c r="I21" s="46"/>
      <c r="J21" s="46"/>
      <c r="K21" s="223"/>
    </row>
    <row r="22" spans="2:12" ht="12.75" customHeight="1">
      <c r="B22" s="39">
        <v>2</v>
      </c>
      <c r="C22" s="42" t="s">
        <v>145</v>
      </c>
      <c r="D22" s="222">
        <v>0</v>
      </c>
      <c r="E22" s="222">
        <v>0</v>
      </c>
      <c r="F22" s="48">
        <f>D22-E22</f>
        <v>0</v>
      </c>
      <c r="G22" s="222">
        <v>2632769</v>
      </c>
      <c r="H22" s="222">
        <v>0</v>
      </c>
      <c r="I22" s="222">
        <v>0</v>
      </c>
      <c r="J22" s="222">
        <v>0</v>
      </c>
      <c r="K22" s="223">
        <f>ROUND((F22+G22)*PropTax_Structures,0)</f>
        <v>3132</v>
      </c>
    </row>
    <row r="23" spans="2:12" ht="12.75" customHeight="1">
      <c r="B23" s="39"/>
      <c r="C23" s="42"/>
      <c r="D23" s="46"/>
      <c r="E23" s="46"/>
      <c r="F23" s="46"/>
      <c r="G23" s="46"/>
      <c r="H23" s="46"/>
      <c r="I23" s="46"/>
      <c r="J23" s="46"/>
      <c r="K23" s="223"/>
    </row>
    <row r="24" spans="2:12" ht="12.75" customHeight="1">
      <c r="B24" s="39">
        <v>3</v>
      </c>
      <c r="C24" s="42" t="s">
        <v>146</v>
      </c>
      <c r="D24" s="222">
        <v>30752939</v>
      </c>
      <c r="E24" s="222">
        <v>249000</v>
      </c>
      <c r="F24" s="48">
        <f>D24-E24</f>
        <v>30503939</v>
      </c>
      <c r="G24" s="222">
        <v>0</v>
      </c>
      <c r="H24" s="222">
        <v>0</v>
      </c>
      <c r="I24" s="222">
        <v>1197413</v>
      </c>
      <c r="J24" s="222">
        <v>62883</v>
      </c>
      <c r="K24" s="223">
        <f>ROUND((F24+G24)*PropTax_Structures,0)</f>
        <v>36284</v>
      </c>
    </row>
    <row r="25" spans="2:12" ht="12.75" customHeight="1">
      <c r="B25" s="39"/>
      <c r="C25" s="42"/>
      <c r="D25" s="46"/>
      <c r="E25" s="46"/>
      <c r="F25" s="46"/>
      <c r="G25" s="46"/>
      <c r="H25" s="46"/>
      <c r="I25" s="46"/>
      <c r="J25" s="46"/>
      <c r="K25" s="46"/>
    </row>
    <row r="26" spans="2:12" ht="12.75" customHeight="1">
      <c r="B26" s="39">
        <v>4</v>
      </c>
      <c r="C26" s="42" t="s">
        <v>430</v>
      </c>
      <c r="D26" s="222">
        <v>0</v>
      </c>
      <c r="E26" s="222">
        <v>0</v>
      </c>
      <c r="F26" s="48">
        <f>D26-E26</f>
        <v>0</v>
      </c>
      <c r="G26" s="222">
        <v>3854497</v>
      </c>
      <c r="H26" s="222">
        <v>0</v>
      </c>
      <c r="I26" s="222">
        <v>0</v>
      </c>
      <c r="J26" s="222">
        <v>0</v>
      </c>
      <c r="K26" s="223">
        <f>ROUND((F26+G26)*PropTax_Structures,0)</f>
        <v>4585</v>
      </c>
    </row>
    <row r="27" spans="2:12" ht="12.75" customHeight="1">
      <c r="B27" s="39"/>
      <c r="C27" s="42"/>
      <c r="D27" s="46"/>
      <c r="E27" s="46"/>
      <c r="F27" s="46"/>
      <c r="G27" s="46"/>
      <c r="H27" s="46"/>
      <c r="I27" s="46"/>
      <c r="J27" s="46"/>
      <c r="K27" s="46"/>
    </row>
    <row r="28" spans="2:12" ht="12.75" customHeight="1">
      <c r="B28" s="39">
        <v>5</v>
      </c>
      <c r="C28" s="42"/>
      <c r="D28" s="46"/>
      <c r="E28" s="46"/>
      <c r="F28" s="48">
        <f>D28-E28</f>
        <v>0</v>
      </c>
      <c r="G28" s="46"/>
      <c r="H28" s="46"/>
      <c r="I28" s="46"/>
      <c r="J28" s="46"/>
      <c r="K28" s="46"/>
    </row>
    <row r="29" spans="2:12" ht="12.75" customHeight="1">
      <c r="B29" s="39"/>
      <c r="C29" s="42"/>
      <c r="D29" s="46"/>
      <c r="E29" s="46"/>
      <c r="F29" s="46"/>
      <c r="G29" s="46"/>
      <c r="H29" s="46"/>
      <c r="I29" s="46"/>
      <c r="J29" s="46"/>
      <c r="K29" s="46"/>
    </row>
    <row r="30" spans="2:12" ht="12.75" customHeight="1">
      <c r="B30" s="39">
        <v>6</v>
      </c>
      <c r="C30" s="42"/>
      <c r="D30" s="46"/>
      <c r="E30" s="46"/>
      <c r="F30" s="48">
        <f>D30-E30</f>
        <v>0</v>
      </c>
      <c r="G30" s="46"/>
      <c r="H30" s="46"/>
      <c r="I30" s="46"/>
      <c r="J30" s="46"/>
      <c r="K30" s="46"/>
    </row>
    <row r="31" spans="2:12" ht="12.75" customHeight="1">
      <c r="B31" s="39"/>
      <c r="C31" s="42"/>
      <c r="D31" s="46"/>
      <c r="E31" s="46"/>
      <c r="F31" s="46"/>
      <c r="G31" s="46"/>
      <c r="H31" s="46"/>
      <c r="I31" s="46"/>
      <c r="J31" s="46"/>
      <c r="K31" s="46"/>
    </row>
    <row r="32" spans="2:12" ht="12.75" customHeight="1">
      <c r="B32" s="39">
        <v>7</v>
      </c>
      <c r="C32" s="42"/>
      <c r="D32" s="46"/>
      <c r="E32" s="46"/>
      <c r="F32" s="48">
        <f>D32-E32</f>
        <v>0</v>
      </c>
      <c r="G32" s="46"/>
      <c r="H32" s="46"/>
      <c r="I32" s="46"/>
      <c r="J32" s="46"/>
      <c r="K32" s="46"/>
    </row>
    <row r="33" spans="2:11" ht="12.75" customHeight="1">
      <c r="B33" s="39"/>
      <c r="C33" s="42"/>
      <c r="D33" s="46"/>
      <c r="E33" s="46"/>
      <c r="F33" s="46"/>
      <c r="G33" s="46"/>
      <c r="H33" s="46"/>
      <c r="I33" s="46"/>
      <c r="J33" s="46"/>
      <c r="K33" s="46"/>
    </row>
    <row r="34" spans="2:11" ht="12.75" customHeight="1">
      <c r="B34" s="39">
        <v>8</v>
      </c>
      <c r="C34" s="42"/>
      <c r="D34" s="46"/>
      <c r="E34" s="46"/>
      <c r="F34" s="48">
        <f>D34-E34</f>
        <v>0</v>
      </c>
      <c r="G34" s="46"/>
      <c r="H34" s="46"/>
      <c r="I34" s="46"/>
      <c r="J34" s="46"/>
      <c r="K34" s="46"/>
    </row>
    <row r="35" spans="2:11" ht="12.75" customHeight="1">
      <c r="B35" s="39"/>
      <c r="C35" s="42"/>
      <c r="D35" s="46"/>
      <c r="E35" s="46"/>
      <c r="F35" s="46"/>
      <c r="G35" s="46"/>
      <c r="H35" s="46"/>
      <c r="I35" s="46"/>
      <c r="J35" s="46"/>
      <c r="K35" s="46"/>
    </row>
    <row r="36" spans="2:11" ht="12.75" customHeight="1">
      <c r="B36" s="39">
        <v>9</v>
      </c>
      <c r="C36" s="42"/>
      <c r="D36" s="46"/>
      <c r="E36" s="46"/>
      <c r="F36" s="48">
        <f>D36-E36</f>
        <v>0</v>
      </c>
      <c r="G36" s="46"/>
      <c r="H36" s="46"/>
      <c r="I36" s="46"/>
      <c r="J36" s="46"/>
      <c r="K36" s="46"/>
    </row>
    <row r="37" spans="2:11" ht="12.75" customHeight="1">
      <c r="B37" s="39"/>
      <c r="C37" s="42"/>
      <c r="D37" s="46"/>
      <c r="E37" s="46"/>
      <c r="F37" s="46"/>
      <c r="G37" s="46"/>
      <c r="H37" s="46"/>
      <c r="I37" s="46"/>
      <c r="J37" s="46"/>
      <c r="K37" s="46"/>
    </row>
    <row r="38" spans="2:11" ht="12.75" customHeight="1">
      <c r="B38" s="39">
        <v>10</v>
      </c>
      <c r="C38" s="42"/>
      <c r="D38" s="46"/>
      <c r="E38" s="46"/>
      <c r="F38" s="48">
        <f>D38-E38</f>
        <v>0</v>
      </c>
      <c r="G38" s="46"/>
      <c r="H38" s="46"/>
      <c r="I38" s="46"/>
      <c r="J38" s="46"/>
      <c r="K38" s="46"/>
    </row>
    <row r="39" spans="2:11" ht="12.75" customHeight="1">
      <c r="B39" s="39"/>
      <c r="C39" s="42"/>
      <c r="D39" s="46"/>
      <c r="E39" s="46"/>
      <c r="F39" s="46"/>
      <c r="G39" s="46"/>
      <c r="H39" s="46"/>
      <c r="I39" s="46"/>
      <c r="J39" s="46"/>
      <c r="K39" s="46"/>
    </row>
    <row r="40" spans="2:11" ht="12.75" customHeight="1">
      <c r="B40" s="39">
        <v>11</v>
      </c>
      <c r="C40" s="42"/>
      <c r="D40" s="46"/>
      <c r="E40" s="46"/>
      <c r="F40" s="48">
        <f>D40-E40</f>
        <v>0</v>
      </c>
      <c r="G40" s="46"/>
      <c r="H40" s="46"/>
      <c r="I40" s="46"/>
      <c r="J40" s="46"/>
      <c r="K40" s="46"/>
    </row>
    <row r="41" spans="2:11" ht="12.75" customHeight="1">
      <c r="B41" s="39"/>
      <c r="C41" s="42"/>
      <c r="D41" s="46"/>
      <c r="E41" s="46"/>
      <c r="F41" s="46"/>
      <c r="G41" s="46"/>
      <c r="H41" s="46"/>
      <c r="I41" s="46"/>
      <c r="J41" s="46"/>
      <c r="K41" s="46"/>
    </row>
    <row r="42" spans="2:11" ht="12.75" customHeight="1">
      <c r="B42" s="39">
        <v>12</v>
      </c>
      <c r="C42" s="42"/>
      <c r="D42" s="46"/>
      <c r="E42" s="46"/>
      <c r="F42" s="48">
        <f>D42-E42</f>
        <v>0</v>
      </c>
      <c r="G42" s="46"/>
      <c r="H42" s="46"/>
      <c r="I42" s="46"/>
      <c r="J42" s="46"/>
      <c r="K42" s="46"/>
    </row>
    <row r="43" spans="2:11" ht="12.75" customHeight="1">
      <c r="B43" s="39"/>
      <c r="C43" s="42"/>
      <c r="D43" s="46"/>
      <c r="E43" s="46"/>
      <c r="F43" s="46"/>
      <c r="G43" s="46"/>
      <c r="H43" s="46"/>
      <c r="I43" s="46"/>
      <c r="J43" s="46"/>
      <c r="K43" s="46"/>
    </row>
    <row r="44" spans="2:11" ht="12.75" customHeight="1">
      <c r="B44" s="39">
        <v>13</v>
      </c>
      <c r="C44" s="42"/>
      <c r="D44" s="46"/>
      <c r="E44" s="46"/>
      <c r="F44" s="48">
        <f>D44-E44</f>
        <v>0</v>
      </c>
      <c r="G44" s="46"/>
      <c r="H44" s="46"/>
      <c r="I44" s="46"/>
      <c r="J44" s="46"/>
      <c r="K44" s="46"/>
    </row>
    <row r="45" spans="2:11" ht="12.75" customHeight="1">
      <c r="B45" s="39"/>
      <c r="C45" s="42"/>
      <c r="D45" s="46"/>
      <c r="E45" s="46"/>
      <c r="F45" s="46"/>
      <c r="G45" s="46"/>
      <c r="H45" s="46"/>
      <c r="I45" s="46"/>
      <c r="J45" s="46"/>
      <c r="K45" s="46"/>
    </row>
    <row r="46" spans="2:11" ht="12.75" customHeight="1">
      <c r="B46" s="39">
        <v>14</v>
      </c>
      <c r="C46" s="42"/>
      <c r="D46" s="46"/>
      <c r="E46" s="46"/>
      <c r="F46" s="48">
        <f>D46-E46</f>
        <v>0</v>
      </c>
      <c r="G46" s="46"/>
      <c r="H46" s="46"/>
      <c r="I46" s="46"/>
      <c r="J46" s="46"/>
      <c r="K46" s="46"/>
    </row>
    <row r="47" spans="2:11" ht="12.75" customHeight="1">
      <c r="B47" s="39"/>
      <c r="C47" s="42"/>
      <c r="D47" s="46"/>
      <c r="E47" s="46"/>
      <c r="F47" s="46"/>
      <c r="G47" s="46"/>
      <c r="H47" s="46"/>
      <c r="I47" s="46"/>
      <c r="J47" s="46"/>
      <c r="K47" s="46"/>
    </row>
    <row r="48" spans="2:11" ht="12.75" customHeight="1">
      <c r="B48" s="39">
        <v>15</v>
      </c>
      <c r="C48" s="42"/>
      <c r="D48" s="46"/>
      <c r="E48" s="46"/>
      <c r="F48" s="48">
        <f>D48-E48</f>
        <v>0</v>
      </c>
      <c r="G48" s="46"/>
      <c r="H48" s="46"/>
      <c r="I48" s="46"/>
      <c r="J48" s="46"/>
      <c r="K48" s="46"/>
    </row>
    <row r="49" spans="2:11" ht="12.75" customHeight="1">
      <c r="B49" s="43"/>
      <c r="C49" s="43"/>
      <c r="D49" s="44"/>
      <c r="E49" s="44"/>
      <c r="F49" s="44"/>
      <c r="G49" s="47"/>
      <c r="H49" s="44"/>
      <c r="I49" s="44"/>
      <c r="J49" s="44"/>
      <c r="K49" s="44"/>
    </row>
    <row r="50" spans="2:11" ht="12.75" customHeight="1">
      <c r="B50" s="31"/>
      <c r="C50" s="32"/>
      <c r="D50" s="45"/>
      <c r="E50" s="45"/>
      <c r="F50" s="45"/>
      <c r="G50" s="45"/>
      <c r="H50" s="45"/>
      <c r="I50" s="45"/>
      <c r="J50" s="45"/>
      <c r="K50" s="45"/>
    </row>
    <row r="51" spans="2:11" ht="12.75" customHeight="1">
      <c r="B51" s="31"/>
      <c r="C51" s="32"/>
      <c r="D51" s="45">
        <f>SUM(D20:D49)</f>
        <v>41357126</v>
      </c>
      <c r="E51" s="45">
        <f t="shared" ref="E51:K51" si="1">SUM(E20:E49)</f>
        <v>419150</v>
      </c>
      <c r="F51" s="224">
        <f t="shared" si="1"/>
        <v>40937976</v>
      </c>
      <c r="G51" s="224">
        <f t="shared" si="1"/>
        <v>6487266</v>
      </c>
      <c r="H51" s="224">
        <f t="shared" si="1"/>
        <v>0</v>
      </c>
      <c r="I51" s="224">
        <f t="shared" si="1"/>
        <v>2382865</v>
      </c>
      <c r="J51" s="224">
        <f t="shared" si="1"/>
        <v>84710</v>
      </c>
      <c r="K51" s="224">
        <f t="shared" si="1"/>
        <v>56412</v>
      </c>
    </row>
    <row r="52" spans="2:11">
      <c r="J52" s="2"/>
      <c r="K52" s="337"/>
    </row>
  </sheetData>
  <printOptions horizontalCentered="1"/>
  <pageMargins left="0.7" right="0.7" top="1.5" bottom="0.75" header="0.8" footer="0.3"/>
  <pageSetup scale="65" orientation="landscape" r:id="rId1"/>
  <headerFooter>
    <oddHeader>&amp;RKyPSC Case No. 2020-00142
STAFF-DR-01-001 Attachment 5
Page &amp;P of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N185"/>
  <sheetViews>
    <sheetView tabSelected="1" view="pageBreakPreview" topLeftCell="A88" zoomScale="60" zoomScaleNormal="80" workbookViewId="0">
      <selection sqref="A1:L32"/>
    </sheetView>
  </sheetViews>
  <sheetFormatPr defaultColWidth="8.90625" defaultRowHeight="12.5"/>
  <cols>
    <col min="1" max="1" width="5.6328125" style="101" customWidth="1"/>
    <col min="2" max="2" width="12" style="101" customWidth="1"/>
    <col min="3" max="3" width="7.90625" style="101" customWidth="1"/>
    <col min="4" max="4" width="15.54296875" style="101" customWidth="1"/>
    <col min="5" max="5" width="15.08984375" style="101" customWidth="1"/>
    <col min="6" max="6" width="15.54296875" style="101" customWidth="1"/>
    <col min="7" max="8" width="15.54296875" style="108" customWidth="1"/>
    <col min="9" max="9" width="1" style="108" customWidth="1"/>
    <col min="10" max="10" width="14.08984375" style="108" customWidth="1"/>
    <col min="11" max="11" width="14.36328125" style="108" customWidth="1"/>
    <col min="12" max="12" width="14.90625" style="108" customWidth="1"/>
    <col min="13" max="13" width="1.36328125" style="108" customWidth="1"/>
    <col min="14" max="14" width="15.90625" style="108" customWidth="1"/>
    <col min="15" max="16384" width="8.90625" style="101"/>
  </cols>
  <sheetData>
    <row r="1" spans="1:14" ht="13">
      <c r="N1" s="75" t="s">
        <v>380</v>
      </c>
    </row>
    <row r="2" spans="1:14">
      <c r="N2" s="254" t="s">
        <v>381</v>
      </c>
    </row>
    <row r="3" spans="1:14" ht="12.75" customHeight="1">
      <c r="A3" s="3" t="str">
        <f>Company</f>
        <v>DUKE ENERGY KENTUCKY, INC.</v>
      </c>
      <c r="B3" s="103"/>
      <c r="C3" s="103"/>
      <c r="D3" s="3"/>
      <c r="E3" s="103"/>
      <c r="F3" s="103"/>
      <c r="G3" s="255"/>
      <c r="H3" s="255"/>
      <c r="I3" s="255"/>
      <c r="J3" s="255"/>
      <c r="K3" s="255"/>
      <c r="L3" s="255"/>
      <c r="M3" s="255"/>
      <c r="N3" s="255"/>
    </row>
    <row r="4" spans="1:14" ht="12.75" customHeight="1">
      <c r="A4" s="3" t="str">
        <f>Title</f>
        <v>ENVIRONMENTAL SURCHARGE REPORT</v>
      </c>
      <c r="B4" s="103"/>
      <c r="C4" s="103"/>
      <c r="D4" s="3"/>
      <c r="E4" s="103"/>
      <c r="F4" s="103"/>
      <c r="G4" s="255"/>
      <c r="H4" s="255"/>
      <c r="I4" s="255"/>
      <c r="J4" s="255"/>
      <c r="K4" s="255"/>
      <c r="L4" s="255"/>
      <c r="M4" s="255"/>
      <c r="N4" s="255"/>
    </row>
    <row r="5" spans="1:14" ht="12.75" customHeight="1">
      <c r="A5" s="103"/>
      <c r="B5" s="103"/>
      <c r="C5" s="103"/>
      <c r="D5" s="103"/>
      <c r="E5" s="103"/>
      <c r="F5" s="103"/>
      <c r="G5" s="255"/>
      <c r="H5" s="255"/>
      <c r="I5" s="255"/>
      <c r="J5" s="255"/>
      <c r="K5" s="255"/>
      <c r="L5" s="255"/>
      <c r="M5" s="255"/>
      <c r="N5" s="255"/>
    </row>
    <row r="6" spans="1:14" ht="12.75" customHeight="1">
      <c r="A6" s="103" t="s">
        <v>123</v>
      </c>
      <c r="B6" s="103"/>
      <c r="C6" s="103"/>
      <c r="D6" s="103"/>
      <c r="E6" s="103"/>
      <c r="F6" s="103"/>
      <c r="G6" s="255"/>
      <c r="H6" s="255"/>
      <c r="I6" s="255"/>
      <c r="J6" s="255"/>
      <c r="K6" s="255"/>
      <c r="L6" s="255"/>
      <c r="M6" s="255"/>
      <c r="N6" s="255"/>
    </row>
    <row r="7" spans="1:14" ht="12.75" customHeight="1">
      <c r="A7" s="103"/>
      <c r="B7" s="103"/>
      <c r="C7" s="103"/>
      <c r="D7" s="103"/>
      <c r="E7" s="103"/>
      <c r="F7" s="103"/>
      <c r="G7" s="255"/>
      <c r="H7" s="255"/>
      <c r="I7" s="255"/>
      <c r="J7" s="255"/>
      <c r="K7" s="255"/>
      <c r="L7" s="255"/>
      <c r="M7" s="255"/>
      <c r="N7" s="255"/>
    </row>
    <row r="8" spans="1:14" ht="12.75" customHeight="1">
      <c r="A8" s="4" t="str">
        <f>"For the Expense Month of "&amp;TEXT(ExpMonth,"mmmm yyyy")</f>
        <v>For the Expense Month of July 2019</v>
      </c>
      <c r="B8" s="103"/>
      <c r="C8" s="103"/>
      <c r="D8" s="103"/>
      <c r="E8" s="103"/>
      <c r="F8" s="103"/>
      <c r="G8" s="255"/>
      <c r="H8" s="255"/>
      <c r="I8" s="255"/>
      <c r="J8" s="255"/>
      <c r="K8" s="255"/>
      <c r="L8" s="255"/>
      <c r="M8" s="255"/>
      <c r="N8" s="255"/>
    </row>
    <row r="9" spans="1:14" ht="12.75" customHeight="1">
      <c r="B9" s="102"/>
      <c r="C9" s="103"/>
      <c r="D9" s="103"/>
      <c r="E9" s="103"/>
      <c r="F9" s="103"/>
      <c r="G9" s="255"/>
    </row>
    <row r="10" spans="1:14" ht="12.75" customHeight="1">
      <c r="B10" s="102"/>
      <c r="C10" s="103"/>
      <c r="D10" s="103"/>
      <c r="E10" s="103"/>
      <c r="F10" s="103"/>
      <c r="G10" s="255"/>
    </row>
    <row r="11" spans="1:14" ht="12.75" customHeight="1">
      <c r="A11" s="112"/>
      <c r="B11" s="387"/>
      <c r="C11" s="388"/>
      <c r="D11" s="112"/>
      <c r="E11" s="112"/>
      <c r="F11" s="112"/>
      <c r="G11" s="113" t="s">
        <v>341</v>
      </c>
      <c r="H11" s="112"/>
      <c r="I11" s="256"/>
      <c r="J11" s="257"/>
      <c r="K11" s="258" t="s">
        <v>341</v>
      </c>
      <c r="L11" s="257"/>
      <c r="N11" s="258" t="s">
        <v>74</v>
      </c>
    </row>
    <row r="12" spans="1:14" ht="12.75" customHeight="1">
      <c r="A12" s="146" t="s">
        <v>157</v>
      </c>
      <c r="B12" s="147" t="s">
        <v>134</v>
      </c>
      <c r="C12" s="148"/>
      <c r="D12" s="146" t="s">
        <v>135</v>
      </c>
      <c r="E12" s="146" t="s">
        <v>136</v>
      </c>
      <c r="F12" s="146" t="s">
        <v>137</v>
      </c>
      <c r="G12" s="259" t="s">
        <v>342</v>
      </c>
      <c r="H12" s="146" t="s">
        <v>139</v>
      </c>
      <c r="I12" s="256"/>
      <c r="J12" s="146" t="s">
        <v>135</v>
      </c>
      <c r="K12" s="259" t="s">
        <v>343</v>
      </c>
      <c r="L12" s="146" t="s">
        <v>139</v>
      </c>
      <c r="N12" s="259" t="s">
        <v>138</v>
      </c>
    </row>
    <row r="13" spans="1:14" ht="12.75" customHeight="1">
      <c r="A13" s="97" t="s">
        <v>50</v>
      </c>
      <c r="B13" s="386" t="s">
        <v>12</v>
      </c>
      <c r="C13" s="386"/>
      <c r="D13" s="145" t="s">
        <v>13</v>
      </c>
      <c r="E13" s="145" t="s">
        <v>14</v>
      </c>
      <c r="F13" s="145" t="s">
        <v>15</v>
      </c>
      <c r="G13" s="182" t="s">
        <v>16</v>
      </c>
      <c r="H13" s="182" t="s">
        <v>17</v>
      </c>
      <c r="J13" s="182" t="s">
        <v>18</v>
      </c>
      <c r="K13" s="182" t="s">
        <v>19</v>
      </c>
      <c r="L13" s="182" t="s">
        <v>20</v>
      </c>
      <c r="N13" s="182" t="s">
        <v>344</v>
      </c>
    </row>
    <row r="14" spans="1:14" ht="12.75" customHeight="1">
      <c r="A14" s="104">
        <v>1</v>
      </c>
      <c r="B14" s="105" t="s">
        <v>140</v>
      </c>
      <c r="C14" s="199" t="s">
        <v>141</v>
      </c>
      <c r="D14" s="279">
        <v>3858084</v>
      </c>
      <c r="E14" s="279">
        <v>-856412</v>
      </c>
      <c r="F14" s="279">
        <v>20378</v>
      </c>
      <c r="G14" s="280">
        <v>0</v>
      </c>
      <c r="H14" s="281">
        <f>SUM(D14:G14)</f>
        <v>3022050</v>
      </c>
      <c r="J14" s="280">
        <v>0</v>
      </c>
      <c r="K14" s="280">
        <v>0</v>
      </c>
      <c r="L14" s="280">
        <v>0</v>
      </c>
      <c r="M14" s="260" t="str">
        <f>B14</f>
        <v>2015 Total</v>
      </c>
      <c r="N14" s="282">
        <v>0</v>
      </c>
    </row>
    <row r="15" spans="1:14" ht="12.75" customHeight="1">
      <c r="A15" s="106">
        <f>A14+1</f>
        <v>2</v>
      </c>
      <c r="B15" s="105" t="s">
        <v>142</v>
      </c>
      <c r="C15" s="199" t="s">
        <v>141</v>
      </c>
      <c r="D15" s="279">
        <v>4486812</v>
      </c>
      <c r="E15" s="279">
        <v>-107052</v>
      </c>
      <c r="F15" s="279">
        <v>379037</v>
      </c>
      <c r="G15" s="280">
        <v>0</v>
      </c>
      <c r="H15" s="283">
        <f>SUM(D15:G15)+H14</f>
        <v>7780847</v>
      </c>
      <c r="J15" s="284">
        <v>0</v>
      </c>
      <c r="K15" s="284">
        <v>0</v>
      </c>
      <c r="L15" s="285"/>
      <c r="M15" s="260" t="str">
        <f t="shared" ref="M15:M92" si="0">B15</f>
        <v>2016 Total</v>
      </c>
      <c r="N15" s="223">
        <v>0</v>
      </c>
    </row>
    <row r="16" spans="1:14" ht="12.75" customHeight="1">
      <c r="A16" s="106">
        <f t="shared" ref="A16" si="1">A15+1</f>
        <v>3</v>
      </c>
      <c r="B16" s="107" t="s">
        <v>168</v>
      </c>
      <c r="C16" s="199" t="s">
        <v>141</v>
      </c>
      <c r="D16" s="279">
        <v>358148</v>
      </c>
      <c r="E16" s="279">
        <v>0</v>
      </c>
      <c r="F16" s="279">
        <v>43243</v>
      </c>
      <c r="G16" s="280">
        <v>0</v>
      </c>
      <c r="H16" s="283">
        <f t="shared" ref="H16:H93" si="2">SUM(D16:G16)+H15</f>
        <v>8182238</v>
      </c>
      <c r="J16" s="284">
        <v>0</v>
      </c>
      <c r="K16" s="223">
        <f>-J14</f>
        <v>0</v>
      </c>
      <c r="L16" s="285"/>
      <c r="M16" s="260" t="str">
        <f t="shared" si="0"/>
        <v>Jan-17</v>
      </c>
      <c r="N16" s="223">
        <v>0</v>
      </c>
    </row>
    <row r="17" spans="1:14" ht="12.75" customHeight="1">
      <c r="A17" s="106">
        <f>A16+1</f>
        <v>4</v>
      </c>
      <c r="B17" s="107" t="s">
        <v>169</v>
      </c>
      <c r="C17" s="199" t="s">
        <v>141</v>
      </c>
      <c r="D17" s="279">
        <v>424021</v>
      </c>
      <c r="E17" s="279">
        <v>0</v>
      </c>
      <c r="F17" s="279">
        <v>40351</v>
      </c>
      <c r="G17" s="280">
        <v>0</v>
      </c>
      <c r="H17" s="283">
        <f t="shared" si="2"/>
        <v>8646610</v>
      </c>
      <c r="J17" s="284">
        <v>0</v>
      </c>
      <c r="K17" s="223">
        <f t="shared" ref="K17:K94" si="3">-J15</f>
        <v>0</v>
      </c>
      <c r="L17" s="285"/>
      <c r="M17" s="260" t="str">
        <f t="shared" si="0"/>
        <v>Feb-17</v>
      </c>
      <c r="N17" s="223">
        <v>0</v>
      </c>
    </row>
    <row r="18" spans="1:14" ht="12.75" customHeight="1">
      <c r="A18" s="106">
        <f t="shared" ref="A18:A95" si="4">A17+1</f>
        <v>5</v>
      </c>
      <c r="B18" s="107" t="s">
        <v>171</v>
      </c>
      <c r="C18" s="199" t="s">
        <v>141</v>
      </c>
      <c r="D18" s="279">
        <v>692184</v>
      </c>
      <c r="E18" s="279">
        <v>-26763</v>
      </c>
      <c r="F18" s="279">
        <v>44724</v>
      </c>
      <c r="G18" s="280">
        <v>0</v>
      </c>
      <c r="H18" s="283">
        <f t="shared" si="2"/>
        <v>9356755</v>
      </c>
      <c r="J18" s="284">
        <v>0</v>
      </c>
      <c r="K18" s="223">
        <f t="shared" si="3"/>
        <v>0</v>
      </c>
      <c r="L18" s="285"/>
      <c r="M18" s="260" t="str">
        <f t="shared" si="0"/>
        <v>Mar-17</v>
      </c>
      <c r="N18" s="223">
        <v>0</v>
      </c>
    </row>
    <row r="19" spans="1:14" ht="12.75" customHeight="1">
      <c r="A19" s="106">
        <f t="shared" si="4"/>
        <v>6</v>
      </c>
      <c r="B19" s="107" t="s">
        <v>172</v>
      </c>
      <c r="C19" s="199" t="s">
        <v>141</v>
      </c>
      <c r="D19" s="279">
        <v>254067</v>
      </c>
      <c r="E19" s="279">
        <v>0</v>
      </c>
      <c r="F19" s="279">
        <v>50949</v>
      </c>
      <c r="G19" s="280">
        <v>0</v>
      </c>
      <c r="H19" s="283">
        <f t="shared" si="2"/>
        <v>9661771</v>
      </c>
      <c r="J19" s="284">
        <v>0</v>
      </c>
      <c r="K19" s="223">
        <f t="shared" si="3"/>
        <v>0</v>
      </c>
      <c r="L19" s="285"/>
      <c r="M19" s="260" t="str">
        <f t="shared" si="0"/>
        <v>Apr-17</v>
      </c>
      <c r="N19" s="223">
        <v>0</v>
      </c>
    </row>
    <row r="20" spans="1:14" ht="12.75" customHeight="1">
      <c r="A20" s="106">
        <f t="shared" si="4"/>
        <v>7</v>
      </c>
      <c r="B20" s="107" t="s">
        <v>173</v>
      </c>
      <c r="C20" s="199" t="s">
        <v>141</v>
      </c>
      <c r="D20" s="279">
        <v>608377</v>
      </c>
      <c r="E20" s="279">
        <v>0</v>
      </c>
      <c r="F20" s="279">
        <v>56141</v>
      </c>
      <c r="G20" s="280">
        <v>0</v>
      </c>
      <c r="H20" s="283">
        <f t="shared" si="2"/>
        <v>10326289</v>
      </c>
      <c r="J20" s="284">
        <v>0</v>
      </c>
      <c r="K20" s="223">
        <f t="shared" si="3"/>
        <v>0</v>
      </c>
      <c r="L20" s="285"/>
      <c r="M20" s="260" t="str">
        <f t="shared" si="0"/>
        <v>May-17</v>
      </c>
      <c r="N20" s="223">
        <v>0</v>
      </c>
    </row>
    <row r="21" spans="1:14" ht="12.75" customHeight="1">
      <c r="A21" s="106">
        <f t="shared" si="4"/>
        <v>8</v>
      </c>
      <c r="B21" s="107" t="s">
        <v>174</v>
      </c>
      <c r="C21" s="199" t="s">
        <v>141</v>
      </c>
      <c r="D21" s="279">
        <v>265619</v>
      </c>
      <c r="E21" s="279">
        <v>-26763</v>
      </c>
      <c r="F21" s="279">
        <v>53472</v>
      </c>
      <c r="G21" s="280">
        <v>0</v>
      </c>
      <c r="H21" s="283">
        <f t="shared" si="2"/>
        <v>10618617</v>
      </c>
      <c r="J21" s="284">
        <v>0</v>
      </c>
      <c r="K21" s="223">
        <f t="shared" si="3"/>
        <v>0</v>
      </c>
      <c r="L21" s="285"/>
      <c r="M21" s="260" t="str">
        <f t="shared" si="0"/>
        <v>Jun-17</v>
      </c>
      <c r="N21" s="223">
        <v>0</v>
      </c>
    </row>
    <row r="22" spans="1:14" ht="12.75" customHeight="1">
      <c r="A22" s="106">
        <f t="shared" si="4"/>
        <v>9</v>
      </c>
      <c r="B22" s="107" t="s">
        <v>175</v>
      </c>
      <c r="C22" s="199" t="s">
        <v>141</v>
      </c>
      <c r="D22" s="279">
        <v>220636</v>
      </c>
      <c r="E22" s="279">
        <v>0</v>
      </c>
      <c r="F22" s="279">
        <v>51558</v>
      </c>
      <c r="G22" s="280">
        <v>0</v>
      </c>
      <c r="H22" s="283">
        <f t="shared" si="2"/>
        <v>10890811</v>
      </c>
      <c r="J22" s="284">
        <v>0</v>
      </c>
      <c r="K22" s="223">
        <f t="shared" si="3"/>
        <v>0</v>
      </c>
      <c r="L22" s="285"/>
      <c r="M22" s="260" t="str">
        <f t="shared" si="0"/>
        <v>Jul-17</v>
      </c>
      <c r="N22" s="223">
        <v>0</v>
      </c>
    </row>
    <row r="23" spans="1:14" ht="12.75" customHeight="1">
      <c r="A23" s="106">
        <f t="shared" si="4"/>
        <v>10</v>
      </c>
      <c r="B23" s="107" t="s">
        <v>176</v>
      </c>
      <c r="C23" s="199" t="s">
        <v>141</v>
      </c>
      <c r="D23" s="279">
        <v>272053</v>
      </c>
      <c r="E23" s="279">
        <v>0</v>
      </c>
      <c r="F23" s="279">
        <v>47731</v>
      </c>
      <c r="G23" s="280">
        <v>0</v>
      </c>
      <c r="H23" s="283">
        <f t="shared" si="2"/>
        <v>11210595</v>
      </c>
      <c r="J23" s="284">
        <v>0</v>
      </c>
      <c r="K23" s="223">
        <f t="shared" si="3"/>
        <v>0</v>
      </c>
      <c r="L23" s="285"/>
      <c r="M23" s="260" t="str">
        <f t="shared" si="0"/>
        <v>Aug-17</v>
      </c>
      <c r="N23" s="223">
        <v>0</v>
      </c>
    </row>
    <row r="24" spans="1:14" ht="12.75" customHeight="1">
      <c r="A24" s="106">
        <f t="shared" si="4"/>
        <v>11</v>
      </c>
      <c r="B24" s="107" t="s">
        <v>177</v>
      </c>
      <c r="C24" s="199" t="s">
        <v>141</v>
      </c>
      <c r="D24" s="279">
        <v>233743</v>
      </c>
      <c r="E24" s="279">
        <v>-26763</v>
      </c>
      <c r="F24" s="279">
        <v>44389</v>
      </c>
      <c r="G24" s="280">
        <v>0</v>
      </c>
      <c r="H24" s="283">
        <f t="shared" si="2"/>
        <v>11461964</v>
      </c>
      <c r="J24" s="284">
        <v>0</v>
      </c>
      <c r="K24" s="223">
        <f t="shared" si="3"/>
        <v>0</v>
      </c>
      <c r="L24" s="285"/>
      <c r="M24" s="260" t="str">
        <f t="shared" si="0"/>
        <v>Sep-17</v>
      </c>
      <c r="N24" s="223">
        <v>0</v>
      </c>
    </row>
    <row r="25" spans="1:14" ht="12.75" customHeight="1">
      <c r="A25" s="106">
        <f t="shared" si="4"/>
        <v>12</v>
      </c>
      <c r="B25" s="107" t="s">
        <v>178</v>
      </c>
      <c r="C25" s="199" t="s">
        <v>141</v>
      </c>
      <c r="D25" s="279">
        <v>444793</v>
      </c>
      <c r="E25" s="279">
        <v>0</v>
      </c>
      <c r="F25" s="279">
        <v>60670</v>
      </c>
      <c r="G25" s="280">
        <v>0</v>
      </c>
      <c r="H25" s="283">
        <f t="shared" si="2"/>
        <v>11967427</v>
      </c>
      <c r="J25" s="284">
        <v>0</v>
      </c>
      <c r="K25" s="223">
        <f t="shared" si="3"/>
        <v>0</v>
      </c>
      <c r="L25" s="285"/>
      <c r="M25" s="260" t="str">
        <f t="shared" si="0"/>
        <v>Oct-17</v>
      </c>
      <c r="N25" s="223">
        <v>0</v>
      </c>
    </row>
    <row r="26" spans="1:14" ht="12.75" customHeight="1">
      <c r="A26" s="106">
        <f t="shared" si="4"/>
        <v>13</v>
      </c>
      <c r="B26" s="107" t="s">
        <v>179</v>
      </c>
      <c r="C26" s="199" t="s">
        <v>141</v>
      </c>
      <c r="D26" s="279">
        <v>525770</v>
      </c>
      <c r="E26" s="279">
        <v>0</v>
      </c>
      <c r="F26" s="279">
        <v>68573</v>
      </c>
      <c r="G26" s="280">
        <v>0</v>
      </c>
      <c r="H26" s="283">
        <f t="shared" si="2"/>
        <v>12561770</v>
      </c>
      <c r="J26" s="284">
        <v>0</v>
      </c>
      <c r="K26" s="223">
        <f t="shared" si="3"/>
        <v>0</v>
      </c>
      <c r="L26" s="285"/>
      <c r="M26" s="260" t="str">
        <f t="shared" si="0"/>
        <v>Nov-17</v>
      </c>
      <c r="N26" s="223">
        <v>0</v>
      </c>
    </row>
    <row r="27" spans="1:14" ht="12.75" customHeight="1">
      <c r="A27" s="106">
        <f t="shared" si="4"/>
        <v>14</v>
      </c>
      <c r="B27" s="107" t="s">
        <v>180</v>
      </c>
      <c r="C27" s="199" t="s">
        <v>141</v>
      </c>
      <c r="D27" s="279">
        <v>2482493</v>
      </c>
      <c r="E27" s="279">
        <v>-26763</v>
      </c>
      <c r="F27" s="279">
        <v>82850</v>
      </c>
      <c r="G27" s="280">
        <v>0</v>
      </c>
      <c r="H27" s="283">
        <f t="shared" si="2"/>
        <v>15100350</v>
      </c>
      <c r="J27" s="284">
        <v>0</v>
      </c>
      <c r="K27" s="223">
        <f t="shared" si="3"/>
        <v>0</v>
      </c>
      <c r="L27" s="285"/>
      <c r="M27" s="260" t="str">
        <f t="shared" si="0"/>
        <v>Dec-17</v>
      </c>
      <c r="N27" s="223">
        <v>0</v>
      </c>
    </row>
    <row r="28" spans="1:14" ht="12.75" customHeight="1">
      <c r="A28" s="106">
        <f t="shared" si="4"/>
        <v>15</v>
      </c>
      <c r="B28" s="107" t="s">
        <v>170</v>
      </c>
      <c r="C28" s="199" t="s">
        <v>141</v>
      </c>
      <c r="D28" s="279">
        <v>510525</v>
      </c>
      <c r="E28" s="279">
        <v>0</v>
      </c>
      <c r="F28" s="279">
        <v>91185</v>
      </c>
      <c r="G28" s="280">
        <v>0</v>
      </c>
      <c r="H28" s="283">
        <f t="shared" si="2"/>
        <v>15702060</v>
      </c>
      <c r="J28" s="284">
        <v>0</v>
      </c>
      <c r="K28" s="223">
        <f t="shared" si="3"/>
        <v>0</v>
      </c>
      <c r="L28" s="285"/>
      <c r="M28" s="260" t="str">
        <f t="shared" si="0"/>
        <v>Jan-18</v>
      </c>
      <c r="N28" s="223">
        <v>0</v>
      </c>
    </row>
    <row r="29" spans="1:14" ht="12.75" customHeight="1">
      <c r="A29" s="106">
        <f t="shared" si="4"/>
        <v>16</v>
      </c>
      <c r="B29" s="107" t="s">
        <v>181</v>
      </c>
      <c r="C29" s="199" t="s">
        <v>141</v>
      </c>
      <c r="D29" s="279">
        <v>89648</v>
      </c>
      <c r="E29" s="279">
        <v>0</v>
      </c>
      <c r="F29" s="279">
        <v>91534</v>
      </c>
      <c r="G29" s="280">
        <v>0</v>
      </c>
      <c r="H29" s="283">
        <f t="shared" si="2"/>
        <v>15883242</v>
      </c>
      <c r="J29" s="284">
        <v>0</v>
      </c>
      <c r="K29" s="223">
        <f t="shared" si="3"/>
        <v>0</v>
      </c>
      <c r="L29" s="285"/>
      <c r="M29" s="260" t="str">
        <f t="shared" si="0"/>
        <v>Feb-18</v>
      </c>
      <c r="N29" s="223">
        <v>0</v>
      </c>
    </row>
    <row r="30" spans="1:14" ht="12.75" customHeight="1">
      <c r="A30" s="106">
        <f t="shared" si="4"/>
        <v>17</v>
      </c>
      <c r="B30" s="107" t="s">
        <v>182</v>
      </c>
      <c r="C30" s="199" t="s">
        <v>141</v>
      </c>
      <c r="D30" s="279">
        <v>396977</v>
      </c>
      <c r="E30" s="279">
        <v>-26763</v>
      </c>
      <c r="F30" s="279">
        <v>93696</v>
      </c>
      <c r="G30" s="280">
        <v>0</v>
      </c>
      <c r="H30" s="283">
        <f t="shared" si="2"/>
        <v>16347152</v>
      </c>
      <c r="J30" s="284">
        <v>0</v>
      </c>
      <c r="K30" s="223">
        <f t="shared" si="3"/>
        <v>0</v>
      </c>
      <c r="L30" s="285"/>
      <c r="M30" s="260" t="str">
        <f t="shared" si="0"/>
        <v>Mar-18</v>
      </c>
      <c r="N30" s="223">
        <v>0</v>
      </c>
    </row>
    <row r="31" spans="1:14" ht="12.75" customHeight="1">
      <c r="A31" s="106">
        <f t="shared" si="4"/>
        <v>18</v>
      </c>
      <c r="B31" s="107" t="s">
        <v>183</v>
      </c>
      <c r="C31" s="199" t="s">
        <v>141</v>
      </c>
      <c r="D31" s="46">
        <v>132294</v>
      </c>
      <c r="E31" s="46">
        <v>0</v>
      </c>
      <c r="F31" s="279">
        <v>111722</v>
      </c>
      <c r="G31" s="280">
        <v>0</v>
      </c>
      <c r="H31" s="283">
        <f t="shared" si="2"/>
        <v>16591168</v>
      </c>
      <c r="J31" s="284">
        <v>173000</v>
      </c>
      <c r="K31" s="223">
        <f t="shared" si="3"/>
        <v>0</v>
      </c>
      <c r="L31" s="285">
        <f>L30+J31+K31</f>
        <v>173000</v>
      </c>
      <c r="M31" s="260" t="str">
        <f t="shared" si="0"/>
        <v>Apr-18</v>
      </c>
      <c r="N31" s="223">
        <v>0</v>
      </c>
    </row>
    <row r="32" spans="1:14" ht="12.75" customHeight="1">
      <c r="A32" s="106">
        <f t="shared" si="4"/>
        <v>19</v>
      </c>
      <c r="B32" s="107" t="s">
        <v>184</v>
      </c>
      <c r="C32" s="199" t="s">
        <v>141</v>
      </c>
      <c r="D32" s="279"/>
      <c r="E32" s="279">
        <v>0</v>
      </c>
      <c r="F32" s="279">
        <v>112480</v>
      </c>
      <c r="G32" s="280">
        <v>0</v>
      </c>
      <c r="H32" s="283">
        <f t="shared" si="2"/>
        <v>16703648</v>
      </c>
      <c r="J32" s="284">
        <v>100234</v>
      </c>
      <c r="K32" s="223">
        <f t="shared" si="3"/>
        <v>0</v>
      </c>
      <c r="L32" s="285">
        <f t="shared" ref="L32:L109" si="5">L31+J32+K32</f>
        <v>273234</v>
      </c>
      <c r="M32" s="260" t="str">
        <f t="shared" si="0"/>
        <v>May-18</v>
      </c>
      <c r="N32" s="223">
        <v>0</v>
      </c>
    </row>
    <row r="33" spans="1:14" ht="12.75" customHeight="1">
      <c r="A33" s="106">
        <f t="shared" si="4"/>
        <v>20</v>
      </c>
      <c r="B33" s="107" t="s">
        <v>185</v>
      </c>
      <c r="C33" s="199" t="s">
        <v>141</v>
      </c>
      <c r="D33" s="279"/>
      <c r="E33" s="286">
        <v>0</v>
      </c>
      <c r="F33" s="279">
        <v>111870</v>
      </c>
      <c r="G33" s="280">
        <v>-202486</v>
      </c>
      <c r="H33" s="283">
        <f t="shared" si="2"/>
        <v>16613032</v>
      </c>
      <c r="J33" s="284">
        <v>150901</v>
      </c>
      <c r="K33" s="223">
        <f t="shared" si="3"/>
        <v>-173000</v>
      </c>
      <c r="L33" s="285">
        <f t="shared" si="5"/>
        <v>251135</v>
      </c>
      <c r="M33" s="260" t="str">
        <f t="shared" si="0"/>
        <v>Jun-18</v>
      </c>
      <c r="N33" s="223">
        <f>K33+G33</f>
        <v>-375486</v>
      </c>
    </row>
    <row r="34" spans="1:14" ht="12.75" customHeight="1">
      <c r="A34" s="106">
        <f t="shared" si="4"/>
        <v>21</v>
      </c>
      <c r="B34" s="107" t="s">
        <v>186</v>
      </c>
      <c r="C34" s="199" t="s">
        <v>141</v>
      </c>
      <c r="D34" s="279"/>
      <c r="E34" s="286">
        <v>0</v>
      </c>
      <c r="F34" s="279">
        <v>111255</v>
      </c>
      <c r="G34" s="280">
        <v>-202486</v>
      </c>
      <c r="H34" s="283">
        <f t="shared" si="2"/>
        <v>16521801</v>
      </c>
      <c r="J34" s="284">
        <v>196585</v>
      </c>
      <c r="K34" s="223">
        <f t="shared" si="3"/>
        <v>-100234</v>
      </c>
      <c r="L34" s="285">
        <f t="shared" si="5"/>
        <v>347486</v>
      </c>
      <c r="M34" s="260" t="str">
        <f t="shared" si="0"/>
        <v>Jul-18</v>
      </c>
      <c r="N34" s="223">
        <f t="shared" ref="N34:N111" si="6">K34+G34</f>
        <v>-302720</v>
      </c>
    </row>
    <row r="35" spans="1:14" ht="12.75" customHeight="1">
      <c r="A35" s="106">
        <f t="shared" si="4"/>
        <v>22</v>
      </c>
      <c r="B35" s="107" t="s">
        <v>187</v>
      </c>
      <c r="C35" s="199" t="s">
        <v>141</v>
      </c>
      <c r="D35" s="279"/>
      <c r="E35" s="286">
        <v>0</v>
      </c>
      <c r="F35" s="279">
        <v>110637</v>
      </c>
      <c r="G35" s="280">
        <v>-202486</v>
      </c>
      <c r="H35" s="283">
        <f t="shared" si="2"/>
        <v>16429952</v>
      </c>
      <c r="J35" s="284">
        <v>321815</v>
      </c>
      <c r="K35" s="223">
        <f t="shared" si="3"/>
        <v>-150901</v>
      </c>
      <c r="L35" s="285">
        <f t="shared" si="5"/>
        <v>518400</v>
      </c>
      <c r="M35" s="260" t="str">
        <f t="shared" si="0"/>
        <v>Aug-18</v>
      </c>
      <c r="N35" s="223">
        <f t="shared" si="6"/>
        <v>-353387</v>
      </c>
    </row>
    <row r="36" spans="1:14" ht="12.75" customHeight="1">
      <c r="A36" s="106">
        <f t="shared" si="4"/>
        <v>23</v>
      </c>
      <c r="B36" s="107" t="s">
        <v>188</v>
      </c>
      <c r="C36" s="199" t="s">
        <v>141</v>
      </c>
      <c r="D36" s="279"/>
      <c r="E36" s="286">
        <v>0</v>
      </c>
      <c r="F36" s="279">
        <v>110014</v>
      </c>
      <c r="G36" s="280">
        <v>-202486</v>
      </c>
      <c r="H36" s="283">
        <f t="shared" si="2"/>
        <v>16337480</v>
      </c>
      <c r="J36" s="284">
        <v>275135</v>
      </c>
      <c r="K36" s="223">
        <f t="shared" si="3"/>
        <v>-196585</v>
      </c>
      <c r="L36" s="285">
        <f t="shared" si="5"/>
        <v>596950</v>
      </c>
      <c r="M36" s="260" t="str">
        <f t="shared" si="0"/>
        <v>Sep-18</v>
      </c>
      <c r="N36" s="223">
        <f t="shared" si="6"/>
        <v>-399071</v>
      </c>
    </row>
    <row r="37" spans="1:14" ht="12.75" customHeight="1">
      <c r="A37" s="106">
        <f t="shared" si="4"/>
        <v>24</v>
      </c>
      <c r="B37" s="107" t="s">
        <v>189</v>
      </c>
      <c r="C37" s="199" t="s">
        <v>141</v>
      </c>
      <c r="D37" s="279"/>
      <c r="E37" s="286">
        <v>0</v>
      </c>
      <c r="F37" s="279">
        <v>109387</v>
      </c>
      <c r="G37" s="280">
        <v>-202486</v>
      </c>
      <c r="H37" s="283">
        <f t="shared" si="2"/>
        <v>16244381</v>
      </c>
      <c r="J37" s="284">
        <v>69886</v>
      </c>
      <c r="K37" s="223">
        <f t="shared" si="3"/>
        <v>-321815</v>
      </c>
      <c r="L37" s="285">
        <f t="shared" si="5"/>
        <v>345021</v>
      </c>
      <c r="M37" s="260" t="str">
        <f t="shared" si="0"/>
        <v>Oct-18</v>
      </c>
      <c r="N37" s="223">
        <f t="shared" si="6"/>
        <v>-524301</v>
      </c>
    </row>
    <row r="38" spans="1:14" ht="12.75" customHeight="1">
      <c r="A38" s="106">
        <f t="shared" si="4"/>
        <v>25</v>
      </c>
      <c r="B38" s="107" t="s">
        <v>190</v>
      </c>
      <c r="C38" s="199" t="s">
        <v>141</v>
      </c>
      <c r="D38" s="279"/>
      <c r="E38" s="286">
        <v>0</v>
      </c>
      <c r="F38" s="279">
        <v>108756</v>
      </c>
      <c r="G38" s="280">
        <v>-202486</v>
      </c>
      <c r="H38" s="283">
        <f t="shared" si="2"/>
        <v>16150651</v>
      </c>
      <c r="J38" s="284">
        <v>238428</v>
      </c>
      <c r="K38" s="223">
        <f t="shared" si="3"/>
        <v>-275135</v>
      </c>
      <c r="L38" s="285">
        <f t="shared" si="5"/>
        <v>308314</v>
      </c>
      <c r="M38" s="260" t="str">
        <f t="shared" si="0"/>
        <v>Nov-18</v>
      </c>
      <c r="N38" s="223">
        <f t="shared" si="6"/>
        <v>-477621</v>
      </c>
    </row>
    <row r="39" spans="1:14" ht="12.75" customHeight="1">
      <c r="A39" s="106">
        <f t="shared" si="4"/>
        <v>26</v>
      </c>
      <c r="B39" s="107" t="s">
        <v>191</v>
      </c>
      <c r="C39" s="199" t="s">
        <v>141</v>
      </c>
      <c r="D39" s="279"/>
      <c r="E39" s="286">
        <v>0</v>
      </c>
      <c r="F39" s="279">
        <v>108121</v>
      </c>
      <c r="G39" s="280">
        <v>-202486</v>
      </c>
      <c r="H39" s="283">
        <f t="shared" si="2"/>
        <v>16056286</v>
      </c>
      <c r="J39" s="284">
        <v>263037</v>
      </c>
      <c r="K39" s="223">
        <f t="shared" si="3"/>
        <v>-69886</v>
      </c>
      <c r="L39" s="285">
        <f t="shared" si="5"/>
        <v>501465</v>
      </c>
      <c r="M39" s="260" t="str">
        <f t="shared" si="0"/>
        <v>Dec-18</v>
      </c>
      <c r="N39" s="223">
        <f t="shared" si="6"/>
        <v>-272372</v>
      </c>
    </row>
    <row r="40" spans="1:14" ht="12.75" customHeight="1">
      <c r="A40" s="106">
        <f t="shared" si="4"/>
        <v>27</v>
      </c>
      <c r="B40" s="107" t="s">
        <v>192</v>
      </c>
      <c r="C40" s="199" t="s">
        <v>141</v>
      </c>
      <c r="D40" s="279"/>
      <c r="E40" s="286">
        <v>0</v>
      </c>
      <c r="F40" s="279">
        <v>107481</v>
      </c>
      <c r="G40" s="280">
        <v>-202486</v>
      </c>
      <c r="H40" s="283">
        <f t="shared" si="2"/>
        <v>15961281</v>
      </c>
      <c r="J40" s="284">
        <v>177996</v>
      </c>
      <c r="K40" s="223">
        <f t="shared" si="3"/>
        <v>-238428</v>
      </c>
      <c r="L40" s="285">
        <f t="shared" si="5"/>
        <v>441033</v>
      </c>
      <c r="M40" s="260" t="str">
        <f t="shared" si="0"/>
        <v>Jan-19</v>
      </c>
      <c r="N40" s="223">
        <f t="shared" si="6"/>
        <v>-440914</v>
      </c>
    </row>
    <row r="41" spans="1:14" ht="12.75" customHeight="1">
      <c r="A41" s="106">
        <f t="shared" si="4"/>
        <v>28</v>
      </c>
      <c r="B41" s="107" t="s">
        <v>193</v>
      </c>
      <c r="C41" s="199" t="s">
        <v>141</v>
      </c>
      <c r="D41" s="279"/>
      <c r="E41" s="286">
        <v>0</v>
      </c>
      <c r="F41" s="279">
        <v>106837</v>
      </c>
      <c r="G41" s="280">
        <v>-202486</v>
      </c>
      <c r="H41" s="283">
        <f t="shared" si="2"/>
        <v>15865632</v>
      </c>
      <c r="J41" s="284">
        <v>150851</v>
      </c>
      <c r="K41" s="223">
        <f t="shared" si="3"/>
        <v>-263037</v>
      </c>
      <c r="L41" s="285">
        <f t="shared" si="5"/>
        <v>328847</v>
      </c>
      <c r="M41" s="260" t="str">
        <f t="shared" si="0"/>
        <v>Feb-19</v>
      </c>
      <c r="N41" s="223">
        <f t="shared" si="6"/>
        <v>-465523</v>
      </c>
    </row>
    <row r="42" spans="1:14" ht="12.75" customHeight="1">
      <c r="A42" s="106">
        <f t="shared" si="4"/>
        <v>29</v>
      </c>
      <c r="B42" s="107" t="s">
        <v>194</v>
      </c>
      <c r="C42" s="199" t="s">
        <v>141</v>
      </c>
      <c r="D42" s="279"/>
      <c r="E42" s="286">
        <v>0</v>
      </c>
      <c r="F42" s="279">
        <v>106188</v>
      </c>
      <c r="G42" s="280">
        <v>-202486</v>
      </c>
      <c r="H42" s="283">
        <f t="shared" si="2"/>
        <v>15769334</v>
      </c>
      <c r="J42" s="284">
        <v>408609</v>
      </c>
      <c r="K42" s="223">
        <f t="shared" si="3"/>
        <v>-177996</v>
      </c>
      <c r="L42" s="285">
        <f t="shared" si="5"/>
        <v>559460</v>
      </c>
      <c r="M42" s="260" t="str">
        <f t="shared" si="0"/>
        <v>Mar-19</v>
      </c>
      <c r="N42" s="223">
        <f t="shared" si="6"/>
        <v>-380482</v>
      </c>
    </row>
    <row r="43" spans="1:14" ht="12.75" customHeight="1">
      <c r="A43" s="106">
        <f t="shared" si="4"/>
        <v>30</v>
      </c>
      <c r="B43" s="107" t="s">
        <v>195</v>
      </c>
      <c r="C43" s="199" t="s">
        <v>141</v>
      </c>
      <c r="D43" s="279"/>
      <c r="E43" s="286">
        <v>0</v>
      </c>
      <c r="F43" s="279">
        <v>105535</v>
      </c>
      <c r="G43" s="280">
        <v>-202486</v>
      </c>
      <c r="H43" s="283">
        <f t="shared" si="2"/>
        <v>15672383</v>
      </c>
      <c r="J43" s="284">
        <v>1588547</v>
      </c>
      <c r="K43" s="223">
        <f t="shared" si="3"/>
        <v>-150851</v>
      </c>
      <c r="L43" s="285">
        <f t="shared" si="5"/>
        <v>1997156</v>
      </c>
      <c r="M43" s="260" t="str">
        <f t="shared" si="0"/>
        <v>Apr-19</v>
      </c>
      <c r="N43" s="223">
        <f t="shared" si="6"/>
        <v>-353337</v>
      </c>
    </row>
    <row r="44" spans="1:14" ht="12.75" customHeight="1">
      <c r="A44" s="106">
        <f t="shared" si="4"/>
        <v>31</v>
      </c>
      <c r="B44" s="107" t="s">
        <v>196</v>
      </c>
      <c r="C44" s="199" t="s">
        <v>141</v>
      </c>
      <c r="D44" s="279"/>
      <c r="E44" s="286">
        <v>0</v>
      </c>
      <c r="F44" s="279">
        <v>104878</v>
      </c>
      <c r="G44" s="280">
        <v>-202486</v>
      </c>
      <c r="H44" s="283">
        <f t="shared" si="2"/>
        <v>15574775</v>
      </c>
      <c r="J44" s="284">
        <v>1641055</v>
      </c>
      <c r="K44" s="223">
        <f t="shared" si="3"/>
        <v>-408609</v>
      </c>
      <c r="L44" s="285">
        <f t="shared" si="5"/>
        <v>3229602</v>
      </c>
      <c r="M44" s="260" t="str">
        <f t="shared" si="0"/>
        <v>May-19</v>
      </c>
      <c r="N44" s="223">
        <f t="shared" si="6"/>
        <v>-611095</v>
      </c>
    </row>
    <row r="45" spans="1:14" ht="12.75" customHeight="1">
      <c r="A45" s="106">
        <f t="shared" si="4"/>
        <v>32</v>
      </c>
      <c r="B45" s="107" t="s">
        <v>197</v>
      </c>
      <c r="C45" s="199" t="s">
        <v>141</v>
      </c>
      <c r="D45" s="279"/>
      <c r="E45" s="286">
        <v>0</v>
      </c>
      <c r="F45" s="279">
        <v>104216</v>
      </c>
      <c r="G45" s="280">
        <v>-202486</v>
      </c>
      <c r="H45" s="283">
        <f t="shared" si="2"/>
        <v>15476505</v>
      </c>
      <c r="J45" s="284">
        <v>1423233</v>
      </c>
      <c r="K45" s="223">
        <f t="shared" si="3"/>
        <v>-1588547</v>
      </c>
      <c r="L45" s="285">
        <f t="shared" si="5"/>
        <v>3064288</v>
      </c>
      <c r="M45" s="260" t="str">
        <f t="shared" si="0"/>
        <v>Jun-19</v>
      </c>
      <c r="N45" s="223">
        <f t="shared" si="6"/>
        <v>-1791033</v>
      </c>
    </row>
    <row r="46" spans="1:14" ht="12.75" customHeight="1">
      <c r="A46" s="106">
        <f t="shared" si="4"/>
        <v>33</v>
      </c>
      <c r="B46" s="107" t="s">
        <v>198</v>
      </c>
      <c r="C46" s="199" t="s">
        <v>141</v>
      </c>
      <c r="D46" s="279"/>
      <c r="E46" s="286">
        <v>0</v>
      </c>
      <c r="F46" s="279">
        <v>103550</v>
      </c>
      <c r="G46" s="280">
        <v>-202486</v>
      </c>
      <c r="H46" s="283">
        <f t="shared" si="2"/>
        <v>15377569</v>
      </c>
      <c r="J46" s="284">
        <v>1368585</v>
      </c>
      <c r="K46" s="223">
        <f t="shared" si="3"/>
        <v>-1641055</v>
      </c>
      <c r="L46" s="285">
        <f t="shared" si="5"/>
        <v>2791818</v>
      </c>
      <c r="M46" s="260" t="str">
        <f t="shared" si="0"/>
        <v>Jul-19</v>
      </c>
      <c r="N46" s="223">
        <f t="shared" si="6"/>
        <v>-1843541</v>
      </c>
    </row>
    <row r="47" spans="1:14" ht="12.75" customHeight="1">
      <c r="A47" s="106">
        <f t="shared" si="4"/>
        <v>34</v>
      </c>
      <c r="B47" s="107" t="s">
        <v>199</v>
      </c>
      <c r="C47" s="199" t="s">
        <v>141</v>
      </c>
      <c r="D47" s="279"/>
      <c r="E47" s="286">
        <v>0</v>
      </c>
      <c r="F47" s="279">
        <v>102880</v>
      </c>
      <c r="G47" s="280">
        <v>-202486</v>
      </c>
      <c r="H47" s="283">
        <f t="shared" si="2"/>
        <v>15277963</v>
      </c>
      <c r="J47" s="284">
        <v>0</v>
      </c>
      <c r="K47" s="223">
        <f t="shared" si="3"/>
        <v>-1423233</v>
      </c>
      <c r="L47" s="285">
        <f t="shared" si="5"/>
        <v>1368585</v>
      </c>
      <c r="M47" s="260" t="str">
        <f t="shared" si="0"/>
        <v>Aug-19</v>
      </c>
      <c r="N47" s="223">
        <f t="shared" si="6"/>
        <v>-1625719</v>
      </c>
    </row>
    <row r="48" spans="1:14" ht="12.75" customHeight="1">
      <c r="A48" s="106">
        <f t="shared" si="4"/>
        <v>35</v>
      </c>
      <c r="B48" s="107" t="s">
        <v>200</v>
      </c>
      <c r="C48" s="199" t="s">
        <v>141</v>
      </c>
      <c r="D48" s="279"/>
      <c r="E48" s="286">
        <v>0</v>
      </c>
      <c r="F48" s="279">
        <v>102204</v>
      </c>
      <c r="G48" s="280">
        <v>-202486</v>
      </c>
      <c r="H48" s="283">
        <f t="shared" si="2"/>
        <v>15177681</v>
      </c>
      <c r="J48" s="284">
        <v>0</v>
      </c>
      <c r="K48" s="223">
        <f t="shared" si="3"/>
        <v>-1368585</v>
      </c>
      <c r="L48" s="285">
        <f t="shared" si="5"/>
        <v>0</v>
      </c>
      <c r="M48" s="260" t="str">
        <f t="shared" si="0"/>
        <v>Sep-19</v>
      </c>
      <c r="N48" s="223">
        <f t="shared" si="6"/>
        <v>-1571071</v>
      </c>
    </row>
    <row r="49" spans="1:14" ht="12.75" customHeight="1">
      <c r="A49" s="106">
        <f t="shared" si="4"/>
        <v>36</v>
      </c>
      <c r="B49" s="107" t="s">
        <v>201</v>
      </c>
      <c r="C49" s="199" t="s">
        <v>141</v>
      </c>
      <c r="D49" s="279"/>
      <c r="E49" s="286">
        <v>0</v>
      </c>
      <c r="F49" s="279">
        <v>101524</v>
      </c>
      <c r="G49" s="280">
        <v>-202486</v>
      </c>
      <c r="H49" s="283">
        <f t="shared" si="2"/>
        <v>15076719</v>
      </c>
      <c r="J49" s="284">
        <v>0</v>
      </c>
      <c r="K49" s="223">
        <f t="shared" si="3"/>
        <v>0</v>
      </c>
      <c r="L49" s="285">
        <f t="shared" si="5"/>
        <v>0</v>
      </c>
      <c r="M49" s="260" t="str">
        <f t="shared" si="0"/>
        <v>Oct-19</v>
      </c>
      <c r="N49" s="223">
        <f t="shared" si="6"/>
        <v>-202486</v>
      </c>
    </row>
    <row r="50" spans="1:14" ht="12.75" customHeight="1">
      <c r="A50" s="106">
        <f t="shared" si="4"/>
        <v>37</v>
      </c>
      <c r="B50" s="107" t="s">
        <v>202</v>
      </c>
      <c r="C50" s="199" t="s">
        <v>141</v>
      </c>
      <c r="D50" s="279"/>
      <c r="E50" s="286">
        <v>0</v>
      </c>
      <c r="F50" s="279">
        <v>100840</v>
      </c>
      <c r="G50" s="280">
        <v>-202486</v>
      </c>
      <c r="H50" s="283">
        <f t="shared" si="2"/>
        <v>14975073</v>
      </c>
      <c r="J50" s="284">
        <v>0</v>
      </c>
      <c r="K50" s="223">
        <f t="shared" si="3"/>
        <v>0</v>
      </c>
      <c r="L50" s="285">
        <f t="shared" si="5"/>
        <v>0</v>
      </c>
      <c r="M50" s="260" t="str">
        <f t="shared" si="0"/>
        <v>Nov-19</v>
      </c>
      <c r="N50" s="223">
        <f t="shared" si="6"/>
        <v>-202486</v>
      </c>
    </row>
    <row r="51" spans="1:14" ht="12.75" customHeight="1">
      <c r="A51" s="106">
        <f t="shared" si="4"/>
        <v>38</v>
      </c>
      <c r="B51" s="107" t="s">
        <v>203</v>
      </c>
      <c r="C51" s="199" t="s">
        <v>141</v>
      </c>
      <c r="D51" s="279"/>
      <c r="E51" s="286">
        <v>0</v>
      </c>
      <c r="F51" s="279">
        <v>100151</v>
      </c>
      <c r="G51" s="280">
        <v>-202486</v>
      </c>
      <c r="H51" s="283">
        <f t="shared" si="2"/>
        <v>14872738</v>
      </c>
      <c r="J51" s="284">
        <v>0</v>
      </c>
      <c r="K51" s="223">
        <f t="shared" si="3"/>
        <v>0</v>
      </c>
      <c r="L51" s="285">
        <f t="shared" si="5"/>
        <v>0</v>
      </c>
      <c r="M51" s="260" t="str">
        <f t="shared" si="0"/>
        <v>Dec-19</v>
      </c>
      <c r="N51" s="223">
        <f t="shared" si="6"/>
        <v>-202486</v>
      </c>
    </row>
    <row r="52" spans="1:14" ht="12.75" customHeight="1">
      <c r="A52" s="106">
        <f t="shared" si="4"/>
        <v>39</v>
      </c>
      <c r="B52" s="107" t="s">
        <v>204</v>
      </c>
      <c r="C52" s="199" t="s">
        <v>141</v>
      </c>
      <c r="D52" s="279"/>
      <c r="E52" s="286">
        <v>0</v>
      </c>
      <c r="F52" s="279">
        <v>99457</v>
      </c>
      <c r="G52" s="280">
        <v>-202486</v>
      </c>
      <c r="H52" s="283">
        <f t="shared" si="2"/>
        <v>14769709</v>
      </c>
      <c r="J52" s="284">
        <v>0</v>
      </c>
      <c r="K52" s="223">
        <f t="shared" si="3"/>
        <v>0</v>
      </c>
      <c r="L52" s="285">
        <f t="shared" si="5"/>
        <v>0</v>
      </c>
      <c r="M52" s="260" t="str">
        <f t="shared" si="0"/>
        <v>Jan-20</v>
      </c>
      <c r="N52" s="223">
        <f t="shared" si="6"/>
        <v>-202486</v>
      </c>
    </row>
    <row r="53" spans="1:14" ht="12.75" customHeight="1">
      <c r="A53" s="106">
        <f t="shared" si="4"/>
        <v>40</v>
      </c>
      <c r="B53" s="107" t="s">
        <v>205</v>
      </c>
      <c r="C53" s="199" t="s">
        <v>141</v>
      </c>
      <c r="D53" s="279"/>
      <c r="E53" s="286">
        <v>0</v>
      </c>
      <c r="F53" s="279">
        <v>98759</v>
      </c>
      <c r="G53" s="280">
        <v>-202486</v>
      </c>
      <c r="H53" s="283">
        <f t="shared" si="2"/>
        <v>14665982</v>
      </c>
      <c r="J53" s="284">
        <v>0</v>
      </c>
      <c r="K53" s="223">
        <f t="shared" si="3"/>
        <v>0</v>
      </c>
      <c r="L53" s="285">
        <f t="shared" si="5"/>
        <v>0</v>
      </c>
      <c r="M53" s="260" t="str">
        <f t="shared" si="0"/>
        <v>Feb-20</v>
      </c>
      <c r="N53" s="223">
        <f t="shared" si="6"/>
        <v>-202486</v>
      </c>
    </row>
    <row r="54" spans="1:14" ht="12.75" customHeight="1">
      <c r="A54" s="106">
        <f t="shared" si="4"/>
        <v>41</v>
      </c>
      <c r="B54" s="107" t="s">
        <v>206</v>
      </c>
      <c r="C54" s="199" t="s">
        <v>141</v>
      </c>
      <c r="D54" s="279"/>
      <c r="E54" s="286">
        <v>0</v>
      </c>
      <c r="F54" s="279">
        <v>98055</v>
      </c>
      <c r="G54" s="280">
        <v>-202486</v>
      </c>
      <c r="H54" s="283">
        <f t="shared" si="2"/>
        <v>14561551</v>
      </c>
      <c r="J54" s="284">
        <v>0</v>
      </c>
      <c r="K54" s="223">
        <f t="shared" si="3"/>
        <v>0</v>
      </c>
      <c r="L54" s="285">
        <f t="shared" si="5"/>
        <v>0</v>
      </c>
      <c r="M54" s="260" t="str">
        <f t="shared" si="0"/>
        <v>Mar-20</v>
      </c>
      <c r="N54" s="223">
        <f t="shared" si="6"/>
        <v>-202486</v>
      </c>
    </row>
    <row r="55" spans="1:14" ht="12.75" customHeight="1">
      <c r="A55" s="106">
        <f t="shared" si="4"/>
        <v>42</v>
      </c>
      <c r="B55" s="107" t="s">
        <v>207</v>
      </c>
      <c r="C55" s="199" t="s">
        <v>141</v>
      </c>
      <c r="D55" s="279"/>
      <c r="E55" s="286">
        <v>0</v>
      </c>
      <c r="F55" s="279">
        <v>97347</v>
      </c>
      <c r="G55" s="280">
        <v>-202486</v>
      </c>
      <c r="H55" s="283">
        <f t="shared" si="2"/>
        <v>14456412</v>
      </c>
      <c r="J55" s="284">
        <v>0</v>
      </c>
      <c r="K55" s="223">
        <f t="shared" si="3"/>
        <v>0</v>
      </c>
      <c r="L55" s="285">
        <f t="shared" si="5"/>
        <v>0</v>
      </c>
      <c r="M55" s="260" t="str">
        <f t="shared" si="0"/>
        <v>Apr-20</v>
      </c>
      <c r="N55" s="223">
        <f t="shared" si="6"/>
        <v>-202486</v>
      </c>
    </row>
    <row r="56" spans="1:14" ht="12.75" customHeight="1">
      <c r="A56" s="106">
        <f t="shared" si="4"/>
        <v>43</v>
      </c>
      <c r="B56" s="107" t="s">
        <v>208</v>
      </c>
      <c r="C56" s="199" t="s">
        <v>141</v>
      </c>
      <c r="D56" s="279"/>
      <c r="E56" s="286">
        <v>0</v>
      </c>
      <c r="F56" s="279">
        <v>96635</v>
      </c>
      <c r="G56" s="280">
        <v>-202486</v>
      </c>
      <c r="H56" s="283">
        <f t="shared" si="2"/>
        <v>14350561</v>
      </c>
      <c r="J56" s="284">
        <v>0</v>
      </c>
      <c r="K56" s="223">
        <f t="shared" si="3"/>
        <v>0</v>
      </c>
      <c r="L56" s="285">
        <f t="shared" si="5"/>
        <v>0</v>
      </c>
      <c r="M56" s="260" t="str">
        <f t="shared" si="0"/>
        <v>May-20</v>
      </c>
      <c r="N56" s="223">
        <f t="shared" si="6"/>
        <v>-202486</v>
      </c>
    </row>
    <row r="57" spans="1:14" ht="12.75" customHeight="1">
      <c r="A57" s="106">
        <f t="shared" si="4"/>
        <v>44</v>
      </c>
      <c r="B57" s="107" t="s">
        <v>209</v>
      </c>
      <c r="C57" s="199" t="s">
        <v>141</v>
      </c>
      <c r="D57" s="279"/>
      <c r="E57" s="286">
        <v>0</v>
      </c>
      <c r="F57" s="279">
        <v>95917</v>
      </c>
      <c r="G57" s="280">
        <v>-202486</v>
      </c>
      <c r="H57" s="283">
        <f t="shared" si="2"/>
        <v>14243992</v>
      </c>
      <c r="J57" s="284">
        <v>0</v>
      </c>
      <c r="K57" s="223">
        <f t="shared" si="3"/>
        <v>0</v>
      </c>
      <c r="L57" s="285">
        <f t="shared" si="5"/>
        <v>0</v>
      </c>
      <c r="M57" s="260" t="str">
        <f t="shared" si="0"/>
        <v>Jun-20</v>
      </c>
      <c r="N57" s="223">
        <f t="shared" si="6"/>
        <v>-202486</v>
      </c>
    </row>
    <row r="58" spans="1:14" ht="12.75" customHeight="1">
      <c r="A58" s="106">
        <f t="shared" si="4"/>
        <v>45</v>
      </c>
      <c r="B58" s="107" t="s">
        <v>210</v>
      </c>
      <c r="C58" s="199" t="s">
        <v>141</v>
      </c>
      <c r="D58" s="279"/>
      <c r="E58" s="286">
        <v>0</v>
      </c>
      <c r="F58" s="279">
        <v>95194</v>
      </c>
      <c r="G58" s="280">
        <v>-202486</v>
      </c>
      <c r="H58" s="283">
        <f t="shared" si="2"/>
        <v>14136700</v>
      </c>
      <c r="J58" s="284">
        <v>0</v>
      </c>
      <c r="K58" s="223">
        <f t="shared" si="3"/>
        <v>0</v>
      </c>
      <c r="L58" s="285">
        <f t="shared" si="5"/>
        <v>0</v>
      </c>
      <c r="M58" s="260" t="str">
        <f t="shared" si="0"/>
        <v>Jul-20</v>
      </c>
      <c r="N58" s="223">
        <f t="shared" si="6"/>
        <v>-202486</v>
      </c>
    </row>
    <row r="59" spans="1:14" ht="12.75" customHeight="1">
      <c r="A59" s="106">
        <f t="shared" si="4"/>
        <v>46</v>
      </c>
      <c r="B59" s="107" t="s">
        <v>211</v>
      </c>
      <c r="C59" s="199" t="s">
        <v>141</v>
      </c>
      <c r="D59" s="279"/>
      <c r="E59" s="286">
        <v>0</v>
      </c>
      <c r="F59" s="279">
        <v>94467</v>
      </c>
      <c r="G59" s="280">
        <v>-202486</v>
      </c>
      <c r="H59" s="283">
        <f t="shared" si="2"/>
        <v>14028681</v>
      </c>
      <c r="J59" s="284">
        <v>0</v>
      </c>
      <c r="K59" s="223">
        <f t="shared" si="3"/>
        <v>0</v>
      </c>
      <c r="L59" s="285">
        <f t="shared" si="5"/>
        <v>0</v>
      </c>
      <c r="M59" s="260" t="str">
        <f t="shared" si="0"/>
        <v>Aug-20</v>
      </c>
      <c r="N59" s="223">
        <f t="shared" si="6"/>
        <v>-202486</v>
      </c>
    </row>
    <row r="60" spans="1:14" ht="12.75" customHeight="1">
      <c r="A60" s="106">
        <f t="shared" si="4"/>
        <v>47</v>
      </c>
      <c r="B60" s="107" t="s">
        <v>212</v>
      </c>
      <c r="C60" s="199" t="s">
        <v>141</v>
      </c>
      <c r="D60" s="279"/>
      <c r="E60" s="286">
        <v>0</v>
      </c>
      <c r="F60" s="279">
        <v>93735</v>
      </c>
      <c r="G60" s="280">
        <v>-202486</v>
      </c>
      <c r="H60" s="283">
        <f t="shared" si="2"/>
        <v>13919930</v>
      </c>
      <c r="J60" s="284">
        <v>0</v>
      </c>
      <c r="K60" s="223">
        <f t="shared" si="3"/>
        <v>0</v>
      </c>
      <c r="L60" s="285">
        <f t="shared" si="5"/>
        <v>0</v>
      </c>
      <c r="M60" s="260" t="str">
        <f t="shared" si="0"/>
        <v>Sep-20</v>
      </c>
      <c r="N60" s="223">
        <f t="shared" si="6"/>
        <v>-202486</v>
      </c>
    </row>
    <row r="61" spans="1:14" ht="12.75" customHeight="1">
      <c r="A61" s="106">
        <f t="shared" si="4"/>
        <v>48</v>
      </c>
      <c r="B61" s="107" t="s">
        <v>213</v>
      </c>
      <c r="C61" s="199" t="s">
        <v>141</v>
      </c>
      <c r="D61" s="279"/>
      <c r="E61" s="286">
        <v>0</v>
      </c>
      <c r="F61" s="279">
        <v>92997</v>
      </c>
      <c r="G61" s="280">
        <v>-202486</v>
      </c>
      <c r="H61" s="283">
        <f t="shared" si="2"/>
        <v>13810441</v>
      </c>
      <c r="J61" s="284">
        <v>0</v>
      </c>
      <c r="K61" s="223">
        <f t="shared" si="3"/>
        <v>0</v>
      </c>
      <c r="L61" s="285">
        <f t="shared" si="5"/>
        <v>0</v>
      </c>
      <c r="M61" s="260" t="str">
        <f t="shared" si="0"/>
        <v>Oct-20</v>
      </c>
      <c r="N61" s="223">
        <f t="shared" si="6"/>
        <v>-202486</v>
      </c>
    </row>
    <row r="62" spans="1:14" ht="12.75" customHeight="1">
      <c r="A62" s="106">
        <f t="shared" si="4"/>
        <v>49</v>
      </c>
      <c r="B62" s="107" t="s">
        <v>214</v>
      </c>
      <c r="C62" s="199" t="s">
        <v>141</v>
      </c>
      <c r="D62" s="279"/>
      <c r="E62" s="286">
        <v>0</v>
      </c>
      <c r="F62" s="279">
        <v>92255</v>
      </c>
      <c r="G62" s="280">
        <v>-202486</v>
      </c>
      <c r="H62" s="283">
        <f t="shared" si="2"/>
        <v>13700210</v>
      </c>
      <c r="J62" s="284">
        <v>0</v>
      </c>
      <c r="K62" s="223">
        <f t="shared" si="3"/>
        <v>0</v>
      </c>
      <c r="L62" s="285">
        <f t="shared" si="5"/>
        <v>0</v>
      </c>
      <c r="M62" s="260" t="str">
        <f t="shared" si="0"/>
        <v>Nov-20</v>
      </c>
      <c r="N62" s="223">
        <f t="shared" si="6"/>
        <v>-202486</v>
      </c>
    </row>
    <row r="63" spans="1:14" ht="12.75" customHeight="1">
      <c r="A63" s="109">
        <f t="shared" si="4"/>
        <v>50</v>
      </c>
      <c r="B63" s="110" t="s">
        <v>215</v>
      </c>
      <c r="C63" s="200" t="s">
        <v>141</v>
      </c>
      <c r="D63" s="287"/>
      <c r="E63" s="288">
        <v>0</v>
      </c>
      <c r="F63" s="287">
        <v>91508</v>
      </c>
      <c r="G63" s="289">
        <v>-202486</v>
      </c>
      <c r="H63" s="290">
        <f t="shared" si="2"/>
        <v>13589232</v>
      </c>
      <c r="J63" s="291">
        <v>0</v>
      </c>
      <c r="K63" s="292">
        <f t="shared" si="3"/>
        <v>0</v>
      </c>
      <c r="L63" s="293">
        <f t="shared" si="5"/>
        <v>0</v>
      </c>
      <c r="M63" s="260" t="str">
        <f t="shared" si="0"/>
        <v>Dec-20</v>
      </c>
      <c r="N63" s="292">
        <f t="shared" si="6"/>
        <v>-202486</v>
      </c>
    </row>
    <row r="64" spans="1:14" ht="12.75" customHeight="1">
      <c r="A64" s="183"/>
      <c r="B64" s="184"/>
      <c r="C64" s="185"/>
      <c r="D64" s="186"/>
      <c r="E64" s="187"/>
      <c r="F64" s="186"/>
      <c r="G64" s="261"/>
      <c r="H64" s="262"/>
      <c r="I64" s="138"/>
      <c r="J64" s="188"/>
      <c r="K64" s="189"/>
      <c r="L64" s="190"/>
      <c r="M64" s="191"/>
      <c r="N64" s="189"/>
    </row>
    <row r="65" spans="1:14" ht="12.75" customHeight="1">
      <c r="A65" s="118"/>
      <c r="B65" s="184"/>
      <c r="C65" s="185"/>
      <c r="D65" s="186"/>
      <c r="E65" s="187"/>
      <c r="F65" s="186"/>
      <c r="G65" s="261"/>
      <c r="H65" s="262"/>
      <c r="I65" s="138"/>
      <c r="J65" s="188"/>
      <c r="K65" s="189"/>
      <c r="L65" s="190"/>
      <c r="M65" s="191"/>
      <c r="N65" s="75" t="s">
        <v>380</v>
      </c>
    </row>
    <row r="66" spans="1:14" ht="12.75" customHeight="1">
      <c r="A66" s="118"/>
      <c r="B66" s="184"/>
      <c r="C66" s="185"/>
      <c r="D66" s="186"/>
      <c r="E66" s="187"/>
      <c r="F66" s="186"/>
      <c r="G66" s="261"/>
      <c r="H66" s="262"/>
      <c r="I66" s="138"/>
      <c r="J66" s="188"/>
      <c r="K66" s="189"/>
      <c r="L66" s="190"/>
      <c r="M66" s="191"/>
      <c r="N66" s="254" t="s">
        <v>382</v>
      </c>
    </row>
    <row r="67" spans="1:14" ht="12.75" customHeight="1">
      <c r="A67" s="3" t="str">
        <f>Company</f>
        <v>DUKE ENERGY KENTUCKY, INC.</v>
      </c>
      <c r="B67" s="103"/>
      <c r="C67" s="103"/>
      <c r="D67" s="3"/>
      <c r="E67" s="103"/>
      <c r="F67" s="103"/>
      <c r="G67" s="255"/>
      <c r="H67" s="255"/>
      <c r="I67" s="255"/>
      <c r="J67" s="255"/>
      <c r="K67" s="255"/>
      <c r="L67" s="255"/>
      <c r="M67" s="255"/>
      <c r="N67" s="255"/>
    </row>
    <row r="68" spans="1:14" ht="12.75" customHeight="1">
      <c r="A68" s="3" t="str">
        <f>Title</f>
        <v>ENVIRONMENTAL SURCHARGE REPORT</v>
      </c>
      <c r="B68" s="103"/>
      <c r="C68" s="103"/>
      <c r="D68" s="3"/>
      <c r="E68" s="103"/>
      <c r="F68" s="103"/>
      <c r="G68" s="255"/>
      <c r="H68" s="255"/>
      <c r="I68" s="255"/>
      <c r="J68" s="255"/>
      <c r="K68" s="255"/>
      <c r="L68" s="255"/>
      <c r="M68" s="255"/>
      <c r="N68" s="255"/>
    </row>
    <row r="69" spans="1:14" ht="12.75" customHeight="1">
      <c r="A69" s="103"/>
      <c r="B69" s="103"/>
      <c r="C69" s="103"/>
      <c r="D69" s="103"/>
      <c r="E69" s="103"/>
      <c r="F69" s="103"/>
      <c r="G69" s="255"/>
      <c r="H69" s="255"/>
      <c r="I69" s="255"/>
      <c r="J69" s="255"/>
      <c r="K69" s="255"/>
      <c r="L69" s="255"/>
      <c r="M69" s="255"/>
      <c r="N69" s="255"/>
    </row>
    <row r="70" spans="1:14" ht="12.75" customHeight="1">
      <c r="A70" s="103" t="s">
        <v>123</v>
      </c>
      <c r="B70" s="103"/>
      <c r="C70" s="103"/>
      <c r="D70" s="103"/>
      <c r="E70" s="103"/>
      <c r="F70" s="103"/>
      <c r="G70" s="255"/>
      <c r="H70" s="255"/>
      <c r="I70" s="255"/>
      <c r="J70" s="255"/>
      <c r="K70" s="255"/>
      <c r="L70" s="255"/>
      <c r="M70" s="255"/>
      <c r="N70" s="255"/>
    </row>
    <row r="71" spans="1:14" ht="12.75" customHeight="1">
      <c r="A71" s="103"/>
      <c r="B71" s="103"/>
      <c r="C71" s="103"/>
      <c r="D71" s="103"/>
      <c r="E71" s="103"/>
      <c r="F71" s="103"/>
      <c r="G71" s="255"/>
      <c r="H71" s="255"/>
      <c r="I71" s="255"/>
      <c r="J71" s="255"/>
      <c r="K71" s="255"/>
      <c r="L71" s="255"/>
      <c r="M71" s="255"/>
      <c r="N71" s="255"/>
    </row>
    <row r="72" spans="1:14" ht="12.75" customHeight="1">
      <c r="A72" s="4" t="str">
        <f>"For the Expense Month of "&amp;TEXT(ExpMonth,"mmmm yyyy")</f>
        <v>For the Expense Month of July 2019</v>
      </c>
      <c r="B72" s="103"/>
      <c r="C72" s="103"/>
      <c r="D72" s="103"/>
      <c r="E72" s="103"/>
      <c r="F72" s="103"/>
      <c r="G72" s="255"/>
      <c r="H72" s="255"/>
      <c r="I72" s="255"/>
      <c r="J72" s="255"/>
      <c r="K72" s="255"/>
      <c r="L72" s="255"/>
      <c r="M72" s="255"/>
      <c r="N72" s="255"/>
    </row>
    <row r="73" spans="1:14" ht="12.75" customHeight="1">
      <c r="B73" s="102"/>
      <c r="C73" s="103"/>
      <c r="D73" s="103"/>
      <c r="E73" s="103"/>
      <c r="F73" s="103"/>
      <c r="G73" s="255"/>
    </row>
    <row r="74" spans="1:14" ht="12.75" customHeight="1">
      <c r="B74" s="102"/>
      <c r="C74" s="103"/>
      <c r="D74" s="103"/>
      <c r="E74" s="103"/>
      <c r="F74" s="103"/>
      <c r="G74" s="255"/>
    </row>
    <row r="75" spans="1:14" ht="12.75" customHeight="1">
      <c r="A75" s="112"/>
      <c r="B75" s="387"/>
      <c r="C75" s="388"/>
      <c r="D75" s="112"/>
      <c r="E75" s="112"/>
      <c r="F75" s="112"/>
      <c r="G75" s="113" t="s">
        <v>341</v>
      </c>
      <c r="H75" s="112"/>
      <c r="I75" s="256"/>
      <c r="J75" s="257"/>
      <c r="K75" s="258" t="s">
        <v>341</v>
      </c>
      <c r="L75" s="257"/>
      <c r="N75" s="258" t="s">
        <v>74</v>
      </c>
    </row>
    <row r="76" spans="1:14" ht="12.75" customHeight="1">
      <c r="A76" s="146" t="s">
        <v>157</v>
      </c>
      <c r="B76" s="147" t="s">
        <v>134</v>
      </c>
      <c r="C76" s="148"/>
      <c r="D76" s="146" t="s">
        <v>135</v>
      </c>
      <c r="E76" s="146" t="s">
        <v>136</v>
      </c>
      <c r="F76" s="146" t="s">
        <v>137</v>
      </c>
      <c r="G76" s="259" t="s">
        <v>342</v>
      </c>
      <c r="H76" s="146" t="s">
        <v>139</v>
      </c>
      <c r="I76" s="256"/>
      <c r="J76" s="146" t="s">
        <v>135</v>
      </c>
      <c r="K76" s="259" t="s">
        <v>343</v>
      </c>
      <c r="L76" s="146" t="s">
        <v>139</v>
      </c>
      <c r="N76" s="259" t="s">
        <v>138</v>
      </c>
    </row>
    <row r="77" spans="1:14" ht="12.75" customHeight="1">
      <c r="A77" s="97" t="s">
        <v>50</v>
      </c>
      <c r="B77" s="386" t="s">
        <v>12</v>
      </c>
      <c r="C77" s="386"/>
      <c r="D77" s="180" t="s">
        <v>13</v>
      </c>
      <c r="E77" s="180" t="s">
        <v>14</v>
      </c>
      <c r="F77" s="180" t="s">
        <v>15</v>
      </c>
      <c r="G77" s="182" t="s">
        <v>16</v>
      </c>
      <c r="H77" s="182" t="s">
        <v>17</v>
      </c>
      <c r="J77" s="182" t="s">
        <v>18</v>
      </c>
      <c r="K77" s="182" t="s">
        <v>19</v>
      </c>
      <c r="L77" s="182" t="s">
        <v>20</v>
      </c>
      <c r="N77" s="182" t="s">
        <v>344</v>
      </c>
    </row>
    <row r="78" spans="1:14" ht="12.75" customHeight="1">
      <c r="A78" s="106">
        <f>A63+1</f>
        <v>51</v>
      </c>
      <c r="B78" s="107" t="s">
        <v>216</v>
      </c>
      <c r="C78" s="199" t="s">
        <v>141</v>
      </c>
      <c r="D78" s="294"/>
      <c r="E78" s="295">
        <v>0</v>
      </c>
      <c r="F78" s="294">
        <v>90756</v>
      </c>
      <c r="G78" s="296">
        <v>-202486</v>
      </c>
      <c r="H78" s="297">
        <f>SUM(D78:G78)+H63</f>
        <v>13477502</v>
      </c>
      <c r="J78" s="298">
        <v>0</v>
      </c>
      <c r="K78" s="299">
        <f>-J62</f>
        <v>0</v>
      </c>
      <c r="L78" s="300">
        <f>L63+J78+K78</f>
        <v>0</v>
      </c>
      <c r="M78" s="260" t="str">
        <f t="shared" si="0"/>
        <v>Jan-21</v>
      </c>
      <c r="N78" s="299">
        <f t="shared" si="6"/>
        <v>-202486</v>
      </c>
    </row>
    <row r="79" spans="1:14" ht="12.75" customHeight="1">
      <c r="A79" s="106">
        <f t="shared" si="4"/>
        <v>52</v>
      </c>
      <c r="B79" s="107" t="s">
        <v>217</v>
      </c>
      <c r="C79" s="199" t="s">
        <v>141</v>
      </c>
      <c r="D79" s="294"/>
      <c r="E79" s="295">
        <v>0</v>
      </c>
      <c r="F79" s="294">
        <v>89998</v>
      </c>
      <c r="G79" s="296">
        <v>-202486</v>
      </c>
      <c r="H79" s="297">
        <f t="shared" si="2"/>
        <v>13365014</v>
      </c>
      <c r="J79" s="298">
        <v>0</v>
      </c>
      <c r="K79" s="299">
        <f>-J63</f>
        <v>0</v>
      </c>
      <c r="L79" s="300">
        <f t="shared" si="5"/>
        <v>0</v>
      </c>
      <c r="M79" s="260" t="str">
        <f t="shared" si="0"/>
        <v>Feb-21</v>
      </c>
      <c r="N79" s="299">
        <f t="shared" si="6"/>
        <v>-202486</v>
      </c>
    </row>
    <row r="80" spans="1:14" ht="12.75" customHeight="1">
      <c r="A80" s="106">
        <f t="shared" si="4"/>
        <v>53</v>
      </c>
      <c r="B80" s="107" t="s">
        <v>218</v>
      </c>
      <c r="C80" s="199" t="s">
        <v>141</v>
      </c>
      <c r="D80" s="294"/>
      <c r="E80" s="295">
        <v>0</v>
      </c>
      <c r="F80" s="294">
        <v>89235</v>
      </c>
      <c r="G80" s="296">
        <v>-202486</v>
      </c>
      <c r="H80" s="297">
        <f t="shared" si="2"/>
        <v>13251763</v>
      </c>
      <c r="J80" s="298">
        <v>0</v>
      </c>
      <c r="K80" s="299">
        <f t="shared" si="3"/>
        <v>0</v>
      </c>
      <c r="L80" s="300">
        <f t="shared" si="5"/>
        <v>0</v>
      </c>
      <c r="M80" s="260" t="str">
        <f t="shared" si="0"/>
        <v>Mar-21</v>
      </c>
      <c r="N80" s="299">
        <f t="shared" si="6"/>
        <v>-202486</v>
      </c>
    </row>
    <row r="81" spans="1:14" ht="12.75" customHeight="1">
      <c r="A81" s="106">
        <f t="shared" si="4"/>
        <v>54</v>
      </c>
      <c r="B81" s="107" t="s">
        <v>219</v>
      </c>
      <c r="C81" s="199" t="s">
        <v>141</v>
      </c>
      <c r="D81" s="294"/>
      <c r="E81" s="295">
        <v>0</v>
      </c>
      <c r="F81" s="294">
        <v>88468</v>
      </c>
      <c r="G81" s="296">
        <v>-202486</v>
      </c>
      <c r="H81" s="297">
        <f t="shared" si="2"/>
        <v>13137745</v>
      </c>
      <c r="J81" s="298">
        <v>0</v>
      </c>
      <c r="K81" s="299">
        <f t="shared" si="3"/>
        <v>0</v>
      </c>
      <c r="L81" s="300">
        <f t="shared" si="5"/>
        <v>0</v>
      </c>
      <c r="M81" s="260" t="str">
        <f t="shared" si="0"/>
        <v>Apr-21</v>
      </c>
      <c r="N81" s="299">
        <f t="shared" si="6"/>
        <v>-202486</v>
      </c>
    </row>
    <row r="82" spans="1:14" ht="12.75" customHeight="1">
      <c r="A82" s="106">
        <f t="shared" si="4"/>
        <v>55</v>
      </c>
      <c r="B82" s="107" t="s">
        <v>220</v>
      </c>
      <c r="C82" s="199" t="s">
        <v>141</v>
      </c>
      <c r="D82" s="294"/>
      <c r="E82" s="295">
        <v>0</v>
      </c>
      <c r="F82" s="294">
        <v>87695</v>
      </c>
      <c r="G82" s="296">
        <v>-202486</v>
      </c>
      <c r="H82" s="297">
        <f t="shared" si="2"/>
        <v>13022954</v>
      </c>
      <c r="J82" s="298">
        <v>0</v>
      </c>
      <c r="K82" s="299">
        <f t="shared" si="3"/>
        <v>0</v>
      </c>
      <c r="L82" s="300">
        <f t="shared" si="5"/>
        <v>0</v>
      </c>
      <c r="M82" s="260" t="str">
        <f t="shared" si="0"/>
        <v>May-21</v>
      </c>
      <c r="N82" s="299">
        <f t="shared" si="6"/>
        <v>-202486</v>
      </c>
    </row>
    <row r="83" spans="1:14" ht="12.75" customHeight="1">
      <c r="A83" s="106">
        <f t="shared" si="4"/>
        <v>56</v>
      </c>
      <c r="B83" s="107" t="s">
        <v>221</v>
      </c>
      <c r="C83" s="199" t="s">
        <v>141</v>
      </c>
      <c r="D83" s="294"/>
      <c r="E83" s="295">
        <v>0</v>
      </c>
      <c r="F83" s="294">
        <v>86916</v>
      </c>
      <c r="G83" s="296">
        <v>-202486</v>
      </c>
      <c r="H83" s="297">
        <f t="shared" si="2"/>
        <v>12907384</v>
      </c>
      <c r="J83" s="298">
        <v>0</v>
      </c>
      <c r="K83" s="299">
        <f t="shared" si="3"/>
        <v>0</v>
      </c>
      <c r="L83" s="300">
        <f t="shared" si="5"/>
        <v>0</v>
      </c>
      <c r="M83" s="260" t="str">
        <f t="shared" si="0"/>
        <v>Jun-21</v>
      </c>
      <c r="N83" s="299">
        <f t="shared" si="6"/>
        <v>-202486</v>
      </c>
    </row>
    <row r="84" spans="1:14" ht="12.75" customHeight="1">
      <c r="A84" s="106">
        <f t="shared" si="4"/>
        <v>57</v>
      </c>
      <c r="B84" s="107" t="s">
        <v>222</v>
      </c>
      <c r="C84" s="199" t="s">
        <v>141</v>
      </c>
      <c r="D84" s="294"/>
      <c r="E84" s="295">
        <v>0</v>
      </c>
      <c r="F84" s="294">
        <v>86133</v>
      </c>
      <c r="G84" s="296">
        <v>-202486</v>
      </c>
      <c r="H84" s="297">
        <f t="shared" si="2"/>
        <v>12791031</v>
      </c>
      <c r="J84" s="298">
        <v>0</v>
      </c>
      <c r="K84" s="299">
        <f t="shared" si="3"/>
        <v>0</v>
      </c>
      <c r="L84" s="300">
        <f t="shared" si="5"/>
        <v>0</v>
      </c>
      <c r="M84" s="260" t="str">
        <f t="shared" si="0"/>
        <v>Jul-21</v>
      </c>
      <c r="N84" s="299">
        <f t="shared" si="6"/>
        <v>-202486</v>
      </c>
    </row>
    <row r="85" spans="1:14" ht="12.75" customHeight="1">
      <c r="A85" s="106">
        <f t="shared" si="4"/>
        <v>58</v>
      </c>
      <c r="B85" s="107" t="s">
        <v>223</v>
      </c>
      <c r="C85" s="199" t="s">
        <v>141</v>
      </c>
      <c r="D85" s="294"/>
      <c r="E85" s="295">
        <v>0</v>
      </c>
      <c r="F85" s="294">
        <v>85344</v>
      </c>
      <c r="G85" s="296">
        <v>-202486</v>
      </c>
      <c r="H85" s="297">
        <f t="shared" si="2"/>
        <v>12673889</v>
      </c>
      <c r="J85" s="298">
        <v>0</v>
      </c>
      <c r="K85" s="299">
        <f t="shared" si="3"/>
        <v>0</v>
      </c>
      <c r="L85" s="300">
        <f t="shared" si="5"/>
        <v>0</v>
      </c>
      <c r="M85" s="260" t="str">
        <f t="shared" si="0"/>
        <v>Aug-21</v>
      </c>
      <c r="N85" s="299">
        <f t="shared" si="6"/>
        <v>-202486</v>
      </c>
    </row>
    <row r="86" spans="1:14" ht="12.75" customHeight="1">
      <c r="A86" s="106">
        <f t="shared" si="4"/>
        <v>59</v>
      </c>
      <c r="B86" s="107" t="s">
        <v>224</v>
      </c>
      <c r="C86" s="199" t="s">
        <v>141</v>
      </c>
      <c r="D86" s="294"/>
      <c r="E86" s="295">
        <v>0</v>
      </c>
      <c r="F86" s="294">
        <v>84550</v>
      </c>
      <c r="G86" s="296">
        <v>-202486</v>
      </c>
      <c r="H86" s="297">
        <f t="shared" si="2"/>
        <v>12555953</v>
      </c>
      <c r="J86" s="298">
        <v>0</v>
      </c>
      <c r="K86" s="299">
        <f t="shared" si="3"/>
        <v>0</v>
      </c>
      <c r="L86" s="300">
        <f t="shared" si="5"/>
        <v>0</v>
      </c>
      <c r="M86" s="260" t="str">
        <f t="shared" si="0"/>
        <v>Sep-21</v>
      </c>
      <c r="N86" s="299">
        <f t="shared" si="6"/>
        <v>-202486</v>
      </c>
    </row>
    <row r="87" spans="1:14" ht="12.75" customHeight="1">
      <c r="A87" s="106">
        <f t="shared" si="4"/>
        <v>60</v>
      </c>
      <c r="B87" s="107" t="s">
        <v>225</v>
      </c>
      <c r="C87" s="199" t="s">
        <v>141</v>
      </c>
      <c r="D87" s="294"/>
      <c r="E87" s="295">
        <v>0</v>
      </c>
      <c r="F87" s="294">
        <v>83750</v>
      </c>
      <c r="G87" s="296">
        <v>-202486</v>
      </c>
      <c r="H87" s="297">
        <f t="shared" si="2"/>
        <v>12437217</v>
      </c>
      <c r="J87" s="298">
        <v>0</v>
      </c>
      <c r="K87" s="299">
        <f t="shared" si="3"/>
        <v>0</v>
      </c>
      <c r="L87" s="300">
        <f t="shared" si="5"/>
        <v>0</v>
      </c>
      <c r="M87" s="260" t="str">
        <f t="shared" si="0"/>
        <v>Oct-21</v>
      </c>
      <c r="N87" s="299">
        <f t="shared" si="6"/>
        <v>-202486</v>
      </c>
    </row>
    <row r="88" spans="1:14" ht="12.75" customHeight="1">
      <c r="A88" s="106">
        <f t="shared" si="4"/>
        <v>61</v>
      </c>
      <c r="B88" s="107" t="s">
        <v>226</v>
      </c>
      <c r="C88" s="199" t="s">
        <v>141</v>
      </c>
      <c r="D88" s="294"/>
      <c r="E88" s="295">
        <v>0</v>
      </c>
      <c r="F88" s="294">
        <v>82945</v>
      </c>
      <c r="G88" s="296">
        <v>-202486</v>
      </c>
      <c r="H88" s="297">
        <f t="shared" si="2"/>
        <v>12317676</v>
      </c>
      <c r="J88" s="298">
        <v>0</v>
      </c>
      <c r="K88" s="299">
        <f t="shared" si="3"/>
        <v>0</v>
      </c>
      <c r="L88" s="300">
        <f t="shared" si="5"/>
        <v>0</v>
      </c>
      <c r="M88" s="260" t="str">
        <f t="shared" si="0"/>
        <v>Nov-21</v>
      </c>
      <c r="N88" s="299">
        <f t="shared" si="6"/>
        <v>-202486</v>
      </c>
    </row>
    <row r="89" spans="1:14" ht="12.75" customHeight="1">
      <c r="A89" s="106">
        <f t="shared" si="4"/>
        <v>62</v>
      </c>
      <c r="B89" s="107" t="s">
        <v>227</v>
      </c>
      <c r="C89" s="199" t="s">
        <v>141</v>
      </c>
      <c r="D89" s="294"/>
      <c r="E89" s="295">
        <v>0</v>
      </c>
      <c r="F89" s="294">
        <v>82135</v>
      </c>
      <c r="G89" s="296">
        <v>-202486</v>
      </c>
      <c r="H89" s="297">
        <f t="shared" si="2"/>
        <v>12197325</v>
      </c>
      <c r="J89" s="298">
        <v>0</v>
      </c>
      <c r="K89" s="299">
        <f t="shared" si="3"/>
        <v>0</v>
      </c>
      <c r="L89" s="300">
        <f t="shared" si="5"/>
        <v>0</v>
      </c>
      <c r="M89" s="260" t="str">
        <f t="shared" si="0"/>
        <v>Dec-21</v>
      </c>
      <c r="N89" s="299">
        <f t="shared" si="6"/>
        <v>-202486</v>
      </c>
    </row>
    <row r="90" spans="1:14" ht="12.75" customHeight="1">
      <c r="A90" s="106">
        <f t="shared" si="4"/>
        <v>63</v>
      </c>
      <c r="B90" s="107" t="s">
        <v>228</v>
      </c>
      <c r="C90" s="199" t="s">
        <v>141</v>
      </c>
      <c r="D90" s="294"/>
      <c r="E90" s="295">
        <v>0</v>
      </c>
      <c r="F90" s="294">
        <v>81319</v>
      </c>
      <c r="G90" s="296">
        <v>-202486</v>
      </c>
      <c r="H90" s="297">
        <f t="shared" si="2"/>
        <v>12076158</v>
      </c>
      <c r="J90" s="298">
        <v>0</v>
      </c>
      <c r="K90" s="299">
        <f t="shared" si="3"/>
        <v>0</v>
      </c>
      <c r="L90" s="300">
        <f t="shared" si="5"/>
        <v>0</v>
      </c>
      <c r="M90" s="260" t="str">
        <f t="shared" si="0"/>
        <v>Jan-22</v>
      </c>
      <c r="N90" s="299">
        <f t="shared" si="6"/>
        <v>-202486</v>
      </c>
    </row>
    <row r="91" spans="1:14" ht="12.75" customHeight="1">
      <c r="A91" s="106">
        <f t="shared" si="4"/>
        <v>64</v>
      </c>
      <c r="B91" s="107" t="s">
        <v>229</v>
      </c>
      <c r="C91" s="199" t="s">
        <v>141</v>
      </c>
      <c r="D91" s="294"/>
      <c r="E91" s="295">
        <v>0</v>
      </c>
      <c r="F91" s="294">
        <v>80498</v>
      </c>
      <c r="G91" s="296">
        <v>-202486</v>
      </c>
      <c r="H91" s="297">
        <f t="shared" si="2"/>
        <v>11954170</v>
      </c>
      <c r="J91" s="298">
        <v>0</v>
      </c>
      <c r="K91" s="299">
        <f t="shared" si="3"/>
        <v>0</v>
      </c>
      <c r="L91" s="300">
        <f t="shared" si="5"/>
        <v>0</v>
      </c>
      <c r="M91" s="260" t="str">
        <f t="shared" si="0"/>
        <v>Feb-22</v>
      </c>
      <c r="N91" s="299">
        <f t="shared" si="6"/>
        <v>-202486</v>
      </c>
    </row>
    <row r="92" spans="1:14" ht="12.75" customHeight="1">
      <c r="A92" s="106">
        <f t="shared" si="4"/>
        <v>65</v>
      </c>
      <c r="B92" s="107" t="s">
        <v>230</v>
      </c>
      <c r="C92" s="199" t="s">
        <v>141</v>
      </c>
      <c r="D92" s="294"/>
      <c r="E92" s="295">
        <v>0</v>
      </c>
      <c r="F92" s="294">
        <v>79671</v>
      </c>
      <c r="G92" s="296">
        <v>-202486</v>
      </c>
      <c r="H92" s="297">
        <f t="shared" si="2"/>
        <v>11831355</v>
      </c>
      <c r="J92" s="298">
        <v>0</v>
      </c>
      <c r="K92" s="299">
        <f t="shared" si="3"/>
        <v>0</v>
      </c>
      <c r="L92" s="300">
        <f t="shared" si="5"/>
        <v>0</v>
      </c>
      <c r="M92" s="260" t="str">
        <f t="shared" si="0"/>
        <v>Mar-22</v>
      </c>
      <c r="N92" s="299">
        <f t="shared" si="6"/>
        <v>-202486</v>
      </c>
    </row>
    <row r="93" spans="1:14" ht="12.75" customHeight="1">
      <c r="A93" s="106">
        <f t="shared" si="4"/>
        <v>66</v>
      </c>
      <c r="B93" s="107" t="s">
        <v>231</v>
      </c>
      <c r="C93" s="199" t="s">
        <v>141</v>
      </c>
      <c r="D93" s="294"/>
      <c r="E93" s="295">
        <v>0</v>
      </c>
      <c r="F93" s="294">
        <v>78838</v>
      </c>
      <c r="G93" s="296">
        <v>-202486</v>
      </c>
      <c r="H93" s="297">
        <f t="shared" si="2"/>
        <v>11707707</v>
      </c>
      <c r="J93" s="298">
        <v>0</v>
      </c>
      <c r="K93" s="299">
        <f t="shared" si="3"/>
        <v>0</v>
      </c>
      <c r="L93" s="300">
        <f t="shared" si="5"/>
        <v>0</v>
      </c>
      <c r="M93" s="260" t="str">
        <f t="shared" ref="M93:M170" si="7">B93</f>
        <v>Apr-22</v>
      </c>
      <c r="N93" s="299">
        <f t="shared" si="6"/>
        <v>-202486</v>
      </c>
    </row>
    <row r="94" spans="1:14" ht="12.75" customHeight="1">
      <c r="A94" s="106">
        <f t="shared" si="4"/>
        <v>67</v>
      </c>
      <c r="B94" s="107" t="s">
        <v>232</v>
      </c>
      <c r="C94" s="199" t="s">
        <v>141</v>
      </c>
      <c r="D94" s="294"/>
      <c r="E94" s="295">
        <v>0</v>
      </c>
      <c r="F94" s="294">
        <v>78000</v>
      </c>
      <c r="G94" s="296">
        <v>-202486</v>
      </c>
      <c r="H94" s="297">
        <f t="shared" ref="H94:H171" si="8">SUM(D94:G94)+H93</f>
        <v>11583221</v>
      </c>
      <c r="J94" s="298">
        <v>0</v>
      </c>
      <c r="K94" s="299">
        <f t="shared" si="3"/>
        <v>0</v>
      </c>
      <c r="L94" s="300">
        <f t="shared" si="5"/>
        <v>0</v>
      </c>
      <c r="M94" s="260" t="str">
        <f t="shared" si="7"/>
        <v>May-22</v>
      </c>
      <c r="N94" s="299">
        <f t="shared" si="6"/>
        <v>-202486</v>
      </c>
    </row>
    <row r="95" spans="1:14" ht="12.75" customHeight="1">
      <c r="A95" s="106">
        <f t="shared" si="4"/>
        <v>68</v>
      </c>
      <c r="B95" s="107" t="s">
        <v>233</v>
      </c>
      <c r="C95" s="199" t="s">
        <v>141</v>
      </c>
      <c r="D95" s="294"/>
      <c r="E95" s="295">
        <v>0</v>
      </c>
      <c r="F95" s="294">
        <v>77156</v>
      </c>
      <c r="G95" s="296">
        <v>-202486</v>
      </c>
      <c r="H95" s="297">
        <f t="shared" si="8"/>
        <v>11457891</v>
      </c>
      <c r="J95" s="298">
        <v>0</v>
      </c>
      <c r="K95" s="299">
        <f t="shared" ref="K95:K172" si="9">-J93</f>
        <v>0</v>
      </c>
      <c r="L95" s="300">
        <f t="shared" si="5"/>
        <v>0</v>
      </c>
      <c r="M95" s="260" t="str">
        <f t="shared" si="7"/>
        <v>Jun-22</v>
      </c>
      <c r="N95" s="299">
        <f t="shared" si="6"/>
        <v>-202486</v>
      </c>
    </row>
    <row r="96" spans="1:14" ht="12.75" customHeight="1">
      <c r="A96" s="106">
        <f t="shared" ref="A96:A173" si="10">A95+1</f>
        <v>69</v>
      </c>
      <c r="B96" s="107" t="s">
        <v>234</v>
      </c>
      <c r="C96" s="199" t="s">
        <v>141</v>
      </c>
      <c r="D96" s="294"/>
      <c r="E96" s="295">
        <v>0</v>
      </c>
      <c r="F96" s="294">
        <v>76306</v>
      </c>
      <c r="G96" s="296">
        <v>-202486</v>
      </c>
      <c r="H96" s="297">
        <f t="shared" si="8"/>
        <v>11331711</v>
      </c>
      <c r="J96" s="298">
        <v>0</v>
      </c>
      <c r="K96" s="299">
        <f t="shared" si="9"/>
        <v>0</v>
      </c>
      <c r="L96" s="300">
        <f t="shared" si="5"/>
        <v>0</v>
      </c>
      <c r="M96" s="260" t="str">
        <f t="shared" si="7"/>
        <v>Jul-22</v>
      </c>
      <c r="N96" s="299">
        <f t="shared" si="6"/>
        <v>-202486</v>
      </c>
    </row>
    <row r="97" spans="1:14" ht="12.75" customHeight="1">
      <c r="A97" s="106">
        <f t="shared" si="10"/>
        <v>70</v>
      </c>
      <c r="B97" s="107" t="s">
        <v>235</v>
      </c>
      <c r="C97" s="199" t="s">
        <v>141</v>
      </c>
      <c r="D97" s="294"/>
      <c r="E97" s="295">
        <v>0</v>
      </c>
      <c r="F97" s="294">
        <v>75451</v>
      </c>
      <c r="G97" s="296">
        <v>-202486</v>
      </c>
      <c r="H97" s="297">
        <f t="shared" si="8"/>
        <v>11204676</v>
      </c>
      <c r="J97" s="298">
        <v>0</v>
      </c>
      <c r="K97" s="299">
        <f t="shared" si="9"/>
        <v>0</v>
      </c>
      <c r="L97" s="300">
        <f t="shared" si="5"/>
        <v>0</v>
      </c>
      <c r="M97" s="260" t="str">
        <f t="shared" si="7"/>
        <v>Aug-22</v>
      </c>
      <c r="N97" s="299">
        <f t="shared" si="6"/>
        <v>-202486</v>
      </c>
    </row>
    <row r="98" spans="1:14" ht="12.75" customHeight="1">
      <c r="A98" s="106">
        <f t="shared" si="10"/>
        <v>71</v>
      </c>
      <c r="B98" s="107" t="s">
        <v>236</v>
      </c>
      <c r="C98" s="199" t="s">
        <v>141</v>
      </c>
      <c r="D98" s="294"/>
      <c r="E98" s="295">
        <v>0</v>
      </c>
      <c r="F98" s="294">
        <v>74589</v>
      </c>
      <c r="G98" s="296">
        <v>-202486</v>
      </c>
      <c r="H98" s="297">
        <f t="shared" si="8"/>
        <v>11076779</v>
      </c>
      <c r="J98" s="298">
        <v>0</v>
      </c>
      <c r="K98" s="299">
        <f t="shared" si="9"/>
        <v>0</v>
      </c>
      <c r="L98" s="300">
        <f t="shared" si="5"/>
        <v>0</v>
      </c>
      <c r="M98" s="260" t="str">
        <f t="shared" si="7"/>
        <v>Sep-22</v>
      </c>
      <c r="N98" s="299">
        <f t="shared" si="6"/>
        <v>-202486</v>
      </c>
    </row>
    <row r="99" spans="1:14" ht="12.75" customHeight="1">
      <c r="A99" s="106">
        <f t="shared" si="10"/>
        <v>72</v>
      </c>
      <c r="B99" s="107" t="s">
        <v>237</v>
      </c>
      <c r="C99" s="199" t="s">
        <v>141</v>
      </c>
      <c r="D99" s="294"/>
      <c r="E99" s="295">
        <v>0</v>
      </c>
      <c r="F99" s="294">
        <v>73722</v>
      </c>
      <c r="G99" s="296">
        <v>-202486</v>
      </c>
      <c r="H99" s="297">
        <f t="shared" si="8"/>
        <v>10948015</v>
      </c>
      <c r="J99" s="298">
        <v>0</v>
      </c>
      <c r="K99" s="299">
        <f t="shared" si="9"/>
        <v>0</v>
      </c>
      <c r="L99" s="300">
        <f t="shared" si="5"/>
        <v>0</v>
      </c>
      <c r="M99" s="260" t="str">
        <f t="shared" si="7"/>
        <v>Oct-22</v>
      </c>
      <c r="N99" s="299">
        <f t="shared" si="6"/>
        <v>-202486</v>
      </c>
    </row>
    <row r="100" spans="1:14" ht="12.75" customHeight="1">
      <c r="A100" s="106">
        <f t="shared" si="10"/>
        <v>73</v>
      </c>
      <c r="B100" s="107" t="s">
        <v>238</v>
      </c>
      <c r="C100" s="199" t="s">
        <v>141</v>
      </c>
      <c r="D100" s="294"/>
      <c r="E100" s="295">
        <v>0</v>
      </c>
      <c r="F100" s="294">
        <v>72849</v>
      </c>
      <c r="G100" s="296">
        <v>-202486</v>
      </c>
      <c r="H100" s="297">
        <f t="shared" si="8"/>
        <v>10818378</v>
      </c>
      <c r="J100" s="298">
        <v>0</v>
      </c>
      <c r="K100" s="299">
        <f t="shared" si="9"/>
        <v>0</v>
      </c>
      <c r="L100" s="300">
        <f t="shared" si="5"/>
        <v>0</v>
      </c>
      <c r="M100" s="260" t="str">
        <f t="shared" si="7"/>
        <v>Nov-22</v>
      </c>
      <c r="N100" s="299">
        <f t="shared" si="6"/>
        <v>-202486</v>
      </c>
    </row>
    <row r="101" spans="1:14" ht="12.75" customHeight="1">
      <c r="A101" s="106">
        <f t="shared" si="10"/>
        <v>74</v>
      </c>
      <c r="B101" s="107" t="s">
        <v>239</v>
      </c>
      <c r="C101" s="199" t="s">
        <v>141</v>
      </c>
      <c r="D101" s="294"/>
      <c r="E101" s="295">
        <v>0</v>
      </c>
      <c r="F101" s="294">
        <v>71971</v>
      </c>
      <c r="G101" s="296">
        <v>-202486</v>
      </c>
      <c r="H101" s="297">
        <f t="shared" si="8"/>
        <v>10687863</v>
      </c>
      <c r="J101" s="298">
        <v>0</v>
      </c>
      <c r="K101" s="299">
        <f t="shared" si="9"/>
        <v>0</v>
      </c>
      <c r="L101" s="300">
        <f t="shared" si="5"/>
        <v>0</v>
      </c>
      <c r="M101" s="260" t="str">
        <f t="shared" si="7"/>
        <v>Dec-22</v>
      </c>
      <c r="N101" s="299">
        <f t="shared" si="6"/>
        <v>-202486</v>
      </c>
    </row>
    <row r="102" spans="1:14" ht="12.75" customHeight="1">
      <c r="A102" s="106">
        <f t="shared" si="10"/>
        <v>75</v>
      </c>
      <c r="B102" s="107" t="s">
        <v>240</v>
      </c>
      <c r="C102" s="199" t="s">
        <v>141</v>
      </c>
      <c r="D102" s="294"/>
      <c r="E102" s="295">
        <v>0</v>
      </c>
      <c r="F102" s="294">
        <v>71086</v>
      </c>
      <c r="G102" s="296">
        <v>-202486</v>
      </c>
      <c r="H102" s="297">
        <f t="shared" si="8"/>
        <v>10556463</v>
      </c>
      <c r="J102" s="298">
        <v>0</v>
      </c>
      <c r="K102" s="299">
        <f t="shared" si="9"/>
        <v>0</v>
      </c>
      <c r="L102" s="300">
        <f t="shared" si="5"/>
        <v>0</v>
      </c>
      <c r="M102" s="260" t="str">
        <f t="shared" si="7"/>
        <v>Jan-23</v>
      </c>
      <c r="N102" s="299">
        <f t="shared" si="6"/>
        <v>-202486</v>
      </c>
    </row>
    <row r="103" spans="1:14" ht="12.75" customHeight="1">
      <c r="A103" s="106">
        <f t="shared" si="10"/>
        <v>76</v>
      </c>
      <c r="B103" s="107" t="s">
        <v>241</v>
      </c>
      <c r="C103" s="199" t="s">
        <v>141</v>
      </c>
      <c r="D103" s="294"/>
      <c r="E103" s="295">
        <v>0</v>
      </c>
      <c r="F103" s="294">
        <v>70195</v>
      </c>
      <c r="G103" s="296">
        <v>-202486</v>
      </c>
      <c r="H103" s="297">
        <f t="shared" si="8"/>
        <v>10424172</v>
      </c>
      <c r="J103" s="298">
        <v>0</v>
      </c>
      <c r="K103" s="299">
        <f t="shared" si="9"/>
        <v>0</v>
      </c>
      <c r="L103" s="300">
        <f t="shared" si="5"/>
        <v>0</v>
      </c>
      <c r="M103" s="260" t="str">
        <f t="shared" si="7"/>
        <v>Feb-23</v>
      </c>
      <c r="N103" s="299">
        <f t="shared" si="6"/>
        <v>-202486</v>
      </c>
    </row>
    <row r="104" spans="1:14" ht="12.75" customHeight="1">
      <c r="A104" s="106">
        <f t="shared" si="10"/>
        <v>77</v>
      </c>
      <c r="B104" s="107" t="s">
        <v>242</v>
      </c>
      <c r="C104" s="199" t="s">
        <v>141</v>
      </c>
      <c r="D104" s="294"/>
      <c r="E104" s="295">
        <v>0</v>
      </c>
      <c r="F104" s="294">
        <v>69298</v>
      </c>
      <c r="G104" s="296">
        <v>-202486</v>
      </c>
      <c r="H104" s="297">
        <f t="shared" si="8"/>
        <v>10290984</v>
      </c>
      <c r="J104" s="298">
        <v>0</v>
      </c>
      <c r="K104" s="299">
        <f t="shared" si="9"/>
        <v>0</v>
      </c>
      <c r="L104" s="300">
        <f t="shared" si="5"/>
        <v>0</v>
      </c>
      <c r="M104" s="260" t="str">
        <f t="shared" si="7"/>
        <v>Mar-23</v>
      </c>
      <c r="N104" s="299">
        <f t="shared" si="6"/>
        <v>-202486</v>
      </c>
    </row>
    <row r="105" spans="1:14" ht="12.75" customHeight="1">
      <c r="A105" s="106">
        <f t="shared" si="10"/>
        <v>78</v>
      </c>
      <c r="B105" s="107" t="s">
        <v>243</v>
      </c>
      <c r="C105" s="199" t="s">
        <v>141</v>
      </c>
      <c r="D105" s="294"/>
      <c r="E105" s="295">
        <v>0</v>
      </c>
      <c r="F105" s="294">
        <v>68395</v>
      </c>
      <c r="G105" s="296">
        <v>-202486</v>
      </c>
      <c r="H105" s="297">
        <f t="shared" si="8"/>
        <v>10156893</v>
      </c>
      <c r="J105" s="298">
        <v>0</v>
      </c>
      <c r="K105" s="299">
        <f t="shared" si="9"/>
        <v>0</v>
      </c>
      <c r="L105" s="300">
        <f t="shared" si="5"/>
        <v>0</v>
      </c>
      <c r="M105" s="260" t="str">
        <f t="shared" si="7"/>
        <v>Apr-23</v>
      </c>
      <c r="N105" s="299">
        <f t="shared" si="6"/>
        <v>-202486</v>
      </c>
    </row>
    <row r="106" spans="1:14" ht="12.75" customHeight="1">
      <c r="A106" s="106">
        <f t="shared" si="10"/>
        <v>79</v>
      </c>
      <c r="B106" s="107" t="s">
        <v>244</v>
      </c>
      <c r="C106" s="199" t="s">
        <v>141</v>
      </c>
      <c r="D106" s="294"/>
      <c r="E106" s="295">
        <v>0</v>
      </c>
      <c r="F106" s="294">
        <v>67486</v>
      </c>
      <c r="G106" s="296">
        <v>-202486</v>
      </c>
      <c r="H106" s="297">
        <f t="shared" si="8"/>
        <v>10021893</v>
      </c>
      <c r="J106" s="298">
        <v>0</v>
      </c>
      <c r="K106" s="299">
        <f t="shared" si="9"/>
        <v>0</v>
      </c>
      <c r="L106" s="300">
        <f t="shared" si="5"/>
        <v>0</v>
      </c>
      <c r="M106" s="260" t="str">
        <f t="shared" si="7"/>
        <v>May-23</v>
      </c>
      <c r="N106" s="299">
        <f t="shared" si="6"/>
        <v>-202486</v>
      </c>
    </row>
    <row r="107" spans="1:14" ht="12.75" customHeight="1">
      <c r="A107" s="106">
        <f t="shared" si="10"/>
        <v>80</v>
      </c>
      <c r="B107" s="107" t="s">
        <v>245</v>
      </c>
      <c r="C107" s="199" t="s">
        <v>141</v>
      </c>
      <c r="D107" s="294"/>
      <c r="E107" s="295">
        <v>0</v>
      </c>
      <c r="F107" s="294">
        <v>66571</v>
      </c>
      <c r="G107" s="296">
        <v>-202486</v>
      </c>
      <c r="H107" s="297">
        <f t="shared" si="8"/>
        <v>9885978</v>
      </c>
      <c r="J107" s="298">
        <v>0</v>
      </c>
      <c r="K107" s="299">
        <f t="shared" si="9"/>
        <v>0</v>
      </c>
      <c r="L107" s="300">
        <f t="shared" si="5"/>
        <v>0</v>
      </c>
      <c r="M107" s="260" t="str">
        <f t="shared" si="7"/>
        <v>Jun-23</v>
      </c>
      <c r="N107" s="299">
        <f t="shared" si="6"/>
        <v>-202486</v>
      </c>
    </row>
    <row r="108" spans="1:14" ht="12.75" customHeight="1">
      <c r="A108" s="106">
        <f t="shared" si="10"/>
        <v>81</v>
      </c>
      <c r="B108" s="107" t="s">
        <v>246</v>
      </c>
      <c r="C108" s="199" t="s">
        <v>141</v>
      </c>
      <c r="D108" s="294"/>
      <c r="E108" s="295">
        <v>0</v>
      </c>
      <c r="F108" s="294">
        <v>65649</v>
      </c>
      <c r="G108" s="296">
        <v>-202486</v>
      </c>
      <c r="H108" s="297">
        <f t="shared" si="8"/>
        <v>9749141</v>
      </c>
      <c r="J108" s="298">
        <v>0</v>
      </c>
      <c r="K108" s="299">
        <f t="shared" si="9"/>
        <v>0</v>
      </c>
      <c r="L108" s="300">
        <f t="shared" si="5"/>
        <v>0</v>
      </c>
      <c r="M108" s="260" t="str">
        <f t="shared" si="7"/>
        <v>Jul-23</v>
      </c>
      <c r="N108" s="299">
        <f t="shared" si="6"/>
        <v>-202486</v>
      </c>
    </row>
    <row r="109" spans="1:14" ht="12.75" customHeight="1">
      <c r="A109" s="106">
        <f t="shared" si="10"/>
        <v>82</v>
      </c>
      <c r="B109" s="107" t="s">
        <v>247</v>
      </c>
      <c r="C109" s="199" t="s">
        <v>141</v>
      </c>
      <c r="D109" s="294"/>
      <c r="E109" s="295">
        <v>0</v>
      </c>
      <c r="F109" s="294">
        <v>64722</v>
      </c>
      <c r="G109" s="296">
        <v>-202486</v>
      </c>
      <c r="H109" s="297">
        <f t="shared" si="8"/>
        <v>9611377</v>
      </c>
      <c r="J109" s="298">
        <v>0</v>
      </c>
      <c r="K109" s="299">
        <f t="shared" si="9"/>
        <v>0</v>
      </c>
      <c r="L109" s="300">
        <f t="shared" si="5"/>
        <v>0</v>
      </c>
      <c r="M109" s="260" t="str">
        <f t="shared" si="7"/>
        <v>Aug-23</v>
      </c>
      <c r="N109" s="299">
        <f t="shared" si="6"/>
        <v>-202486</v>
      </c>
    </row>
    <row r="110" spans="1:14" ht="12.75" customHeight="1">
      <c r="A110" s="106">
        <f t="shared" si="10"/>
        <v>83</v>
      </c>
      <c r="B110" s="107" t="s">
        <v>248</v>
      </c>
      <c r="C110" s="199" t="s">
        <v>141</v>
      </c>
      <c r="D110" s="294"/>
      <c r="E110" s="295">
        <v>0</v>
      </c>
      <c r="F110" s="294">
        <v>63788</v>
      </c>
      <c r="G110" s="296">
        <v>-202486</v>
      </c>
      <c r="H110" s="297">
        <f t="shared" si="8"/>
        <v>9472679</v>
      </c>
      <c r="J110" s="298">
        <v>0</v>
      </c>
      <c r="K110" s="299">
        <f t="shared" si="9"/>
        <v>0</v>
      </c>
      <c r="L110" s="300">
        <f t="shared" ref="L110:L180" si="11">L109+J110+K110</f>
        <v>0</v>
      </c>
      <c r="M110" s="260" t="str">
        <f t="shared" si="7"/>
        <v>Sep-23</v>
      </c>
      <c r="N110" s="299">
        <f t="shared" si="6"/>
        <v>-202486</v>
      </c>
    </row>
    <row r="111" spans="1:14" ht="12.75" customHeight="1">
      <c r="A111" s="106">
        <f t="shared" si="10"/>
        <v>84</v>
      </c>
      <c r="B111" s="107" t="s">
        <v>249</v>
      </c>
      <c r="C111" s="199" t="s">
        <v>141</v>
      </c>
      <c r="D111" s="294"/>
      <c r="E111" s="295">
        <v>0</v>
      </c>
      <c r="F111" s="294">
        <v>62847</v>
      </c>
      <c r="G111" s="296">
        <v>-202486</v>
      </c>
      <c r="H111" s="297">
        <f t="shared" si="8"/>
        <v>9333040</v>
      </c>
      <c r="J111" s="298">
        <v>0</v>
      </c>
      <c r="K111" s="299">
        <f t="shared" si="9"/>
        <v>0</v>
      </c>
      <c r="L111" s="300">
        <f t="shared" si="11"/>
        <v>0</v>
      </c>
      <c r="M111" s="260" t="str">
        <f t="shared" si="7"/>
        <v>Oct-23</v>
      </c>
      <c r="N111" s="299">
        <f t="shared" si="6"/>
        <v>-202486</v>
      </c>
    </row>
    <row r="112" spans="1:14" ht="12.75" customHeight="1">
      <c r="A112" s="106">
        <f t="shared" si="10"/>
        <v>85</v>
      </c>
      <c r="B112" s="107" t="s">
        <v>250</v>
      </c>
      <c r="C112" s="199" t="s">
        <v>141</v>
      </c>
      <c r="D112" s="294"/>
      <c r="E112" s="295">
        <v>0</v>
      </c>
      <c r="F112" s="294">
        <v>61901</v>
      </c>
      <c r="G112" s="296">
        <v>-202486</v>
      </c>
      <c r="H112" s="297">
        <f t="shared" si="8"/>
        <v>9192455</v>
      </c>
      <c r="J112" s="298">
        <v>0</v>
      </c>
      <c r="K112" s="299">
        <f t="shared" si="9"/>
        <v>0</v>
      </c>
      <c r="L112" s="300">
        <f t="shared" si="11"/>
        <v>0</v>
      </c>
      <c r="M112" s="260" t="str">
        <f t="shared" si="7"/>
        <v>Nov-23</v>
      </c>
      <c r="N112" s="299">
        <f t="shared" ref="N112:N180" si="12">K112+G112</f>
        <v>-202486</v>
      </c>
    </row>
    <row r="113" spans="1:14" ht="12.75" customHeight="1">
      <c r="A113" s="106">
        <f t="shared" si="10"/>
        <v>86</v>
      </c>
      <c r="B113" s="107" t="s">
        <v>251</v>
      </c>
      <c r="C113" s="199" t="s">
        <v>141</v>
      </c>
      <c r="D113" s="294"/>
      <c r="E113" s="295">
        <v>0</v>
      </c>
      <c r="F113" s="294">
        <v>60948</v>
      </c>
      <c r="G113" s="296">
        <v>-202486</v>
      </c>
      <c r="H113" s="297">
        <f t="shared" si="8"/>
        <v>9050917</v>
      </c>
      <c r="J113" s="298">
        <v>0</v>
      </c>
      <c r="K113" s="299">
        <f t="shared" si="9"/>
        <v>0</v>
      </c>
      <c r="L113" s="300">
        <f t="shared" si="11"/>
        <v>0</v>
      </c>
      <c r="M113" s="260" t="str">
        <f t="shared" si="7"/>
        <v>Dec-23</v>
      </c>
      <c r="N113" s="299">
        <f t="shared" si="12"/>
        <v>-202486</v>
      </c>
    </row>
    <row r="114" spans="1:14" ht="12.75" customHeight="1">
      <c r="A114" s="106">
        <f t="shared" si="10"/>
        <v>87</v>
      </c>
      <c r="B114" s="107" t="s">
        <v>252</v>
      </c>
      <c r="C114" s="199" t="s">
        <v>141</v>
      </c>
      <c r="D114" s="294"/>
      <c r="E114" s="295">
        <v>0</v>
      </c>
      <c r="F114" s="294">
        <v>59988</v>
      </c>
      <c r="G114" s="296">
        <v>-202486</v>
      </c>
      <c r="H114" s="297">
        <f t="shared" si="8"/>
        <v>8908419</v>
      </c>
      <c r="J114" s="298">
        <v>0</v>
      </c>
      <c r="K114" s="299">
        <f t="shared" si="9"/>
        <v>0</v>
      </c>
      <c r="L114" s="300">
        <f t="shared" si="11"/>
        <v>0</v>
      </c>
      <c r="M114" s="260" t="str">
        <f t="shared" si="7"/>
        <v>Jan-24</v>
      </c>
      <c r="N114" s="299">
        <f t="shared" si="12"/>
        <v>-202486</v>
      </c>
    </row>
    <row r="115" spans="1:14" ht="12.75" customHeight="1">
      <c r="A115" s="106">
        <f t="shared" si="10"/>
        <v>88</v>
      </c>
      <c r="B115" s="107" t="s">
        <v>253</v>
      </c>
      <c r="C115" s="199" t="s">
        <v>141</v>
      </c>
      <c r="D115" s="294"/>
      <c r="E115" s="295">
        <v>0</v>
      </c>
      <c r="F115" s="294">
        <v>59022</v>
      </c>
      <c r="G115" s="296">
        <v>-202486</v>
      </c>
      <c r="H115" s="297">
        <f t="shared" si="8"/>
        <v>8764955</v>
      </c>
      <c r="J115" s="298">
        <v>0</v>
      </c>
      <c r="K115" s="299">
        <f t="shared" si="9"/>
        <v>0</v>
      </c>
      <c r="L115" s="300">
        <f t="shared" si="11"/>
        <v>0</v>
      </c>
      <c r="M115" s="260" t="str">
        <f t="shared" si="7"/>
        <v>Feb-24</v>
      </c>
      <c r="N115" s="299">
        <f t="shared" si="12"/>
        <v>-202486</v>
      </c>
    </row>
    <row r="116" spans="1:14" ht="12.75" customHeight="1">
      <c r="A116" s="106">
        <f t="shared" si="10"/>
        <v>89</v>
      </c>
      <c r="B116" s="107" t="s">
        <v>254</v>
      </c>
      <c r="C116" s="199" t="s">
        <v>141</v>
      </c>
      <c r="D116" s="294"/>
      <c r="E116" s="295">
        <v>0</v>
      </c>
      <c r="F116" s="294">
        <v>58049</v>
      </c>
      <c r="G116" s="296">
        <v>-202486</v>
      </c>
      <c r="H116" s="297">
        <f t="shared" si="8"/>
        <v>8620518</v>
      </c>
      <c r="J116" s="298">
        <v>0</v>
      </c>
      <c r="K116" s="299">
        <f t="shared" si="9"/>
        <v>0</v>
      </c>
      <c r="L116" s="300">
        <f t="shared" si="11"/>
        <v>0</v>
      </c>
      <c r="M116" s="260" t="str">
        <f t="shared" si="7"/>
        <v>Mar-24</v>
      </c>
      <c r="N116" s="299">
        <f t="shared" si="12"/>
        <v>-202486</v>
      </c>
    </row>
    <row r="117" spans="1:14" ht="12.75" customHeight="1">
      <c r="A117" s="106">
        <f t="shared" si="10"/>
        <v>90</v>
      </c>
      <c r="B117" s="107" t="s">
        <v>255</v>
      </c>
      <c r="C117" s="199" t="s">
        <v>141</v>
      </c>
      <c r="D117" s="294"/>
      <c r="E117" s="295">
        <v>0</v>
      </c>
      <c r="F117" s="294">
        <v>57070</v>
      </c>
      <c r="G117" s="296">
        <v>-202486</v>
      </c>
      <c r="H117" s="297">
        <f t="shared" si="8"/>
        <v>8475102</v>
      </c>
      <c r="J117" s="298">
        <v>0</v>
      </c>
      <c r="K117" s="299">
        <f t="shared" si="9"/>
        <v>0</v>
      </c>
      <c r="L117" s="300">
        <f t="shared" si="11"/>
        <v>0</v>
      </c>
      <c r="M117" s="260" t="str">
        <f t="shared" si="7"/>
        <v>Apr-24</v>
      </c>
      <c r="N117" s="299">
        <f t="shared" si="12"/>
        <v>-202486</v>
      </c>
    </row>
    <row r="118" spans="1:14" ht="12.75" customHeight="1">
      <c r="A118" s="106">
        <f t="shared" si="10"/>
        <v>91</v>
      </c>
      <c r="B118" s="107" t="s">
        <v>256</v>
      </c>
      <c r="C118" s="199" t="s">
        <v>141</v>
      </c>
      <c r="D118" s="294"/>
      <c r="E118" s="295">
        <v>0</v>
      </c>
      <c r="F118" s="294">
        <v>56084</v>
      </c>
      <c r="G118" s="296">
        <v>-202486</v>
      </c>
      <c r="H118" s="297">
        <f t="shared" si="8"/>
        <v>8328700</v>
      </c>
      <c r="J118" s="298">
        <v>0</v>
      </c>
      <c r="K118" s="299">
        <f t="shared" si="9"/>
        <v>0</v>
      </c>
      <c r="L118" s="300">
        <f t="shared" si="11"/>
        <v>0</v>
      </c>
      <c r="M118" s="260" t="str">
        <f t="shared" si="7"/>
        <v>May-24</v>
      </c>
      <c r="N118" s="299">
        <f t="shared" si="12"/>
        <v>-202486</v>
      </c>
    </row>
    <row r="119" spans="1:14" ht="12.75" customHeight="1">
      <c r="A119" s="106">
        <f t="shared" si="10"/>
        <v>92</v>
      </c>
      <c r="B119" s="107" t="s">
        <v>257</v>
      </c>
      <c r="C119" s="199" t="s">
        <v>141</v>
      </c>
      <c r="D119" s="294"/>
      <c r="E119" s="295">
        <v>0</v>
      </c>
      <c r="F119" s="294">
        <v>55092</v>
      </c>
      <c r="G119" s="296">
        <v>-202486</v>
      </c>
      <c r="H119" s="297">
        <f t="shared" si="8"/>
        <v>8181306</v>
      </c>
      <c r="J119" s="298">
        <v>0</v>
      </c>
      <c r="K119" s="299">
        <f t="shared" si="9"/>
        <v>0</v>
      </c>
      <c r="L119" s="300">
        <f t="shared" si="11"/>
        <v>0</v>
      </c>
      <c r="M119" s="260" t="str">
        <f t="shared" si="7"/>
        <v>Jun-24</v>
      </c>
      <c r="N119" s="299">
        <f t="shared" si="12"/>
        <v>-202486</v>
      </c>
    </row>
    <row r="120" spans="1:14" ht="12.75" customHeight="1">
      <c r="A120" s="106">
        <f t="shared" si="10"/>
        <v>93</v>
      </c>
      <c r="B120" s="107" t="s">
        <v>258</v>
      </c>
      <c r="C120" s="199" t="s">
        <v>141</v>
      </c>
      <c r="D120" s="294"/>
      <c r="E120" s="295">
        <v>0</v>
      </c>
      <c r="F120" s="294">
        <v>54093</v>
      </c>
      <c r="G120" s="296">
        <v>-202486</v>
      </c>
      <c r="H120" s="297">
        <f t="shared" si="8"/>
        <v>8032913</v>
      </c>
      <c r="J120" s="298">
        <v>0</v>
      </c>
      <c r="K120" s="299">
        <f t="shared" si="9"/>
        <v>0</v>
      </c>
      <c r="L120" s="300">
        <f t="shared" si="11"/>
        <v>0</v>
      </c>
      <c r="M120" s="260" t="str">
        <f t="shared" si="7"/>
        <v>Jul-24</v>
      </c>
      <c r="N120" s="299">
        <f t="shared" si="12"/>
        <v>-202486</v>
      </c>
    </row>
    <row r="121" spans="1:14" ht="12.75" customHeight="1">
      <c r="A121" s="106">
        <f t="shared" si="10"/>
        <v>94</v>
      </c>
      <c r="B121" s="107" t="s">
        <v>259</v>
      </c>
      <c r="C121" s="199" t="s">
        <v>141</v>
      </c>
      <c r="D121" s="294"/>
      <c r="E121" s="295">
        <v>0</v>
      </c>
      <c r="F121" s="294">
        <v>53087</v>
      </c>
      <c r="G121" s="296">
        <v>-202486</v>
      </c>
      <c r="H121" s="297">
        <f t="shared" si="8"/>
        <v>7883514</v>
      </c>
      <c r="J121" s="298">
        <v>0</v>
      </c>
      <c r="K121" s="299">
        <f t="shared" si="9"/>
        <v>0</v>
      </c>
      <c r="L121" s="300">
        <f t="shared" si="11"/>
        <v>0</v>
      </c>
      <c r="M121" s="260" t="str">
        <f t="shared" si="7"/>
        <v>Aug-24</v>
      </c>
      <c r="N121" s="299">
        <f t="shared" si="12"/>
        <v>-202486</v>
      </c>
    </row>
    <row r="122" spans="1:14" ht="12.75" customHeight="1">
      <c r="A122" s="106">
        <f t="shared" si="10"/>
        <v>95</v>
      </c>
      <c r="B122" s="107" t="s">
        <v>260</v>
      </c>
      <c r="C122" s="199" t="s">
        <v>141</v>
      </c>
      <c r="D122" s="294"/>
      <c r="E122" s="295">
        <v>0</v>
      </c>
      <c r="F122" s="294">
        <v>52074</v>
      </c>
      <c r="G122" s="296">
        <v>-202486</v>
      </c>
      <c r="H122" s="297">
        <f t="shared" si="8"/>
        <v>7733102</v>
      </c>
      <c r="J122" s="298">
        <v>0</v>
      </c>
      <c r="K122" s="299">
        <f t="shared" si="9"/>
        <v>0</v>
      </c>
      <c r="L122" s="300">
        <f t="shared" si="11"/>
        <v>0</v>
      </c>
      <c r="M122" s="260" t="str">
        <f t="shared" si="7"/>
        <v>Sep-24</v>
      </c>
      <c r="N122" s="299">
        <f t="shared" si="12"/>
        <v>-202486</v>
      </c>
    </row>
    <row r="123" spans="1:14" ht="12.75" customHeight="1">
      <c r="A123" s="106">
        <f t="shared" si="10"/>
        <v>96</v>
      </c>
      <c r="B123" s="107" t="s">
        <v>261</v>
      </c>
      <c r="C123" s="199" t="s">
        <v>141</v>
      </c>
      <c r="D123" s="294"/>
      <c r="E123" s="295">
        <v>0</v>
      </c>
      <c r="F123" s="294">
        <v>51054</v>
      </c>
      <c r="G123" s="296">
        <v>-202486</v>
      </c>
      <c r="H123" s="297">
        <f t="shared" si="8"/>
        <v>7581670</v>
      </c>
      <c r="J123" s="298">
        <v>0</v>
      </c>
      <c r="K123" s="299">
        <f t="shared" si="9"/>
        <v>0</v>
      </c>
      <c r="L123" s="300">
        <f t="shared" si="11"/>
        <v>0</v>
      </c>
      <c r="M123" s="260" t="str">
        <f t="shared" si="7"/>
        <v>Oct-24</v>
      </c>
      <c r="N123" s="299">
        <f t="shared" si="12"/>
        <v>-202486</v>
      </c>
    </row>
    <row r="124" spans="1:14" ht="12.75" customHeight="1">
      <c r="A124" s="106">
        <f t="shared" si="10"/>
        <v>97</v>
      </c>
      <c r="B124" s="107" t="s">
        <v>262</v>
      </c>
      <c r="C124" s="199" t="s">
        <v>141</v>
      </c>
      <c r="D124" s="294"/>
      <c r="E124" s="295">
        <v>0</v>
      </c>
      <c r="F124" s="294">
        <v>50027</v>
      </c>
      <c r="G124" s="296">
        <v>-202486</v>
      </c>
      <c r="H124" s="297">
        <f t="shared" si="8"/>
        <v>7429211</v>
      </c>
      <c r="J124" s="298">
        <v>0</v>
      </c>
      <c r="K124" s="299">
        <f t="shared" si="9"/>
        <v>0</v>
      </c>
      <c r="L124" s="300">
        <f t="shared" si="11"/>
        <v>0</v>
      </c>
      <c r="M124" s="260" t="str">
        <f t="shared" si="7"/>
        <v>Nov-24</v>
      </c>
      <c r="N124" s="299">
        <f t="shared" si="12"/>
        <v>-202486</v>
      </c>
    </row>
    <row r="125" spans="1:14" ht="12.75" customHeight="1">
      <c r="A125" s="106">
        <f t="shared" si="10"/>
        <v>98</v>
      </c>
      <c r="B125" s="107" t="s">
        <v>263</v>
      </c>
      <c r="C125" s="199" t="s">
        <v>141</v>
      </c>
      <c r="D125" s="294"/>
      <c r="E125" s="295">
        <v>0</v>
      </c>
      <c r="F125" s="294">
        <v>48994</v>
      </c>
      <c r="G125" s="296">
        <v>-202486</v>
      </c>
      <c r="H125" s="297">
        <f t="shared" si="8"/>
        <v>7275719</v>
      </c>
      <c r="J125" s="298">
        <v>0</v>
      </c>
      <c r="K125" s="299">
        <f t="shared" si="9"/>
        <v>0</v>
      </c>
      <c r="L125" s="300">
        <f t="shared" si="11"/>
        <v>0</v>
      </c>
      <c r="M125" s="260" t="str">
        <f t="shared" si="7"/>
        <v>Dec-24</v>
      </c>
      <c r="N125" s="299">
        <f t="shared" si="12"/>
        <v>-202486</v>
      </c>
    </row>
    <row r="126" spans="1:14" ht="12.75" customHeight="1">
      <c r="A126" s="106">
        <f t="shared" si="10"/>
        <v>99</v>
      </c>
      <c r="B126" s="107" t="s">
        <v>264</v>
      </c>
      <c r="C126" s="199" t="s">
        <v>141</v>
      </c>
      <c r="D126" s="294"/>
      <c r="E126" s="295">
        <v>0</v>
      </c>
      <c r="F126" s="294">
        <v>47953</v>
      </c>
      <c r="G126" s="296">
        <v>-202486</v>
      </c>
      <c r="H126" s="297">
        <f t="shared" si="8"/>
        <v>7121186</v>
      </c>
      <c r="J126" s="298">
        <v>0</v>
      </c>
      <c r="K126" s="299">
        <f t="shared" si="9"/>
        <v>0</v>
      </c>
      <c r="L126" s="300">
        <f t="shared" si="11"/>
        <v>0</v>
      </c>
      <c r="M126" s="260" t="str">
        <f t="shared" si="7"/>
        <v>Jan-25</v>
      </c>
      <c r="N126" s="299">
        <f t="shared" si="12"/>
        <v>-202486</v>
      </c>
    </row>
    <row r="127" spans="1:14" ht="12.75" customHeight="1">
      <c r="A127" s="201"/>
      <c r="B127" s="192"/>
      <c r="C127" s="193"/>
      <c r="D127" s="194"/>
      <c r="E127" s="195"/>
      <c r="F127" s="194"/>
      <c r="G127" s="263"/>
      <c r="H127" s="264"/>
      <c r="I127" s="138"/>
      <c r="J127" s="196"/>
      <c r="K127" s="197"/>
      <c r="L127" s="198"/>
      <c r="M127" s="191"/>
      <c r="N127" s="197"/>
    </row>
    <row r="128" spans="1:14" ht="12.75" customHeight="1">
      <c r="A128" s="118"/>
      <c r="B128" s="184"/>
      <c r="C128" s="185"/>
      <c r="D128" s="186"/>
      <c r="E128" s="187"/>
      <c r="F128" s="186"/>
      <c r="G128" s="261"/>
      <c r="H128" s="262"/>
      <c r="I128" s="138"/>
      <c r="J128" s="188"/>
      <c r="K128" s="189"/>
      <c r="L128" s="190"/>
      <c r="M128" s="191"/>
      <c r="N128" s="75" t="s">
        <v>380</v>
      </c>
    </row>
    <row r="129" spans="1:14" ht="12.75" customHeight="1">
      <c r="A129" s="118"/>
      <c r="B129" s="184"/>
      <c r="C129" s="185"/>
      <c r="D129" s="186"/>
      <c r="E129" s="187"/>
      <c r="F129" s="186"/>
      <c r="G129" s="261"/>
      <c r="H129" s="262"/>
      <c r="I129" s="138"/>
      <c r="J129" s="188"/>
      <c r="K129" s="189"/>
      <c r="L129" s="190"/>
      <c r="M129" s="191"/>
      <c r="N129" s="254" t="s">
        <v>383</v>
      </c>
    </row>
    <row r="130" spans="1:14" ht="12.75" customHeight="1">
      <c r="A130" s="3" t="str">
        <f>Company</f>
        <v>DUKE ENERGY KENTUCKY, INC.</v>
      </c>
      <c r="B130" s="103"/>
      <c r="C130" s="103"/>
      <c r="D130" s="3"/>
      <c r="E130" s="103"/>
      <c r="F130" s="103"/>
      <c r="G130" s="255"/>
      <c r="H130" s="255"/>
      <c r="I130" s="255"/>
      <c r="J130" s="255"/>
      <c r="K130" s="255"/>
      <c r="L130" s="255"/>
      <c r="M130" s="255"/>
      <c r="N130" s="255"/>
    </row>
    <row r="131" spans="1:14" ht="12.75" customHeight="1">
      <c r="A131" s="3" t="str">
        <f>Title</f>
        <v>ENVIRONMENTAL SURCHARGE REPORT</v>
      </c>
      <c r="B131" s="103"/>
      <c r="C131" s="103"/>
      <c r="D131" s="3"/>
      <c r="E131" s="103"/>
      <c r="F131" s="103"/>
      <c r="G131" s="255"/>
      <c r="H131" s="255"/>
      <c r="I131" s="255"/>
      <c r="J131" s="255"/>
      <c r="K131" s="255"/>
      <c r="L131" s="255"/>
      <c r="M131" s="255"/>
      <c r="N131" s="255"/>
    </row>
    <row r="132" spans="1:14" ht="12.75" customHeight="1">
      <c r="A132" s="103"/>
      <c r="B132" s="103"/>
      <c r="C132" s="103"/>
      <c r="D132" s="103"/>
      <c r="E132" s="103"/>
      <c r="F132" s="103"/>
      <c r="G132" s="255"/>
      <c r="H132" s="255"/>
      <c r="I132" s="255"/>
      <c r="J132" s="255"/>
      <c r="K132" s="255"/>
      <c r="L132" s="255"/>
      <c r="M132" s="255"/>
      <c r="N132" s="255"/>
    </row>
    <row r="133" spans="1:14" ht="12.75" customHeight="1">
      <c r="A133" s="103" t="s">
        <v>123</v>
      </c>
      <c r="B133" s="103"/>
      <c r="C133" s="103"/>
      <c r="D133" s="103"/>
      <c r="E133" s="103"/>
      <c r="F133" s="103"/>
      <c r="G133" s="255"/>
      <c r="H133" s="255"/>
      <c r="I133" s="255"/>
      <c r="J133" s="255"/>
      <c r="K133" s="255"/>
      <c r="L133" s="255"/>
      <c r="M133" s="255"/>
      <c r="N133" s="255"/>
    </row>
    <row r="134" spans="1:14" ht="12.75" customHeight="1">
      <c r="A134" s="103"/>
      <c r="B134" s="103"/>
      <c r="C134" s="103"/>
      <c r="D134" s="103"/>
      <c r="E134" s="103"/>
      <c r="F134" s="103"/>
      <c r="G134" s="255"/>
      <c r="H134" s="255"/>
      <c r="I134" s="255"/>
      <c r="J134" s="255"/>
      <c r="K134" s="255"/>
      <c r="L134" s="255"/>
      <c r="M134" s="255"/>
      <c r="N134" s="255"/>
    </row>
    <row r="135" spans="1:14" ht="12.75" customHeight="1">
      <c r="A135" s="4" t="str">
        <f>"For the Expense Month of "&amp;TEXT(ExpMonth,"mmmm yyyy")</f>
        <v>For the Expense Month of July 2019</v>
      </c>
      <c r="B135" s="103"/>
      <c r="C135" s="103"/>
      <c r="D135" s="103"/>
      <c r="E135" s="103"/>
      <c r="F135" s="103"/>
      <c r="G135" s="255"/>
      <c r="H135" s="255"/>
      <c r="I135" s="255"/>
      <c r="J135" s="255"/>
      <c r="K135" s="255"/>
      <c r="L135" s="255"/>
      <c r="M135" s="255"/>
      <c r="N135" s="255"/>
    </row>
    <row r="136" spans="1:14" ht="12.75" customHeight="1">
      <c r="B136" s="102"/>
      <c r="C136" s="103"/>
      <c r="D136" s="103"/>
      <c r="E136" s="103"/>
      <c r="F136" s="103"/>
      <c r="G136" s="255"/>
    </row>
    <row r="137" spans="1:14" ht="12.75" customHeight="1">
      <c r="B137" s="102"/>
      <c r="C137" s="103"/>
      <c r="D137" s="103"/>
      <c r="E137" s="103"/>
      <c r="F137" s="103"/>
      <c r="G137" s="255"/>
    </row>
    <row r="138" spans="1:14" ht="12.75" customHeight="1">
      <c r="A138" s="112"/>
      <c r="B138" s="387"/>
      <c r="C138" s="388"/>
      <c r="D138" s="112"/>
      <c r="E138" s="112"/>
      <c r="F138" s="112"/>
      <c r="G138" s="113" t="s">
        <v>341</v>
      </c>
      <c r="H138" s="112"/>
      <c r="I138" s="256"/>
      <c r="J138" s="257"/>
      <c r="K138" s="258" t="s">
        <v>341</v>
      </c>
      <c r="L138" s="257"/>
      <c r="N138" s="258" t="s">
        <v>74</v>
      </c>
    </row>
    <row r="139" spans="1:14" ht="12.75" customHeight="1">
      <c r="A139" s="146" t="s">
        <v>157</v>
      </c>
      <c r="B139" s="147" t="s">
        <v>134</v>
      </c>
      <c r="C139" s="148"/>
      <c r="D139" s="146" t="s">
        <v>135</v>
      </c>
      <c r="E139" s="146" t="s">
        <v>136</v>
      </c>
      <c r="F139" s="146" t="s">
        <v>137</v>
      </c>
      <c r="G139" s="259" t="s">
        <v>342</v>
      </c>
      <c r="H139" s="146" t="s">
        <v>139</v>
      </c>
      <c r="I139" s="256"/>
      <c r="J139" s="146" t="s">
        <v>135</v>
      </c>
      <c r="K139" s="259" t="s">
        <v>343</v>
      </c>
      <c r="L139" s="146" t="s">
        <v>139</v>
      </c>
      <c r="N139" s="259" t="s">
        <v>138</v>
      </c>
    </row>
    <row r="140" spans="1:14" ht="12.75" customHeight="1">
      <c r="A140" s="97" t="s">
        <v>50</v>
      </c>
      <c r="B140" s="386" t="s">
        <v>12</v>
      </c>
      <c r="C140" s="386"/>
      <c r="D140" s="180" t="s">
        <v>13</v>
      </c>
      <c r="E140" s="180" t="s">
        <v>14</v>
      </c>
      <c r="F140" s="180" t="s">
        <v>15</v>
      </c>
      <c r="G140" s="182" t="s">
        <v>16</v>
      </c>
      <c r="H140" s="182" t="s">
        <v>17</v>
      </c>
      <c r="J140" s="182" t="s">
        <v>18</v>
      </c>
      <c r="K140" s="182" t="s">
        <v>19</v>
      </c>
      <c r="L140" s="182" t="s">
        <v>20</v>
      </c>
      <c r="N140" s="182" t="s">
        <v>344</v>
      </c>
    </row>
    <row r="141" spans="1:14" ht="12.75" customHeight="1">
      <c r="A141" s="106">
        <f>A126+1</f>
        <v>100</v>
      </c>
      <c r="B141" s="107" t="s">
        <v>265</v>
      </c>
      <c r="C141" s="199" t="s">
        <v>141</v>
      </c>
      <c r="D141" s="294"/>
      <c r="E141" s="295">
        <v>0</v>
      </c>
      <c r="F141" s="294">
        <v>46906</v>
      </c>
      <c r="G141" s="296">
        <v>-202486</v>
      </c>
      <c r="H141" s="297">
        <f>SUM(D141:G141)+H126</f>
        <v>6965606</v>
      </c>
      <c r="J141" s="298">
        <v>0</v>
      </c>
      <c r="K141" s="299">
        <f>-J125</f>
        <v>0</v>
      </c>
      <c r="L141" s="300">
        <f>L126+J141+K141</f>
        <v>0</v>
      </c>
      <c r="M141" s="260" t="str">
        <f t="shared" si="7"/>
        <v>Feb-25</v>
      </c>
      <c r="N141" s="299">
        <f t="shared" si="12"/>
        <v>-202486</v>
      </c>
    </row>
    <row r="142" spans="1:14" ht="12.75" customHeight="1">
      <c r="A142" s="106">
        <f t="shared" si="10"/>
        <v>101</v>
      </c>
      <c r="B142" s="107" t="s">
        <v>266</v>
      </c>
      <c r="C142" s="199" t="s">
        <v>141</v>
      </c>
      <c r="D142" s="294"/>
      <c r="E142" s="295">
        <v>0</v>
      </c>
      <c r="F142" s="294">
        <v>45851</v>
      </c>
      <c r="G142" s="296">
        <v>-202486</v>
      </c>
      <c r="H142" s="297">
        <f t="shared" si="8"/>
        <v>6808971</v>
      </c>
      <c r="J142" s="298">
        <v>0</v>
      </c>
      <c r="K142" s="299">
        <f>-J126</f>
        <v>0</v>
      </c>
      <c r="L142" s="300">
        <f t="shared" si="11"/>
        <v>0</v>
      </c>
      <c r="M142" s="260" t="str">
        <f t="shared" si="7"/>
        <v>Mar-25</v>
      </c>
      <c r="N142" s="299">
        <f t="shared" si="12"/>
        <v>-202486</v>
      </c>
    </row>
    <row r="143" spans="1:14" ht="12.75" customHeight="1">
      <c r="A143" s="106">
        <f t="shared" si="10"/>
        <v>102</v>
      </c>
      <c r="B143" s="107" t="s">
        <v>267</v>
      </c>
      <c r="C143" s="199" t="s">
        <v>141</v>
      </c>
      <c r="D143" s="294"/>
      <c r="E143" s="295">
        <v>0</v>
      </c>
      <c r="F143" s="294">
        <v>44789</v>
      </c>
      <c r="G143" s="296">
        <v>-202486</v>
      </c>
      <c r="H143" s="297">
        <f t="shared" si="8"/>
        <v>6651274</v>
      </c>
      <c r="J143" s="298">
        <v>0</v>
      </c>
      <c r="K143" s="299">
        <f t="shared" si="9"/>
        <v>0</v>
      </c>
      <c r="L143" s="300">
        <f t="shared" si="11"/>
        <v>0</v>
      </c>
      <c r="M143" s="260" t="str">
        <f t="shared" si="7"/>
        <v>Apr-25</v>
      </c>
      <c r="N143" s="299">
        <f t="shared" si="12"/>
        <v>-202486</v>
      </c>
    </row>
    <row r="144" spans="1:14" ht="12.75" customHeight="1">
      <c r="A144" s="106">
        <f t="shared" si="10"/>
        <v>103</v>
      </c>
      <c r="B144" s="107" t="s">
        <v>268</v>
      </c>
      <c r="C144" s="199" t="s">
        <v>141</v>
      </c>
      <c r="D144" s="294"/>
      <c r="E144" s="295">
        <v>0</v>
      </c>
      <c r="F144" s="294">
        <v>43720</v>
      </c>
      <c r="G144" s="296">
        <v>-202486</v>
      </c>
      <c r="H144" s="297">
        <f t="shared" si="8"/>
        <v>6492508</v>
      </c>
      <c r="J144" s="298">
        <v>0</v>
      </c>
      <c r="K144" s="299">
        <f t="shared" si="9"/>
        <v>0</v>
      </c>
      <c r="L144" s="300">
        <f t="shared" si="11"/>
        <v>0</v>
      </c>
      <c r="M144" s="260" t="str">
        <f t="shared" si="7"/>
        <v>May-25</v>
      </c>
      <c r="N144" s="299">
        <f t="shared" si="12"/>
        <v>-202486</v>
      </c>
    </row>
    <row r="145" spans="1:14" ht="12.75" customHeight="1">
      <c r="A145" s="106">
        <f t="shared" si="10"/>
        <v>104</v>
      </c>
      <c r="B145" s="107" t="s">
        <v>269</v>
      </c>
      <c r="C145" s="199" t="s">
        <v>141</v>
      </c>
      <c r="D145" s="294"/>
      <c r="E145" s="295">
        <v>0</v>
      </c>
      <c r="F145" s="294">
        <v>42643</v>
      </c>
      <c r="G145" s="296">
        <v>-202486</v>
      </c>
      <c r="H145" s="297">
        <f t="shared" si="8"/>
        <v>6332665</v>
      </c>
      <c r="J145" s="298">
        <v>0</v>
      </c>
      <c r="K145" s="299">
        <f t="shared" si="9"/>
        <v>0</v>
      </c>
      <c r="L145" s="300">
        <f t="shared" si="11"/>
        <v>0</v>
      </c>
      <c r="M145" s="260" t="str">
        <f t="shared" si="7"/>
        <v>Jun-25</v>
      </c>
      <c r="N145" s="299">
        <f t="shared" si="12"/>
        <v>-202486</v>
      </c>
    </row>
    <row r="146" spans="1:14" ht="12.75" customHeight="1">
      <c r="A146" s="106">
        <f t="shared" si="10"/>
        <v>105</v>
      </c>
      <c r="B146" s="107" t="s">
        <v>270</v>
      </c>
      <c r="C146" s="199" t="s">
        <v>141</v>
      </c>
      <c r="D146" s="294"/>
      <c r="E146" s="295">
        <v>0</v>
      </c>
      <c r="F146" s="294">
        <v>41560</v>
      </c>
      <c r="G146" s="296">
        <v>-202486</v>
      </c>
      <c r="H146" s="297">
        <f t="shared" si="8"/>
        <v>6171739</v>
      </c>
      <c r="J146" s="298">
        <v>0</v>
      </c>
      <c r="K146" s="299">
        <f t="shared" si="9"/>
        <v>0</v>
      </c>
      <c r="L146" s="300">
        <f t="shared" si="11"/>
        <v>0</v>
      </c>
      <c r="M146" s="260" t="str">
        <f t="shared" si="7"/>
        <v>Jul-25</v>
      </c>
      <c r="N146" s="299">
        <f t="shared" si="12"/>
        <v>-202486</v>
      </c>
    </row>
    <row r="147" spans="1:14" ht="12.75" customHeight="1">
      <c r="A147" s="106">
        <f t="shared" si="10"/>
        <v>106</v>
      </c>
      <c r="B147" s="107" t="s">
        <v>271</v>
      </c>
      <c r="C147" s="199" t="s">
        <v>141</v>
      </c>
      <c r="D147" s="294"/>
      <c r="E147" s="295">
        <v>0</v>
      </c>
      <c r="F147" s="294">
        <v>40469</v>
      </c>
      <c r="G147" s="296">
        <v>-202486</v>
      </c>
      <c r="H147" s="297">
        <f t="shared" si="8"/>
        <v>6009722</v>
      </c>
      <c r="J147" s="298">
        <v>0</v>
      </c>
      <c r="K147" s="299">
        <f t="shared" si="9"/>
        <v>0</v>
      </c>
      <c r="L147" s="300">
        <f t="shared" si="11"/>
        <v>0</v>
      </c>
      <c r="M147" s="260" t="str">
        <f t="shared" si="7"/>
        <v>Aug-25</v>
      </c>
      <c r="N147" s="299">
        <f t="shared" si="12"/>
        <v>-202486</v>
      </c>
    </row>
    <row r="148" spans="1:14" ht="12.75" customHeight="1">
      <c r="A148" s="106">
        <f t="shared" si="10"/>
        <v>107</v>
      </c>
      <c r="B148" s="107" t="s">
        <v>272</v>
      </c>
      <c r="C148" s="199" t="s">
        <v>141</v>
      </c>
      <c r="D148" s="294"/>
      <c r="E148" s="295">
        <v>0</v>
      </c>
      <c r="F148" s="294">
        <v>39370</v>
      </c>
      <c r="G148" s="296">
        <v>-202486</v>
      </c>
      <c r="H148" s="297">
        <f t="shared" si="8"/>
        <v>5846606</v>
      </c>
      <c r="J148" s="298">
        <v>0</v>
      </c>
      <c r="K148" s="299">
        <f t="shared" si="9"/>
        <v>0</v>
      </c>
      <c r="L148" s="300">
        <f t="shared" si="11"/>
        <v>0</v>
      </c>
      <c r="M148" s="260" t="str">
        <f t="shared" si="7"/>
        <v>Sep-25</v>
      </c>
      <c r="N148" s="299">
        <f t="shared" si="12"/>
        <v>-202486</v>
      </c>
    </row>
    <row r="149" spans="1:14" ht="12.75" customHeight="1">
      <c r="A149" s="106">
        <f t="shared" si="10"/>
        <v>108</v>
      </c>
      <c r="B149" s="107" t="s">
        <v>273</v>
      </c>
      <c r="C149" s="199" t="s">
        <v>141</v>
      </c>
      <c r="D149" s="294"/>
      <c r="E149" s="295">
        <v>0</v>
      </c>
      <c r="F149" s="294">
        <v>38265</v>
      </c>
      <c r="G149" s="296">
        <v>-202486</v>
      </c>
      <c r="H149" s="297">
        <f t="shared" si="8"/>
        <v>5682385</v>
      </c>
      <c r="J149" s="298">
        <v>0</v>
      </c>
      <c r="K149" s="299">
        <f t="shared" si="9"/>
        <v>0</v>
      </c>
      <c r="L149" s="300">
        <f t="shared" si="11"/>
        <v>0</v>
      </c>
      <c r="M149" s="260" t="str">
        <f t="shared" si="7"/>
        <v>Oct-25</v>
      </c>
      <c r="N149" s="299">
        <f t="shared" si="12"/>
        <v>-202486</v>
      </c>
    </row>
    <row r="150" spans="1:14" ht="12.75" customHeight="1">
      <c r="A150" s="106">
        <f t="shared" si="10"/>
        <v>109</v>
      </c>
      <c r="B150" s="107" t="s">
        <v>274</v>
      </c>
      <c r="C150" s="199" t="s">
        <v>141</v>
      </c>
      <c r="D150" s="294"/>
      <c r="E150" s="295">
        <v>0</v>
      </c>
      <c r="F150" s="294">
        <v>37151</v>
      </c>
      <c r="G150" s="296">
        <v>-202486</v>
      </c>
      <c r="H150" s="297">
        <f t="shared" si="8"/>
        <v>5517050</v>
      </c>
      <c r="J150" s="298">
        <v>0</v>
      </c>
      <c r="K150" s="299">
        <f t="shared" si="9"/>
        <v>0</v>
      </c>
      <c r="L150" s="300">
        <f t="shared" si="11"/>
        <v>0</v>
      </c>
      <c r="M150" s="260" t="str">
        <f t="shared" si="7"/>
        <v>Nov-25</v>
      </c>
      <c r="N150" s="299">
        <f t="shared" si="12"/>
        <v>-202486</v>
      </c>
    </row>
    <row r="151" spans="1:14" ht="12.75" customHeight="1">
      <c r="A151" s="106">
        <f t="shared" si="10"/>
        <v>110</v>
      </c>
      <c r="B151" s="107" t="s">
        <v>275</v>
      </c>
      <c r="C151" s="199" t="s">
        <v>141</v>
      </c>
      <c r="D151" s="294"/>
      <c r="E151" s="295">
        <v>0</v>
      </c>
      <c r="F151" s="294">
        <v>36030</v>
      </c>
      <c r="G151" s="296">
        <v>-202486</v>
      </c>
      <c r="H151" s="297">
        <f t="shared" si="8"/>
        <v>5350594</v>
      </c>
      <c r="J151" s="298">
        <v>0</v>
      </c>
      <c r="K151" s="299">
        <f t="shared" si="9"/>
        <v>0</v>
      </c>
      <c r="L151" s="300">
        <f t="shared" si="11"/>
        <v>0</v>
      </c>
      <c r="M151" s="260" t="str">
        <f t="shared" si="7"/>
        <v>Dec-25</v>
      </c>
      <c r="N151" s="299">
        <f t="shared" si="12"/>
        <v>-202486</v>
      </c>
    </row>
    <row r="152" spans="1:14" ht="12.75" customHeight="1">
      <c r="A152" s="106">
        <f t="shared" si="10"/>
        <v>111</v>
      </c>
      <c r="B152" s="107" t="s">
        <v>276</v>
      </c>
      <c r="C152" s="199" t="s">
        <v>141</v>
      </c>
      <c r="D152" s="294"/>
      <c r="E152" s="295">
        <v>0</v>
      </c>
      <c r="F152" s="294">
        <v>34902</v>
      </c>
      <c r="G152" s="296">
        <v>-202486</v>
      </c>
      <c r="H152" s="297">
        <f t="shared" si="8"/>
        <v>5183010</v>
      </c>
      <c r="J152" s="298">
        <v>0</v>
      </c>
      <c r="K152" s="299">
        <f t="shared" si="9"/>
        <v>0</v>
      </c>
      <c r="L152" s="300">
        <f t="shared" si="11"/>
        <v>0</v>
      </c>
      <c r="M152" s="260" t="str">
        <f t="shared" si="7"/>
        <v>Jan-26</v>
      </c>
      <c r="N152" s="299">
        <f t="shared" si="12"/>
        <v>-202486</v>
      </c>
    </row>
    <row r="153" spans="1:14" ht="12.75" customHeight="1">
      <c r="A153" s="106">
        <f t="shared" si="10"/>
        <v>112</v>
      </c>
      <c r="B153" s="107" t="s">
        <v>277</v>
      </c>
      <c r="C153" s="199" t="s">
        <v>141</v>
      </c>
      <c r="D153" s="294"/>
      <c r="E153" s="295">
        <v>0</v>
      </c>
      <c r="F153" s="294">
        <v>33766</v>
      </c>
      <c r="G153" s="296">
        <v>-202486</v>
      </c>
      <c r="H153" s="297">
        <f t="shared" si="8"/>
        <v>5014290</v>
      </c>
      <c r="J153" s="298">
        <v>0</v>
      </c>
      <c r="K153" s="299">
        <f t="shared" si="9"/>
        <v>0</v>
      </c>
      <c r="L153" s="300">
        <f t="shared" si="11"/>
        <v>0</v>
      </c>
      <c r="M153" s="260" t="str">
        <f t="shared" si="7"/>
        <v>Feb-26</v>
      </c>
      <c r="N153" s="299">
        <f t="shared" si="12"/>
        <v>-202486</v>
      </c>
    </row>
    <row r="154" spans="1:14" ht="12.75" customHeight="1">
      <c r="A154" s="106">
        <f t="shared" si="10"/>
        <v>113</v>
      </c>
      <c r="B154" s="107" t="s">
        <v>278</v>
      </c>
      <c r="C154" s="199" t="s">
        <v>141</v>
      </c>
      <c r="D154" s="294"/>
      <c r="E154" s="295">
        <v>0</v>
      </c>
      <c r="F154" s="294">
        <v>32622</v>
      </c>
      <c r="G154" s="296">
        <v>-202486</v>
      </c>
      <c r="H154" s="297">
        <f t="shared" si="8"/>
        <v>4844426</v>
      </c>
      <c r="J154" s="298">
        <v>0</v>
      </c>
      <c r="K154" s="299">
        <f t="shared" si="9"/>
        <v>0</v>
      </c>
      <c r="L154" s="300">
        <f t="shared" si="11"/>
        <v>0</v>
      </c>
      <c r="M154" s="260" t="str">
        <f t="shared" si="7"/>
        <v>Mar-26</v>
      </c>
      <c r="N154" s="299">
        <f t="shared" si="12"/>
        <v>-202486</v>
      </c>
    </row>
    <row r="155" spans="1:14" ht="12.75" customHeight="1">
      <c r="A155" s="106">
        <f t="shared" si="10"/>
        <v>114</v>
      </c>
      <c r="B155" s="107" t="s">
        <v>279</v>
      </c>
      <c r="C155" s="199" t="s">
        <v>141</v>
      </c>
      <c r="D155" s="294"/>
      <c r="E155" s="295">
        <v>0</v>
      </c>
      <c r="F155" s="294">
        <v>31470</v>
      </c>
      <c r="G155" s="296">
        <v>-202486</v>
      </c>
      <c r="H155" s="297">
        <f t="shared" si="8"/>
        <v>4673410</v>
      </c>
      <c r="J155" s="298">
        <v>0</v>
      </c>
      <c r="K155" s="299">
        <f t="shared" si="9"/>
        <v>0</v>
      </c>
      <c r="L155" s="300">
        <f t="shared" si="11"/>
        <v>0</v>
      </c>
      <c r="M155" s="260" t="str">
        <f t="shared" si="7"/>
        <v>Apr-26</v>
      </c>
      <c r="N155" s="299">
        <f t="shared" si="12"/>
        <v>-202486</v>
      </c>
    </row>
    <row r="156" spans="1:14" ht="12.75" customHeight="1">
      <c r="A156" s="106">
        <f t="shared" si="10"/>
        <v>115</v>
      </c>
      <c r="B156" s="107" t="s">
        <v>280</v>
      </c>
      <c r="C156" s="199" t="s">
        <v>141</v>
      </c>
      <c r="D156" s="294"/>
      <c r="E156" s="295">
        <v>0</v>
      </c>
      <c r="F156" s="294">
        <v>30311</v>
      </c>
      <c r="G156" s="296">
        <v>-202486</v>
      </c>
      <c r="H156" s="297">
        <f t="shared" si="8"/>
        <v>4501235</v>
      </c>
      <c r="J156" s="298">
        <v>0</v>
      </c>
      <c r="K156" s="299">
        <f t="shared" si="9"/>
        <v>0</v>
      </c>
      <c r="L156" s="300">
        <f t="shared" si="11"/>
        <v>0</v>
      </c>
      <c r="M156" s="260" t="str">
        <f t="shared" si="7"/>
        <v>May-26</v>
      </c>
      <c r="N156" s="299">
        <f t="shared" si="12"/>
        <v>-202486</v>
      </c>
    </row>
    <row r="157" spans="1:14" ht="12.75" customHeight="1">
      <c r="A157" s="106">
        <f t="shared" si="10"/>
        <v>116</v>
      </c>
      <c r="B157" s="107" t="s">
        <v>281</v>
      </c>
      <c r="C157" s="199" t="s">
        <v>141</v>
      </c>
      <c r="D157" s="294"/>
      <c r="E157" s="295">
        <v>0</v>
      </c>
      <c r="F157" s="294">
        <v>29144</v>
      </c>
      <c r="G157" s="296">
        <v>-202486</v>
      </c>
      <c r="H157" s="297">
        <f t="shared" si="8"/>
        <v>4327893</v>
      </c>
      <c r="J157" s="298">
        <v>0</v>
      </c>
      <c r="K157" s="299">
        <f t="shared" si="9"/>
        <v>0</v>
      </c>
      <c r="L157" s="300">
        <f t="shared" si="11"/>
        <v>0</v>
      </c>
      <c r="M157" s="260" t="str">
        <f t="shared" si="7"/>
        <v>Jun-26</v>
      </c>
      <c r="N157" s="299">
        <f t="shared" si="12"/>
        <v>-202486</v>
      </c>
    </row>
    <row r="158" spans="1:14" ht="12.75" customHeight="1">
      <c r="A158" s="106">
        <f t="shared" si="10"/>
        <v>117</v>
      </c>
      <c r="B158" s="107" t="s">
        <v>282</v>
      </c>
      <c r="C158" s="199" t="s">
        <v>141</v>
      </c>
      <c r="D158" s="294"/>
      <c r="E158" s="295">
        <v>0</v>
      </c>
      <c r="F158" s="294">
        <v>27968</v>
      </c>
      <c r="G158" s="296">
        <v>-202486</v>
      </c>
      <c r="H158" s="297">
        <f t="shared" si="8"/>
        <v>4153375</v>
      </c>
      <c r="J158" s="298">
        <v>0</v>
      </c>
      <c r="K158" s="299">
        <f t="shared" si="9"/>
        <v>0</v>
      </c>
      <c r="L158" s="300">
        <f t="shared" si="11"/>
        <v>0</v>
      </c>
      <c r="M158" s="260" t="str">
        <f t="shared" si="7"/>
        <v>Jul-26</v>
      </c>
      <c r="N158" s="299">
        <f t="shared" si="12"/>
        <v>-202486</v>
      </c>
    </row>
    <row r="159" spans="1:14" ht="12.75" customHeight="1">
      <c r="A159" s="106">
        <f t="shared" si="10"/>
        <v>118</v>
      </c>
      <c r="B159" s="107" t="s">
        <v>283</v>
      </c>
      <c r="C159" s="199" t="s">
        <v>141</v>
      </c>
      <c r="D159" s="294"/>
      <c r="E159" s="295">
        <v>0</v>
      </c>
      <c r="F159" s="294">
        <v>26785</v>
      </c>
      <c r="G159" s="296">
        <v>-202486</v>
      </c>
      <c r="H159" s="297">
        <f t="shared" si="8"/>
        <v>3977674</v>
      </c>
      <c r="J159" s="298">
        <v>0</v>
      </c>
      <c r="K159" s="299">
        <f t="shared" si="9"/>
        <v>0</v>
      </c>
      <c r="L159" s="300">
        <f t="shared" si="11"/>
        <v>0</v>
      </c>
      <c r="M159" s="260" t="str">
        <f t="shared" si="7"/>
        <v>Aug-26</v>
      </c>
      <c r="N159" s="299">
        <f t="shared" si="12"/>
        <v>-202486</v>
      </c>
    </row>
    <row r="160" spans="1:14" ht="12.75" customHeight="1">
      <c r="A160" s="106">
        <f t="shared" si="10"/>
        <v>119</v>
      </c>
      <c r="B160" s="107" t="s">
        <v>284</v>
      </c>
      <c r="C160" s="199" t="s">
        <v>141</v>
      </c>
      <c r="D160" s="294"/>
      <c r="E160" s="295">
        <v>0</v>
      </c>
      <c r="F160" s="294">
        <v>25594</v>
      </c>
      <c r="G160" s="296">
        <v>-202486</v>
      </c>
      <c r="H160" s="297">
        <f t="shared" si="8"/>
        <v>3800782</v>
      </c>
      <c r="J160" s="298">
        <v>0</v>
      </c>
      <c r="K160" s="299">
        <f t="shared" si="9"/>
        <v>0</v>
      </c>
      <c r="L160" s="300">
        <f t="shared" si="11"/>
        <v>0</v>
      </c>
      <c r="M160" s="260" t="str">
        <f t="shared" si="7"/>
        <v>Sep-26</v>
      </c>
      <c r="N160" s="299">
        <f t="shared" si="12"/>
        <v>-202486</v>
      </c>
    </row>
    <row r="161" spans="1:14" ht="12.75" customHeight="1">
      <c r="A161" s="106">
        <f t="shared" si="10"/>
        <v>120</v>
      </c>
      <c r="B161" s="107" t="s">
        <v>285</v>
      </c>
      <c r="C161" s="199" t="s">
        <v>141</v>
      </c>
      <c r="D161" s="294"/>
      <c r="E161" s="295">
        <v>0</v>
      </c>
      <c r="F161" s="294">
        <v>24395</v>
      </c>
      <c r="G161" s="296">
        <v>-202486</v>
      </c>
      <c r="H161" s="297">
        <f t="shared" si="8"/>
        <v>3622691</v>
      </c>
      <c r="J161" s="298">
        <v>0</v>
      </c>
      <c r="K161" s="299">
        <f t="shared" si="9"/>
        <v>0</v>
      </c>
      <c r="L161" s="300">
        <f t="shared" si="11"/>
        <v>0</v>
      </c>
      <c r="M161" s="260" t="str">
        <f t="shared" si="7"/>
        <v>Oct-26</v>
      </c>
      <c r="N161" s="299">
        <f t="shared" si="12"/>
        <v>-202486</v>
      </c>
    </row>
    <row r="162" spans="1:14" ht="12.75" customHeight="1">
      <c r="A162" s="106">
        <f t="shared" si="10"/>
        <v>121</v>
      </c>
      <c r="B162" s="107" t="s">
        <v>286</v>
      </c>
      <c r="C162" s="199" t="s">
        <v>141</v>
      </c>
      <c r="D162" s="294"/>
      <c r="E162" s="295">
        <v>0</v>
      </c>
      <c r="F162" s="294">
        <v>23188</v>
      </c>
      <c r="G162" s="296">
        <v>-202486</v>
      </c>
      <c r="H162" s="297">
        <f t="shared" si="8"/>
        <v>3443393</v>
      </c>
      <c r="J162" s="298">
        <v>0</v>
      </c>
      <c r="K162" s="299">
        <f t="shared" si="9"/>
        <v>0</v>
      </c>
      <c r="L162" s="300">
        <f t="shared" si="11"/>
        <v>0</v>
      </c>
      <c r="M162" s="260" t="str">
        <f t="shared" si="7"/>
        <v>Nov-26</v>
      </c>
      <c r="N162" s="299">
        <f t="shared" si="12"/>
        <v>-202486</v>
      </c>
    </row>
    <row r="163" spans="1:14" ht="12.75" customHeight="1">
      <c r="A163" s="106">
        <f t="shared" si="10"/>
        <v>122</v>
      </c>
      <c r="B163" s="107" t="s">
        <v>287</v>
      </c>
      <c r="C163" s="199" t="s">
        <v>141</v>
      </c>
      <c r="D163" s="294"/>
      <c r="E163" s="295">
        <v>0</v>
      </c>
      <c r="F163" s="294">
        <v>21972</v>
      </c>
      <c r="G163" s="296">
        <v>-202486</v>
      </c>
      <c r="H163" s="297">
        <f t="shared" si="8"/>
        <v>3262879</v>
      </c>
      <c r="J163" s="298">
        <v>0</v>
      </c>
      <c r="K163" s="299">
        <f t="shared" si="9"/>
        <v>0</v>
      </c>
      <c r="L163" s="300">
        <f t="shared" si="11"/>
        <v>0</v>
      </c>
      <c r="M163" s="260" t="str">
        <f t="shared" si="7"/>
        <v>Dec-26</v>
      </c>
      <c r="N163" s="299">
        <f t="shared" si="12"/>
        <v>-202486</v>
      </c>
    </row>
    <row r="164" spans="1:14" ht="12.75" customHeight="1">
      <c r="A164" s="106">
        <f t="shared" si="10"/>
        <v>123</v>
      </c>
      <c r="B164" s="107" t="s">
        <v>288</v>
      </c>
      <c r="C164" s="199" t="s">
        <v>141</v>
      </c>
      <c r="D164" s="294"/>
      <c r="E164" s="295">
        <v>0</v>
      </c>
      <c r="F164" s="294">
        <v>20748</v>
      </c>
      <c r="G164" s="296">
        <v>-202486</v>
      </c>
      <c r="H164" s="297">
        <f t="shared" si="8"/>
        <v>3081141</v>
      </c>
      <c r="J164" s="298">
        <v>0</v>
      </c>
      <c r="K164" s="299">
        <f t="shared" si="9"/>
        <v>0</v>
      </c>
      <c r="L164" s="300">
        <f t="shared" si="11"/>
        <v>0</v>
      </c>
      <c r="M164" s="260" t="str">
        <f t="shared" si="7"/>
        <v>Jan-27</v>
      </c>
      <c r="N164" s="299">
        <f t="shared" si="12"/>
        <v>-202486</v>
      </c>
    </row>
    <row r="165" spans="1:14" ht="12.75" customHeight="1">
      <c r="A165" s="106">
        <f t="shared" si="10"/>
        <v>124</v>
      </c>
      <c r="B165" s="107" t="s">
        <v>289</v>
      </c>
      <c r="C165" s="199" t="s">
        <v>141</v>
      </c>
      <c r="D165" s="294"/>
      <c r="E165" s="295">
        <v>0</v>
      </c>
      <c r="F165" s="294">
        <v>19516</v>
      </c>
      <c r="G165" s="296">
        <v>-202486</v>
      </c>
      <c r="H165" s="297">
        <f t="shared" si="8"/>
        <v>2898171</v>
      </c>
      <c r="J165" s="298">
        <v>0</v>
      </c>
      <c r="K165" s="299">
        <f t="shared" si="9"/>
        <v>0</v>
      </c>
      <c r="L165" s="300">
        <f t="shared" si="11"/>
        <v>0</v>
      </c>
      <c r="M165" s="260" t="str">
        <f t="shared" si="7"/>
        <v>Feb-27</v>
      </c>
      <c r="N165" s="299">
        <f t="shared" si="12"/>
        <v>-202486</v>
      </c>
    </row>
    <row r="166" spans="1:14" ht="12.75" customHeight="1">
      <c r="A166" s="106">
        <f t="shared" si="10"/>
        <v>125</v>
      </c>
      <c r="B166" s="107" t="s">
        <v>290</v>
      </c>
      <c r="C166" s="199" t="s">
        <v>141</v>
      </c>
      <c r="D166" s="294"/>
      <c r="E166" s="295">
        <v>0</v>
      </c>
      <c r="F166" s="294">
        <v>18276</v>
      </c>
      <c r="G166" s="296">
        <v>-202486</v>
      </c>
      <c r="H166" s="297">
        <f t="shared" si="8"/>
        <v>2713961</v>
      </c>
      <c r="J166" s="298">
        <v>0</v>
      </c>
      <c r="K166" s="299">
        <f t="shared" si="9"/>
        <v>0</v>
      </c>
      <c r="L166" s="300">
        <f t="shared" si="11"/>
        <v>0</v>
      </c>
      <c r="M166" s="260" t="str">
        <f t="shared" si="7"/>
        <v>Mar-27</v>
      </c>
      <c r="N166" s="299">
        <f t="shared" si="12"/>
        <v>-202486</v>
      </c>
    </row>
    <row r="167" spans="1:14" ht="12.75" customHeight="1">
      <c r="A167" s="106">
        <f t="shared" si="10"/>
        <v>126</v>
      </c>
      <c r="B167" s="107" t="s">
        <v>291</v>
      </c>
      <c r="C167" s="199" t="s">
        <v>141</v>
      </c>
      <c r="D167" s="294"/>
      <c r="E167" s="295">
        <v>0</v>
      </c>
      <c r="F167" s="294">
        <v>17027</v>
      </c>
      <c r="G167" s="296">
        <v>-202486</v>
      </c>
      <c r="H167" s="297">
        <f t="shared" si="8"/>
        <v>2528502</v>
      </c>
      <c r="J167" s="298">
        <v>0</v>
      </c>
      <c r="K167" s="299">
        <f t="shared" si="9"/>
        <v>0</v>
      </c>
      <c r="L167" s="300">
        <f t="shared" si="11"/>
        <v>0</v>
      </c>
      <c r="M167" s="260" t="str">
        <f t="shared" si="7"/>
        <v>Apr-27</v>
      </c>
      <c r="N167" s="299">
        <f t="shared" si="12"/>
        <v>-202486</v>
      </c>
    </row>
    <row r="168" spans="1:14" ht="12.75" customHeight="1">
      <c r="A168" s="106">
        <f t="shared" si="10"/>
        <v>127</v>
      </c>
      <c r="B168" s="107" t="s">
        <v>292</v>
      </c>
      <c r="C168" s="199" t="s">
        <v>141</v>
      </c>
      <c r="D168" s="294"/>
      <c r="E168" s="295">
        <v>0</v>
      </c>
      <c r="F168" s="294">
        <v>15769</v>
      </c>
      <c r="G168" s="296">
        <v>-202486</v>
      </c>
      <c r="H168" s="297">
        <f t="shared" si="8"/>
        <v>2341785</v>
      </c>
      <c r="J168" s="298">
        <v>0</v>
      </c>
      <c r="K168" s="299">
        <f t="shared" si="9"/>
        <v>0</v>
      </c>
      <c r="L168" s="300">
        <f t="shared" si="11"/>
        <v>0</v>
      </c>
      <c r="M168" s="260" t="str">
        <f t="shared" si="7"/>
        <v>May-27</v>
      </c>
      <c r="N168" s="299">
        <f t="shared" si="12"/>
        <v>-202486</v>
      </c>
    </row>
    <row r="169" spans="1:14" ht="12.75" customHeight="1">
      <c r="A169" s="106">
        <f t="shared" si="10"/>
        <v>128</v>
      </c>
      <c r="B169" s="107" t="s">
        <v>293</v>
      </c>
      <c r="C169" s="199" t="s">
        <v>141</v>
      </c>
      <c r="D169" s="294"/>
      <c r="E169" s="295">
        <v>0</v>
      </c>
      <c r="F169" s="294">
        <v>14504</v>
      </c>
      <c r="G169" s="296">
        <v>-202486</v>
      </c>
      <c r="H169" s="297">
        <f t="shared" si="8"/>
        <v>2153803</v>
      </c>
      <c r="J169" s="298">
        <v>0</v>
      </c>
      <c r="K169" s="299">
        <f t="shared" si="9"/>
        <v>0</v>
      </c>
      <c r="L169" s="300">
        <f t="shared" si="11"/>
        <v>0</v>
      </c>
      <c r="M169" s="260" t="str">
        <f t="shared" si="7"/>
        <v>Jun-27</v>
      </c>
      <c r="N169" s="299">
        <f t="shared" si="12"/>
        <v>-202486</v>
      </c>
    </row>
    <row r="170" spans="1:14" ht="12.75" customHeight="1">
      <c r="A170" s="106">
        <f t="shared" si="10"/>
        <v>129</v>
      </c>
      <c r="B170" s="107" t="s">
        <v>294</v>
      </c>
      <c r="C170" s="199" t="s">
        <v>141</v>
      </c>
      <c r="D170" s="294"/>
      <c r="E170" s="295">
        <v>0</v>
      </c>
      <c r="F170" s="294">
        <v>13229</v>
      </c>
      <c r="G170" s="296">
        <v>-202486</v>
      </c>
      <c r="H170" s="297">
        <f t="shared" si="8"/>
        <v>1964546</v>
      </c>
      <c r="J170" s="298">
        <v>0</v>
      </c>
      <c r="K170" s="299">
        <f t="shared" si="9"/>
        <v>0</v>
      </c>
      <c r="L170" s="300">
        <f t="shared" si="11"/>
        <v>0</v>
      </c>
      <c r="M170" s="260" t="str">
        <f t="shared" si="7"/>
        <v>Jul-27</v>
      </c>
      <c r="N170" s="299">
        <f t="shared" si="12"/>
        <v>-202486</v>
      </c>
    </row>
    <row r="171" spans="1:14" ht="12.75" customHeight="1">
      <c r="A171" s="106">
        <f t="shared" si="10"/>
        <v>130</v>
      </c>
      <c r="B171" s="107" t="s">
        <v>295</v>
      </c>
      <c r="C171" s="199" t="s">
        <v>141</v>
      </c>
      <c r="D171" s="294"/>
      <c r="E171" s="295">
        <v>0</v>
      </c>
      <c r="F171" s="294">
        <v>11946</v>
      </c>
      <c r="G171" s="296">
        <v>-202486</v>
      </c>
      <c r="H171" s="297">
        <f t="shared" si="8"/>
        <v>1774006</v>
      </c>
      <c r="J171" s="298">
        <v>0</v>
      </c>
      <c r="K171" s="299">
        <f t="shared" si="9"/>
        <v>0</v>
      </c>
      <c r="L171" s="300">
        <f t="shared" si="11"/>
        <v>0</v>
      </c>
      <c r="M171" s="260" t="str">
        <f t="shared" ref="M171:M180" si="13">B171</f>
        <v>Aug-27</v>
      </c>
      <c r="N171" s="299">
        <f t="shared" si="12"/>
        <v>-202486</v>
      </c>
    </row>
    <row r="172" spans="1:14" ht="12.75" customHeight="1">
      <c r="A172" s="106">
        <f t="shared" si="10"/>
        <v>131</v>
      </c>
      <c r="B172" s="107" t="s">
        <v>296</v>
      </c>
      <c r="C172" s="199" t="s">
        <v>141</v>
      </c>
      <c r="D172" s="294"/>
      <c r="E172" s="295">
        <v>0</v>
      </c>
      <c r="F172" s="294">
        <v>10654</v>
      </c>
      <c r="G172" s="296">
        <v>-202486</v>
      </c>
      <c r="H172" s="297">
        <f t="shared" ref="H172:H180" si="14">SUM(D172:G172)+H171</f>
        <v>1582174</v>
      </c>
      <c r="J172" s="298">
        <v>0</v>
      </c>
      <c r="K172" s="299">
        <f t="shared" si="9"/>
        <v>0</v>
      </c>
      <c r="L172" s="300">
        <f t="shared" si="11"/>
        <v>0</v>
      </c>
      <c r="M172" s="260" t="str">
        <f t="shared" si="13"/>
        <v>Sep-27</v>
      </c>
      <c r="N172" s="299">
        <f t="shared" si="12"/>
        <v>-202486</v>
      </c>
    </row>
    <row r="173" spans="1:14" ht="12.75" customHeight="1">
      <c r="A173" s="106">
        <f t="shared" si="10"/>
        <v>132</v>
      </c>
      <c r="B173" s="107" t="s">
        <v>297</v>
      </c>
      <c r="C173" s="199" t="s">
        <v>141</v>
      </c>
      <c r="D173" s="294"/>
      <c r="E173" s="295">
        <v>0</v>
      </c>
      <c r="F173" s="294">
        <v>9354</v>
      </c>
      <c r="G173" s="296">
        <v>-202486</v>
      </c>
      <c r="H173" s="297">
        <f t="shared" si="14"/>
        <v>1389042</v>
      </c>
      <c r="J173" s="298">
        <v>0</v>
      </c>
      <c r="K173" s="299">
        <f t="shared" ref="K173:K180" si="15">-J171</f>
        <v>0</v>
      </c>
      <c r="L173" s="300">
        <f t="shared" si="11"/>
        <v>0</v>
      </c>
      <c r="M173" s="260" t="str">
        <f t="shared" si="13"/>
        <v>Oct-27</v>
      </c>
      <c r="N173" s="299">
        <f t="shared" si="12"/>
        <v>-202486</v>
      </c>
    </row>
    <row r="174" spans="1:14" ht="12.75" customHeight="1">
      <c r="A174" s="106">
        <f t="shared" ref="A174:A180" si="16">A173+1</f>
        <v>133</v>
      </c>
      <c r="B174" s="107" t="s">
        <v>298</v>
      </c>
      <c r="C174" s="199" t="s">
        <v>141</v>
      </c>
      <c r="D174" s="294"/>
      <c r="E174" s="295">
        <v>0</v>
      </c>
      <c r="F174" s="294">
        <v>8045</v>
      </c>
      <c r="G174" s="296">
        <v>-202486</v>
      </c>
      <c r="H174" s="297">
        <f t="shared" si="14"/>
        <v>1194601</v>
      </c>
      <c r="J174" s="298">
        <v>0</v>
      </c>
      <c r="K174" s="299">
        <f t="shared" si="15"/>
        <v>0</v>
      </c>
      <c r="L174" s="300">
        <f t="shared" si="11"/>
        <v>0</v>
      </c>
      <c r="M174" s="260" t="str">
        <f t="shared" si="13"/>
        <v>Nov-27</v>
      </c>
      <c r="N174" s="299">
        <f t="shared" si="12"/>
        <v>-202486</v>
      </c>
    </row>
    <row r="175" spans="1:14" ht="12.75" customHeight="1">
      <c r="A175" s="106">
        <f t="shared" si="16"/>
        <v>134</v>
      </c>
      <c r="B175" s="107" t="s">
        <v>299</v>
      </c>
      <c r="C175" s="199" t="s">
        <v>141</v>
      </c>
      <c r="D175" s="294"/>
      <c r="E175" s="295">
        <v>0</v>
      </c>
      <c r="F175" s="294">
        <v>6726</v>
      </c>
      <c r="G175" s="296">
        <v>-202486</v>
      </c>
      <c r="H175" s="297">
        <f t="shared" si="14"/>
        <v>998841</v>
      </c>
      <c r="J175" s="298">
        <v>0</v>
      </c>
      <c r="K175" s="299">
        <f t="shared" si="15"/>
        <v>0</v>
      </c>
      <c r="L175" s="300">
        <f t="shared" si="11"/>
        <v>0</v>
      </c>
      <c r="M175" s="260" t="str">
        <f t="shared" si="13"/>
        <v>Dec-27</v>
      </c>
      <c r="N175" s="299">
        <f t="shared" si="12"/>
        <v>-202486</v>
      </c>
    </row>
    <row r="176" spans="1:14" ht="12.75" customHeight="1">
      <c r="A176" s="106">
        <f t="shared" si="16"/>
        <v>135</v>
      </c>
      <c r="B176" s="107" t="s">
        <v>300</v>
      </c>
      <c r="C176" s="199" t="s">
        <v>141</v>
      </c>
      <c r="D176" s="294"/>
      <c r="E176" s="295">
        <v>0</v>
      </c>
      <c r="F176" s="294">
        <v>5399</v>
      </c>
      <c r="G176" s="296">
        <v>-202486</v>
      </c>
      <c r="H176" s="297">
        <f t="shared" si="14"/>
        <v>801754</v>
      </c>
      <c r="J176" s="298">
        <v>0</v>
      </c>
      <c r="K176" s="299">
        <f t="shared" si="15"/>
        <v>0</v>
      </c>
      <c r="L176" s="300">
        <f t="shared" si="11"/>
        <v>0</v>
      </c>
      <c r="M176" s="260" t="str">
        <f t="shared" si="13"/>
        <v>Jan-28</v>
      </c>
      <c r="N176" s="299">
        <f t="shared" si="12"/>
        <v>-202486</v>
      </c>
    </row>
    <row r="177" spans="1:14" ht="12.75" customHeight="1">
      <c r="A177" s="106">
        <f t="shared" si="16"/>
        <v>136</v>
      </c>
      <c r="B177" s="107" t="s">
        <v>301</v>
      </c>
      <c r="C177" s="199" t="s">
        <v>141</v>
      </c>
      <c r="D177" s="294"/>
      <c r="E177" s="295">
        <v>0</v>
      </c>
      <c r="F177" s="294">
        <v>4063</v>
      </c>
      <c r="G177" s="296">
        <v>-202486</v>
      </c>
      <c r="H177" s="297">
        <f t="shared" si="14"/>
        <v>603331</v>
      </c>
      <c r="J177" s="298">
        <v>0</v>
      </c>
      <c r="K177" s="299">
        <f t="shared" si="15"/>
        <v>0</v>
      </c>
      <c r="L177" s="300">
        <f t="shared" si="11"/>
        <v>0</v>
      </c>
      <c r="M177" s="260" t="str">
        <f t="shared" si="13"/>
        <v>Feb-28</v>
      </c>
      <c r="N177" s="299">
        <f t="shared" si="12"/>
        <v>-202486</v>
      </c>
    </row>
    <row r="178" spans="1:14" ht="12.75" customHeight="1">
      <c r="A178" s="106">
        <f t="shared" si="16"/>
        <v>137</v>
      </c>
      <c r="B178" s="107" t="s">
        <v>302</v>
      </c>
      <c r="C178" s="199" t="s">
        <v>141</v>
      </c>
      <c r="D178" s="294"/>
      <c r="E178" s="295">
        <v>0</v>
      </c>
      <c r="F178" s="294">
        <v>2718</v>
      </c>
      <c r="G178" s="296">
        <v>-202486</v>
      </c>
      <c r="H178" s="297">
        <f t="shared" si="14"/>
        <v>403563</v>
      </c>
      <c r="J178" s="298">
        <v>0</v>
      </c>
      <c r="K178" s="299">
        <f t="shared" si="15"/>
        <v>0</v>
      </c>
      <c r="L178" s="300">
        <f t="shared" si="11"/>
        <v>0</v>
      </c>
      <c r="M178" s="260" t="str">
        <f t="shared" si="13"/>
        <v>Mar-28</v>
      </c>
      <c r="N178" s="299">
        <f t="shared" si="12"/>
        <v>-202486</v>
      </c>
    </row>
    <row r="179" spans="1:14" ht="12.75" customHeight="1">
      <c r="A179" s="106">
        <f t="shared" si="16"/>
        <v>138</v>
      </c>
      <c r="B179" s="107" t="s">
        <v>303</v>
      </c>
      <c r="C179" s="199" t="s">
        <v>141</v>
      </c>
      <c r="D179" s="294"/>
      <c r="E179" s="295">
        <v>0</v>
      </c>
      <c r="F179" s="294">
        <v>1409</v>
      </c>
      <c r="G179" s="296">
        <v>-202486</v>
      </c>
      <c r="H179" s="297">
        <f t="shared" si="14"/>
        <v>202486</v>
      </c>
      <c r="J179" s="298">
        <v>0</v>
      </c>
      <c r="K179" s="299">
        <f t="shared" si="15"/>
        <v>0</v>
      </c>
      <c r="L179" s="300">
        <f t="shared" si="11"/>
        <v>0</v>
      </c>
      <c r="M179" s="260" t="str">
        <f t="shared" si="13"/>
        <v>Apr-28</v>
      </c>
      <c r="N179" s="299">
        <f t="shared" si="12"/>
        <v>-202486</v>
      </c>
    </row>
    <row r="180" spans="1:14" ht="12.75" customHeight="1">
      <c r="A180" s="109">
        <f t="shared" si="16"/>
        <v>139</v>
      </c>
      <c r="B180" s="110" t="s">
        <v>304</v>
      </c>
      <c r="C180" s="200" t="s">
        <v>141</v>
      </c>
      <c r="D180" s="301"/>
      <c r="E180" s="302">
        <v>0</v>
      </c>
      <c r="F180" s="301">
        <v>0</v>
      </c>
      <c r="G180" s="303">
        <v>-202486</v>
      </c>
      <c r="H180" s="304">
        <f t="shared" si="14"/>
        <v>0</v>
      </c>
      <c r="J180" s="298">
        <v>0</v>
      </c>
      <c r="K180" s="299">
        <f t="shared" si="15"/>
        <v>0</v>
      </c>
      <c r="L180" s="300">
        <f t="shared" si="11"/>
        <v>0</v>
      </c>
      <c r="M180" s="260" t="str">
        <f t="shared" si="13"/>
        <v>May-28</v>
      </c>
      <c r="N180" s="299">
        <f t="shared" si="12"/>
        <v>-202486</v>
      </c>
    </row>
    <row r="181" spans="1:14" ht="12.75" customHeight="1">
      <c r="D181" s="306">
        <f>SUM(D14:D180)</f>
        <v>16256244</v>
      </c>
      <c r="E181" s="307">
        <f>SUM(E14:E180)</f>
        <v>-1097279</v>
      </c>
      <c r="F181" s="307">
        <f>SUM(F14:F180)</f>
        <v>9139355</v>
      </c>
      <c r="G181" s="308">
        <f>SUM(G14:G180)</f>
        <v>-24298320</v>
      </c>
      <c r="H181" s="265"/>
      <c r="J181" s="309">
        <f t="shared" ref="J181:K181" si="17">SUM(J14:J180)</f>
        <v>8547897</v>
      </c>
      <c r="K181" s="309">
        <f t="shared" si="17"/>
        <v>-8547897</v>
      </c>
      <c r="L181" s="266"/>
      <c r="N181" s="305">
        <f>SUM(N14:N180)</f>
        <v>-32846217</v>
      </c>
    </row>
    <row r="182" spans="1:14" ht="12.75" customHeight="1">
      <c r="G182" s="267"/>
    </row>
    <row r="183" spans="1:14" ht="12.75" customHeight="1">
      <c r="B183" s="111"/>
      <c r="E183" s="142"/>
    </row>
    <row r="184" spans="1:14" ht="12.75" customHeight="1" thickBot="1">
      <c r="B184" s="111" t="s">
        <v>143</v>
      </c>
      <c r="N184" s="310">
        <f>ROUND(VLOOKUP(TEXT(EDATE(ExpMonth,2),"mmm-yy"),AROamortization,2,FALSE),0)</f>
        <v>-1571071</v>
      </c>
    </row>
    <row r="185" spans="1:14" ht="12.75" customHeight="1" thickTop="1">
      <c r="B185" s="144"/>
      <c r="E185" s="143"/>
    </row>
  </sheetData>
  <mergeCells count="6">
    <mergeCell ref="B140:C140"/>
    <mergeCell ref="B11:C11"/>
    <mergeCell ref="B13:C13"/>
    <mergeCell ref="B75:C75"/>
    <mergeCell ref="B77:C77"/>
    <mergeCell ref="B138:C138"/>
  </mergeCells>
  <printOptions horizontalCentered="1" verticalCentered="1"/>
  <pageMargins left="0.7" right="0.7" top="1.25" bottom="0.5" header="0.8" footer="0.3"/>
  <pageSetup scale="58" orientation="landscape" r:id="rId1"/>
  <headerFooter>
    <oddHeader>&amp;RKyPSC Case No. 2020-00142
STAFF-DR-01-001 Attachment 5
Page &amp;P of &amp;N</oddHeader>
  </headerFooter>
  <rowBreaks count="2" manualBreakCount="2">
    <brk id="64" max="13" man="1"/>
    <brk id="127" max="1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G39"/>
  <sheetViews>
    <sheetView tabSelected="1" view="pageLayout" zoomScaleNormal="100" workbookViewId="0">
      <selection sqref="A1:L32"/>
    </sheetView>
  </sheetViews>
  <sheetFormatPr defaultRowHeight="12.5"/>
  <cols>
    <col min="1" max="1" width="2.08984375" customWidth="1"/>
    <col min="2" max="3" width="14.90625" customWidth="1"/>
    <col min="4" max="7" width="15.453125" customWidth="1"/>
  </cols>
  <sheetData>
    <row r="1" spans="2:7" ht="12.75" customHeight="1">
      <c r="G1" s="75" t="s">
        <v>100</v>
      </c>
    </row>
    <row r="2" spans="2:7" ht="12.75" customHeight="1"/>
    <row r="3" spans="2:7" ht="12.75" customHeight="1">
      <c r="B3" s="3" t="str">
        <f>Company</f>
        <v>DUKE ENERGY KENTUCKY, INC.</v>
      </c>
      <c r="C3" s="3"/>
      <c r="D3" s="4"/>
      <c r="E3" s="4"/>
      <c r="F3" s="4"/>
      <c r="G3" s="4"/>
    </row>
    <row r="4" spans="2:7" ht="12.75" customHeight="1">
      <c r="B4" s="3" t="str">
        <f>Title</f>
        <v>ENVIRONMENTAL SURCHARGE REPORT</v>
      </c>
      <c r="C4" s="3"/>
      <c r="D4" s="4"/>
      <c r="E4" s="4"/>
      <c r="F4" s="4"/>
      <c r="G4" s="4"/>
    </row>
    <row r="5" spans="2:7" ht="12.75" customHeight="1">
      <c r="B5" s="4"/>
      <c r="C5" s="4"/>
      <c r="D5" s="4"/>
      <c r="E5" s="4"/>
      <c r="F5" s="4"/>
      <c r="G5" s="4"/>
    </row>
    <row r="6" spans="2:7" ht="12.75" customHeight="1">
      <c r="B6" s="4" t="s">
        <v>28</v>
      </c>
      <c r="C6" s="4"/>
      <c r="D6" s="4"/>
      <c r="E6" s="4"/>
      <c r="F6" s="4"/>
      <c r="G6" s="4"/>
    </row>
    <row r="7" spans="2:7" ht="12.75" customHeight="1">
      <c r="B7" s="4"/>
      <c r="C7" s="4"/>
      <c r="D7" s="4"/>
      <c r="E7" s="4"/>
      <c r="F7" s="4"/>
      <c r="G7" s="4"/>
    </row>
    <row r="8" spans="2:7" ht="12.75" customHeight="1">
      <c r="B8" s="103" t="str">
        <f>"For the Expense Month Ending "&amp;TEXT(ExpMonth,"mmmm yyyy")</f>
        <v>For the Expense Month Ending July 2019</v>
      </c>
      <c r="C8" s="4"/>
      <c r="D8" s="4"/>
      <c r="E8" s="4"/>
      <c r="F8" s="4"/>
      <c r="G8" s="4"/>
    </row>
    <row r="9" spans="2:7" ht="12.75" customHeight="1"/>
    <row r="10" spans="2:7" ht="12.75" customHeight="1"/>
    <row r="11" spans="2:7" ht="15" customHeight="1">
      <c r="B11" s="389" t="s">
        <v>163</v>
      </c>
      <c r="C11" s="390"/>
      <c r="D11" s="390"/>
      <c r="E11" s="390"/>
      <c r="F11" s="390"/>
      <c r="G11" s="391"/>
    </row>
    <row r="12" spans="2:7" ht="12.75" customHeight="1">
      <c r="B12" s="11"/>
      <c r="C12" s="20" t="s">
        <v>70</v>
      </c>
      <c r="D12" s="20" t="s">
        <v>101</v>
      </c>
      <c r="E12" s="20"/>
      <c r="F12" s="20"/>
      <c r="G12" s="34" t="s">
        <v>73</v>
      </c>
    </row>
    <row r="13" spans="2:7" ht="12.75" customHeight="1">
      <c r="B13" s="18"/>
      <c r="C13" s="36" t="s">
        <v>71</v>
      </c>
      <c r="D13" s="36" t="s">
        <v>72</v>
      </c>
      <c r="E13" s="36" t="s">
        <v>415</v>
      </c>
      <c r="F13" s="36" t="s">
        <v>105</v>
      </c>
      <c r="G13" s="37" t="s">
        <v>71</v>
      </c>
    </row>
    <row r="14" spans="2:7" ht="12.75" customHeight="1">
      <c r="B14" s="11"/>
      <c r="C14" s="12"/>
      <c r="D14" s="12"/>
      <c r="E14" s="12"/>
      <c r="F14" s="12"/>
      <c r="G14" s="17"/>
    </row>
    <row r="15" spans="2:7" ht="15" customHeight="1">
      <c r="B15" s="336" t="s">
        <v>408</v>
      </c>
      <c r="C15" s="12"/>
      <c r="D15" s="12"/>
      <c r="E15" s="12"/>
      <c r="F15" s="12"/>
      <c r="G15" s="17"/>
    </row>
    <row r="16" spans="2:7" ht="12.75" customHeight="1">
      <c r="B16" s="11" t="s">
        <v>102</v>
      </c>
      <c r="C16" s="152">
        <v>134958</v>
      </c>
      <c r="D16" s="152">
        <v>0</v>
      </c>
      <c r="E16" s="152">
        <v>200</v>
      </c>
      <c r="F16" s="152">
        <v>0</v>
      </c>
      <c r="G16" s="114">
        <f>C16+D16-E16-F16</f>
        <v>134758</v>
      </c>
    </row>
    <row r="17" spans="2:7" ht="12.75" customHeight="1">
      <c r="B17" s="11" t="s">
        <v>103</v>
      </c>
      <c r="C17" s="331">
        <v>16954.810000000001</v>
      </c>
      <c r="D17" s="311">
        <v>0</v>
      </c>
      <c r="E17" s="331">
        <v>26</v>
      </c>
      <c r="F17" s="311">
        <v>0</v>
      </c>
      <c r="G17" s="332">
        <f>C17+D17-E17-F17</f>
        <v>16928.810000000001</v>
      </c>
    </row>
    <row r="18" spans="2:7" ht="12.75" customHeight="1">
      <c r="B18" s="11" t="s">
        <v>104</v>
      </c>
      <c r="C18" s="273">
        <f>IF(C16=0,0,ROUND(C17/C16,6))</f>
        <v>0.12562999999999999</v>
      </c>
      <c r="D18" s="273">
        <f>IF(D16=0,0,ROUND(D17/D16,6))</f>
        <v>0</v>
      </c>
      <c r="E18" s="273">
        <f>IF(E16=0,0,ROUND(E17/E16,6))</f>
        <v>0.13</v>
      </c>
      <c r="F18" s="273">
        <f>IF(F16=0,0,ROUND(F17/F16,6))</f>
        <v>0</v>
      </c>
      <c r="G18" s="274">
        <f>IF(G16=0,0,ROUND(G17/G16,6))</f>
        <v>0.12562400000000001</v>
      </c>
    </row>
    <row r="19" spans="2:7" ht="12.75" customHeight="1">
      <c r="B19" s="11"/>
      <c r="C19" s="12"/>
      <c r="D19" s="12"/>
      <c r="E19" s="12"/>
      <c r="F19" s="12"/>
      <c r="G19" s="17"/>
    </row>
    <row r="20" spans="2:7" ht="12.75" customHeight="1">
      <c r="B20" s="215" t="s">
        <v>355</v>
      </c>
      <c r="C20" s="25"/>
      <c r="D20" s="25"/>
      <c r="E20" s="25"/>
      <c r="F20" s="25"/>
      <c r="G20" s="139"/>
    </row>
    <row r="21" spans="2:7" ht="12.75" customHeight="1">
      <c r="B21" s="216" t="s">
        <v>102</v>
      </c>
      <c r="C21" s="152">
        <v>7763</v>
      </c>
      <c r="D21" s="152">
        <v>0</v>
      </c>
      <c r="E21" s="152">
        <v>211</v>
      </c>
      <c r="F21" s="152">
        <v>0</v>
      </c>
      <c r="G21" s="217">
        <f>C21+D21-E21-F21</f>
        <v>7552</v>
      </c>
    </row>
    <row r="22" spans="2:7" ht="12.75" customHeight="1">
      <c r="B22" s="216" t="s">
        <v>103</v>
      </c>
      <c r="C22" s="331">
        <v>3790.18</v>
      </c>
      <c r="D22" s="311">
        <v>0</v>
      </c>
      <c r="E22" s="331">
        <v>103.39</v>
      </c>
      <c r="F22" s="311">
        <v>0</v>
      </c>
      <c r="G22" s="333">
        <f>C22+D22-E22-F22</f>
        <v>3686.79</v>
      </c>
    </row>
    <row r="23" spans="2:7" ht="12.75" customHeight="1">
      <c r="B23" s="216" t="s">
        <v>104</v>
      </c>
      <c r="C23" s="275">
        <f>IF(C21=0,0,ROUND(C22/C21,6))</f>
        <v>0.48823699999999998</v>
      </c>
      <c r="D23" s="275">
        <f>IF(D21=0,0,ROUND(D22/D21,6))</f>
        <v>0</v>
      </c>
      <c r="E23" s="275">
        <f>IF(E21=0,0,ROUND(E22/E21,6))</f>
        <v>0.49</v>
      </c>
      <c r="F23" s="275">
        <f>IF(F21=0,0,ROUND(F22/F21,6))</f>
        <v>0</v>
      </c>
      <c r="G23" s="276">
        <f>IF(G21=0,0,ROUND(G22/G21,6))</f>
        <v>0.48818699999999998</v>
      </c>
    </row>
    <row r="24" spans="2:7" ht="12.75" customHeight="1">
      <c r="B24" s="216"/>
      <c r="C24" s="25"/>
      <c r="D24" s="25"/>
      <c r="E24" s="25"/>
      <c r="F24" s="25"/>
      <c r="G24" s="139"/>
    </row>
    <row r="25" spans="2:7" ht="12.75" customHeight="1">
      <c r="B25" s="215" t="s">
        <v>356</v>
      </c>
      <c r="C25" s="25"/>
      <c r="D25" s="25"/>
      <c r="E25" s="25"/>
      <c r="F25" s="25"/>
      <c r="G25" s="139"/>
    </row>
    <row r="26" spans="2:7" ht="12.75" customHeight="1">
      <c r="B26" s="216" t="s">
        <v>102</v>
      </c>
      <c r="C26" s="152">
        <v>1329</v>
      </c>
      <c r="D26" s="152">
        <v>0</v>
      </c>
      <c r="E26" s="152">
        <v>211</v>
      </c>
      <c r="F26" s="152">
        <v>0</v>
      </c>
      <c r="G26" s="217">
        <f>C26+D26-E26-F26</f>
        <v>1118</v>
      </c>
    </row>
    <row r="27" spans="2:7" ht="12.75" customHeight="1">
      <c r="B27" s="216" t="s">
        <v>103</v>
      </c>
      <c r="C27" s="331">
        <v>2097.6</v>
      </c>
      <c r="D27" s="311">
        <v>0</v>
      </c>
      <c r="E27" s="331">
        <v>333.38</v>
      </c>
      <c r="F27" s="311">
        <v>0</v>
      </c>
      <c r="G27" s="333">
        <f>C27+D27-E27-F27</f>
        <v>1764.2199999999998</v>
      </c>
    </row>
    <row r="28" spans="2:7" ht="12.75" customHeight="1">
      <c r="B28" s="216" t="s">
        <v>104</v>
      </c>
      <c r="C28" s="275">
        <f>IF(C26=0,0,ROUND(C27/C26,6))</f>
        <v>1.57833</v>
      </c>
      <c r="D28" s="275">
        <f>IF(D26=0,0,ROUND(D27/D26,6))</f>
        <v>0</v>
      </c>
      <c r="E28" s="275">
        <f>IF(E26=0,0,ROUND(E27/E26,6))</f>
        <v>1.58</v>
      </c>
      <c r="F28" s="275">
        <f>IF(F26=0,0,ROUND(F27/F26,6))</f>
        <v>0</v>
      </c>
      <c r="G28" s="276">
        <f>IF(G26=0,0,ROUND(G27/G26,6))</f>
        <v>1.578014</v>
      </c>
    </row>
    <row r="29" spans="2:7" ht="12.75" customHeight="1">
      <c r="B29" s="216"/>
      <c r="C29" s="25"/>
      <c r="D29" s="25"/>
      <c r="E29" s="25"/>
      <c r="F29" s="25"/>
      <c r="G29" s="139"/>
    </row>
    <row r="30" spans="2:7" ht="12.75" customHeight="1">
      <c r="B30" s="218" t="s">
        <v>147</v>
      </c>
      <c r="C30" s="25"/>
      <c r="D30" s="25"/>
      <c r="E30" s="25"/>
      <c r="F30" s="25"/>
      <c r="G30" s="139"/>
    </row>
    <row r="31" spans="2:7" ht="12.75" customHeight="1">
      <c r="B31" s="216" t="s">
        <v>102</v>
      </c>
      <c r="C31" s="219">
        <f t="shared" ref="C31:G32" si="0">C16+C21+C26</f>
        <v>144050</v>
      </c>
      <c r="D31" s="219">
        <f t="shared" si="0"/>
        <v>0</v>
      </c>
      <c r="E31" s="219">
        <f t="shared" si="0"/>
        <v>622</v>
      </c>
      <c r="F31" s="219">
        <f t="shared" si="0"/>
        <v>0</v>
      </c>
      <c r="G31" s="220">
        <f t="shared" si="0"/>
        <v>143428</v>
      </c>
    </row>
    <row r="32" spans="2:7" ht="12.75" customHeight="1">
      <c r="B32" s="221" t="s">
        <v>103</v>
      </c>
      <c r="C32" s="334">
        <f t="shared" si="0"/>
        <v>22842.59</v>
      </c>
      <c r="D32" s="312">
        <f t="shared" si="0"/>
        <v>0</v>
      </c>
      <c r="E32" s="378">
        <f>E17+E22+E27</f>
        <v>462.77</v>
      </c>
      <c r="F32" s="312">
        <f t="shared" si="0"/>
        <v>0</v>
      </c>
      <c r="G32" s="335">
        <f t="shared" si="0"/>
        <v>22379.820000000003</v>
      </c>
    </row>
    <row r="33" spans="2:7">
      <c r="B33" s="74"/>
      <c r="C33" s="74"/>
      <c r="D33" s="74"/>
      <c r="E33" s="74"/>
      <c r="F33" s="74"/>
      <c r="G33" s="74"/>
    </row>
    <row r="34" spans="2:7" ht="40.25" customHeight="1">
      <c r="B34" s="392" t="s">
        <v>409</v>
      </c>
      <c r="C34" s="392"/>
      <c r="D34" s="392"/>
      <c r="E34" s="392"/>
      <c r="F34" s="392"/>
      <c r="G34" s="392"/>
    </row>
    <row r="35" spans="2:7" ht="17" customHeight="1">
      <c r="B35" s="392"/>
      <c r="C35" s="392"/>
      <c r="D35" s="392"/>
      <c r="E35" s="392"/>
      <c r="F35" s="392"/>
      <c r="G35" s="392"/>
    </row>
    <row r="36" spans="2:7" ht="17" customHeight="1">
      <c r="B36" s="315"/>
      <c r="C36" s="315"/>
      <c r="D36" s="315"/>
      <c r="E36" s="315"/>
      <c r="F36" s="315"/>
      <c r="G36" s="315"/>
    </row>
    <row r="37" spans="2:7" ht="17" customHeight="1">
      <c r="B37" s="315"/>
      <c r="C37" s="315"/>
      <c r="D37" s="315"/>
      <c r="E37" s="315"/>
      <c r="F37" s="315"/>
      <c r="G37" s="315"/>
    </row>
    <row r="38" spans="2:7" ht="17" customHeight="1">
      <c r="B38" s="315"/>
      <c r="C38" s="315"/>
      <c r="D38" s="315"/>
      <c r="E38" s="315"/>
      <c r="F38" s="315"/>
      <c r="G38" s="315"/>
    </row>
    <row r="39" spans="2:7">
      <c r="B39" s="153"/>
      <c r="C39" s="153"/>
      <c r="D39" s="153"/>
      <c r="E39" s="153"/>
      <c r="F39" s="153"/>
      <c r="G39" s="153"/>
    </row>
  </sheetData>
  <mergeCells count="3">
    <mergeCell ref="B11:G11"/>
    <mergeCell ref="B34:G34"/>
    <mergeCell ref="B35:G35"/>
  </mergeCells>
  <printOptions horizontalCentered="1"/>
  <pageMargins left="1" right="0.7" top="1.5" bottom="0.75" header="0.8" footer="0.3"/>
  <pageSetup scale="94" orientation="portrait" r:id="rId1"/>
  <headerFooter>
    <oddHeader>&amp;RKyPSC Case No. 2020-00142
STAFF-DR-01-001 Attachment 5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22"/>
  <sheetViews>
    <sheetView tabSelected="1" view="pageLayout" zoomScaleNormal="100" workbookViewId="0">
      <selection sqref="A1:L32"/>
    </sheetView>
  </sheetViews>
  <sheetFormatPr defaultRowHeight="12.5"/>
  <cols>
    <col min="1" max="1" width="6.90625" customWidth="1"/>
    <col min="2" max="2" width="1.6328125" customWidth="1"/>
    <col min="3" max="3" width="22.90625" customWidth="1"/>
    <col min="4" max="4" width="1" customWidth="1"/>
    <col min="5" max="5" width="11.36328125" customWidth="1"/>
    <col min="6" max="6" width="1.36328125" customWidth="1"/>
    <col min="7" max="7" width="18.6328125" customWidth="1"/>
    <col min="8" max="8" width="1.36328125" customWidth="1"/>
    <col min="9" max="9" width="18.6328125" customWidth="1"/>
  </cols>
  <sheetData>
    <row r="1" spans="1:9" ht="12.75" customHeight="1">
      <c r="I1" s="7" t="s">
        <v>76</v>
      </c>
    </row>
    <row r="2" spans="1:9" ht="12.75" customHeight="1"/>
    <row r="3" spans="1:9" ht="12.75" customHeight="1">
      <c r="A3" s="3" t="str">
        <f>Company</f>
        <v>DUKE ENERGY KENTUCKY, INC.</v>
      </c>
      <c r="B3" s="4"/>
      <c r="C3" s="4"/>
      <c r="D3" s="3"/>
      <c r="E3" s="4"/>
      <c r="F3" s="4"/>
      <c r="G3" s="4"/>
      <c r="H3" s="4"/>
      <c r="I3" s="4"/>
    </row>
    <row r="4" spans="1:9" ht="12.75" customHeight="1">
      <c r="A4" s="3" t="str">
        <f>Title</f>
        <v>ENVIRONMENTAL SURCHARGE REPORT</v>
      </c>
      <c r="B4" s="4"/>
      <c r="C4" s="4"/>
      <c r="D4" s="3"/>
      <c r="E4" s="4"/>
      <c r="F4" s="4"/>
      <c r="G4" s="4"/>
      <c r="H4" s="4"/>
      <c r="I4" s="4"/>
    </row>
    <row r="5" spans="1:9" ht="12.75" customHeight="1">
      <c r="A5" s="4"/>
      <c r="B5" s="4"/>
      <c r="C5" s="4"/>
      <c r="D5" s="4"/>
      <c r="E5" s="4"/>
      <c r="F5" s="4"/>
      <c r="G5" s="4"/>
      <c r="H5" s="4"/>
      <c r="I5" s="4"/>
    </row>
    <row r="6" spans="1:9" ht="12.75" customHeight="1">
      <c r="A6" s="4" t="s">
        <v>133</v>
      </c>
      <c r="B6" s="4"/>
      <c r="C6" s="4"/>
      <c r="D6" s="4"/>
      <c r="E6" s="4"/>
      <c r="F6" s="4"/>
      <c r="G6" s="4"/>
      <c r="H6" s="4"/>
      <c r="I6" s="4"/>
    </row>
    <row r="7" spans="1:9" ht="12.75" customHeight="1">
      <c r="A7" s="4"/>
      <c r="B7" s="4"/>
      <c r="C7" s="4"/>
      <c r="D7" s="4"/>
      <c r="E7" s="4"/>
      <c r="F7" s="4"/>
      <c r="G7" s="4"/>
      <c r="H7" s="4"/>
      <c r="I7" s="4"/>
    </row>
    <row r="8" spans="1:9" ht="12.75" customHeight="1">
      <c r="A8" s="4" t="str">
        <f>"For the Expense Month of "&amp;TEXT(ExpMonth,"mmmm yyyy")</f>
        <v>For the Expense Month of July 2019</v>
      </c>
      <c r="B8" s="4"/>
      <c r="C8" s="4"/>
      <c r="D8" s="4"/>
      <c r="E8" s="4"/>
      <c r="F8" s="4"/>
      <c r="G8" s="4"/>
      <c r="H8" s="4"/>
      <c r="I8" s="4"/>
    </row>
    <row r="9" spans="1:9" ht="12.75" customHeight="1">
      <c r="C9" s="1"/>
      <c r="D9" s="1"/>
      <c r="E9" s="1"/>
      <c r="F9" s="1"/>
      <c r="G9" s="1"/>
      <c r="H9" s="1"/>
      <c r="I9" s="1"/>
    </row>
    <row r="10" spans="1:9" ht="12.75" customHeight="1">
      <c r="C10" s="78"/>
      <c r="D10" s="78"/>
      <c r="E10" s="78"/>
      <c r="F10" s="78"/>
      <c r="G10" s="78"/>
      <c r="H10" s="78"/>
      <c r="I10" s="78"/>
    </row>
    <row r="11" spans="1:9" ht="12.75" customHeight="1">
      <c r="A11" s="98" t="s">
        <v>157</v>
      </c>
      <c r="B11" s="74"/>
      <c r="C11" s="95"/>
      <c r="D11" s="95"/>
      <c r="E11" s="95" t="s">
        <v>77</v>
      </c>
      <c r="F11" s="95"/>
      <c r="G11" s="95" t="s">
        <v>159</v>
      </c>
      <c r="H11" s="95"/>
      <c r="I11" s="95"/>
    </row>
    <row r="12" spans="1:9" ht="14.25" customHeight="1">
      <c r="A12" s="85" t="s">
        <v>50</v>
      </c>
      <c r="B12" s="96"/>
      <c r="C12" s="83" t="s">
        <v>158</v>
      </c>
      <c r="D12" s="95"/>
      <c r="E12" s="83" t="s">
        <v>78</v>
      </c>
      <c r="F12" s="95"/>
      <c r="G12" s="83" t="s">
        <v>79</v>
      </c>
      <c r="H12" s="95"/>
      <c r="I12" s="83" t="s">
        <v>74</v>
      </c>
    </row>
    <row r="13" spans="1:9" ht="12.75" customHeight="1"/>
    <row r="14" spans="1:9" ht="12.75" customHeight="1">
      <c r="A14" s="5">
        <v>1</v>
      </c>
      <c r="B14" s="80"/>
      <c r="C14" t="s">
        <v>132</v>
      </c>
      <c r="E14" s="73">
        <v>502020</v>
      </c>
      <c r="G14" s="211">
        <v>49392</v>
      </c>
      <c r="H14" s="212"/>
      <c r="I14" s="212">
        <f>G14</f>
        <v>49392</v>
      </c>
    </row>
    <row r="15" spans="1:9" ht="12.75" customHeight="1">
      <c r="A15" s="5">
        <f>A14+1</f>
        <v>2</v>
      </c>
      <c r="B15" s="80"/>
      <c r="C15" s="74" t="s">
        <v>353</v>
      </c>
      <c r="E15" s="73">
        <v>502040</v>
      </c>
      <c r="G15" s="207">
        <v>1297389</v>
      </c>
      <c r="H15" s="208"/>
      <c r="I15" s="208">
        <f t="shared" ref="I15:I16" si="0">G15</f>
        <v>1297389</v>
      </c>
    </row>
    <row r="16" spans="1:9" ht="12.75" customHeight="1">
      <c r="A16" s="5">
        <f t="shared" ref="A16" si="1">A15+1</f>
        <v>3</v>
      </c>
      <c r="B16" s="80"/>
      <c r="C16" s="74" t="s">
        <v>354</v>
      </c>
      <c r="E16" s="73">
        <v>502040</v>
      </c>
      <c r="G16" s="209">
        <v>63474</v>
      </c>
      <c r="H16" s="208"/>
      <c r="I16" s="210">
        <f t="shared" si="0"/>
        <v>63474</v>
      </c>
    </row>
    <row r="17" spans="1:9" ht="12.75" customHeight="1">
      <c r="E17" s="5"/>
      <c r="G17" s="208"/>
      <c r="H17" s="208"/>
      <c r="I17" s="208"/>
    </row>
    <row r="18" spans="1:9" ht="13.5" customHeight="1" thickBot="1">
      <c r="A18" s="99">
        <v>4</v>
      </c>
      <c r="C18" t="s">
        <v>74</v>
      </c>
      <c r="E18" s="5"/>
      <c r="G18" s="213">
        <f>SUM(G14:G16)</f>
        <v>1410255</v>
      </c>
      <c r="H18" s="212"/>
      <c r="I18" s="214">
        <f>SUM(I14:I16)</f>
        <v>1410255</v>
      </c>
    </row>
    <row r="19" spans="1:9" ht="13.5" customHeight="1" thickTop="1">
      <c r="E19" s="5"/>
    </row>
    <row r="20" spans="1:9" ht="12.75" customHeight="1">
      <c r="E20" s="5"/>
    </row>
    <row r="21" spans="1:9" ht="12.75" customHeight="1">
      <c r="E21" s="5"/>
    </row>
    <row r="22" spans="1:9" ht="12.75" customHeight="1">
      <c r="E22" s="5"/>
    </row>
  </sheetData>
  <printOptions horizontalCentered="1"/>
  <pageMargins left="1" right="0.7" top="1.5" bottom="0.75" header="0.75" footer="0.3"/>
  <pageSetup orientation="portrait" r:id="rId1"/>
  <headerFooter>
    <oddHeader>&amp;RKyPSC Case No. 2020-00142
STAFF-DR-01-001 Attachment 5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S40000"/>
  <sheetViews>
    <sheetView tabSelected="1" view="pageLayout" topLeftCell="A127" zoomScaleNormal="80" workbookViewId="0">
      <selection sqref="A1:L32"/>
    </sheetView>
  </sheetViews>
  <sheetFormatPr defaultRowHeight="12.5"/>
  <cols>
    <col min="1" max="1" width="12.36328125" customWidth="1"/>
    <col min="2" max="2" width="9.90625" customWidth="1"/>
    <col min="3" max="3" width="9.90625" bestFit="1" customWidth="1"/>
    <col min="4" max="4" width="11.36328125" bestFit="1" customWidth="1"/>
    <col min="5" max="5" width="11.54296875" style="128" bestFit="1" customWidth="1"/>
    <col min="6" max="6" width="11.90625" style="128" customWidth="1"/>
    <col min="7" max="8" width="10.54296875" style="128" bestFit="1" customWidth="1"/>
    <col min="9" max="9" width="11.36328125" style="128" bestFit="1" customWidth="1"/>
    <col min="10" max="10" width="10.453125" style="128" bestFit="1" customWidth="1"/>
    <col min="11" max="12" width="10.54296875" style="128" bestFit="1" customWidth="1"/>
    <col min="13" max="13" width="13.36328125" customWidth="1"/>
    <col min="14" max="14" width="8.90625" style="74"/>
  </cols>
  <sheetData>
    <row r="1" spans="1:19" ht="13">
      <c r="A1" s="168" t="s">
        <v>358</v>
      </c>
      <c r="E1"/>
      <c r="F1"/>
      <c r="G1"/>
      <c r="H1"/>
      <c r="I1"/>
      <c r="J1"/>
      <c r="K1"/>
      <c r="L1"/>
    </row>
    <row r="2" spans="1:19" ht="13">
      <c r="A2" s="21"/>
      <c r="B2" s="21"/>
      <c r="C2" s="151" t="s">
        <v>359</v>
      </c>
      <c r="D2" s="21"/>
      <c r="E2" s="21"/>
      <c r="F2" s="21"/>
      <c r="G2" s="21"/>
      <c r="H2" s="21"/>
      <c r="I2" s="21"/>
      <c r="J2" s="21"/>
      <c r="K2" s="21"/>
      <c r="L2" s="21"/>
      <c r="M2" s="21"/>
      <c r="N2" s="384"/>
      <c r="O2" s="21"/>
      <c r="P2" s="21"/>
      <c r="Q2" s="21"/>
      <c r="R2" s="21"/>
      <c r="S2" s="21"/>
    </row>
    <row r="3" spans="1:19" ht="13">
      <c r="A3" s="21" t="s">
        <v>360</v>
      </c>
      <c r="B3" s="21" t="s">
        <v>361</v>
      </c>
      <c r="C3" s="21" t="s">
        <v>134</v>
      </c>
      <c r="D3" s="21" t="s">
        <v>362</v>
      </c>
      <c r="E3" s="21" t="s">
        <v>339</v>
      </c>
      <c r="F3" s="21" t="s">
        <v>74</v>
      </c>
      <c r="G3" s="21" t="s">
        <v>363</v>
      </c>
      <c r="H3" s="21" t="s">
        <v>340</v>
      </c>
      <c r="I3" s="21" t="s">
        <v>364</v>
      </c>
      <c r="J3" s="21" t="s">
        <v>365</v>
      </c>
      <c r="K3" s="21" t="s">
        <v>366</v>
      </c>
      <c r="L3" s="21" t="s">
        <v>367</v>
      </c>
      <c r="M3" s="21" t="s">
        <v>368</v>
      </c>
      <c r="N3" s="384"/>
      <c r="O3" s="21"/>
      <c r="P3" s="21"/>
      <c r="Q3" s="21"/>
      <c r="R3" s="21"/>
      <c r="S3" s="21"/>
    </row>
    <row r="4" spans="1:19" hidden="1">
      <c r="A4" s="202" t="s">
        <v>96</v>
      </c>
      <c r="B4" s="203">
        <v>0</v>
      </c>
      <c r="C4" s="204">
        <v>42856</v>
      </c>
      <c r="D4" s="205">
        <v>784453</v>
      </c>
      <c r="E4" s="205">
        <v>7508315</v>
      </c>
      <c r="F4" s="206">
        <f>D4+E4</f>
        <v>8292768</v>
      </c>
      <c r="G4" s="205">
        <v>2588234</v>
      </c>
      <c r="H4" s="205">
        <v>706329</v>
      </c>
      <c r="I4" s="205">
        <v>-801494</v>
      </c>
      <c r="J4" s="205">
        <v>-135356</v>
      </c>
      <c r="K4" s="205">
        <v>0</v>
      </c>
      <c r="L4" s="205">
        <v>5150602</v>
      </c>
      <c r="M4" s="206">
        <f>SUM(G4:L4)</f>
        <v>7508315</v>
      </c>
    </row>
    <row r="5" spans="1:19" hidden="1">
      <c r="A5" s="202" t="s">
        <v>369</v>
      </c>
      <c r="B5" s="203">
        <v>2</v>
      </c>
      <c r="C5" s="204">
        <v>42856</v>
      </c>
      <c r="D5" s="205">
        <v>223617</v>
      </c>
      <c r="E5" s="205">
        <v>8137894</v>
      </c>
      <c r="F5" s="206">
        <f>D5+E5</f>
        <v>8361511</v>
      </c>
      <c r="G5" s="205">
        <v>3344724</v>
      </c>
      <c r="H5" s="205">
        <v>295277</v>
      </c>
      <c r="I5" s="205">
        <v>-1037055</v>
      </c>
      <c r="J5" s="205">
        <v>-175342</v>
      </c>
      <c r="K5" s="205">
        <v>0</v>
      </c>
      <c r="L5" s="205">
        <v>5710290</v>
      </c>
      <c r="M5" s="206">
        <f t="shared" ref="M5:M68" si="0">SUM(G5:L5)</f>
        <v>8137894</v>
      </c>
    </row>
    <row r="6" spans="1:19" hidden="1">
      <c r="A6" s="202" t="s">
        <v>370</v>
      </c>
      <c r="B6" s="203">
        <v>4</v>
      </c>
      <c r="C6" s="204">
        <v>42856</v>
      </c>
      <c r="D6" s="205">
        <v>162141</v>
      </c>
      <c r="E6" s="205">
        <v>3929156</v>
      </c>
      <c r="F6" s="206">
        <f t="shared" ref="F6:F69" si="1">D6+E6</f>
        <v>4091297</v>
      </c>
      <c r="G6" s="205">
        <v>1932761</v>
      </c>
      <c r="H6" s="205">
        <v>132522</v>
      </c>
      <c r="I6" s="205">
        <v>-590393</v>
      </c>
      <c r="J6" s="205">
        <v>-101113</v>
      </c>
      <c r="K6" s="205">
        <v>0</v>
      </c>
      <c r="L6" s="205">
        <v>2555379</v>
      </c>
      <c r="M6" s="206">
        <f t="shared" si="0"/>
        <v>3929156</v>
      </c>
    </row>
    <row r="7" spans="1:19" hidden="1">
      <c r="A7" s="202" t="s">
        <v>371</v>
      </c>
      <c r="B7" s="203">
        <v>15</v>
      </c>
      <c r="C7" s="204">
        <v>42856</v>
      </c>
      <c r="D7" s="205">
        <v>0</v>
      </c>
      <c r="E7" s="205">
        <v>127100</v>
      </c>
      <c r="F7" s="206">
        <f t="shared" si="1"/>
        <v>127100</v>
      </c>
      <c r="G7" s="205">
        <v>36136</v>
      </c>
      <c r="H7" s="205">
        <v>260</v>
      </c>
      <c r="I7" s="205">
        <v>-11195</v>
      </c>
      <c r="J7" s="205">
        <v>-1886</v>
      </c>
      <c r="K7" s="205">
        <v>0</v>
      </c>
      <c r="L7" s="205">
        <v>103785</v>
      </c>
      <c r="M7" s="206">
        <f t="shared" si="0"/>
        <v>127100</v>
      </c>
    </row>
    <row r="8" spans="1:19" hidden="1">
      <c r="A8" s="202" t="s">
        <v>372</v>
      </c>
      <c r="B8" s="203">
        <v>16</v>
      </c>
      <c r="C8" s="204">
        <v>42856</v>
      </c>
      <c r="D8" s="205">
        <v>63810</v>
      </c>
      <c r="E8" s="205">
        <v>1560496</v>
      </c>
      <c r="F8" s="206">
        <f t="shared" si="1"/>
        <v>1624306</v>
      </c>
      <c r="G8" s="205">
        <v>665147</v>
      </c>
      <c r="H8" s="205">
        <v>50452</v>
      </c>
      <c r="I8" s="205">
        <v>-205394</v>
      </c>
      <c r="J8" s="205">
        <v>-34716</v>
      </c>
      <c r="K8" s="205">
        <v>0</v>
      </c>
      <c r="L8" s="205">
        <f>1085006+1</f>
        <v>1085007</v>
      </c>
      <c r="M8" s="206">
        <f t="shared" si="0"/>
        <v>1560496</v>
      </c>
    </row>
    <row r="9" spans="1:19" hidden="1">
      <c r="A9" s="169" t="s">
        <v>96</v>
      </c>
      <c r="B9" s="170">
        <v>0</v>
      </c>
      <c r="C9" s="171">
        <v>42887</v>
      </c>
      <c r="D9" s="172">
        <v>940089</v>
      </c>
      <c r="E9" s="172">
        <v>9659183</v>
      </c>
      <c r="F9" s="128">
        <f t="shared" si="1"/>
        <v>10599272</v>
      </c>
      <c r="G9" s="172">
        <v>3378933</v>
      </c>
      <c r="H9" s="172">
        <v>923266</v>
      </c>
      <c r="I9" s="172">
        <v>-1029257</v>
      </c>
      <c r="J9" s="172">
        <v>-174137</v>
      </c>
      <c r="K9" s="172">
        <v>0</v>
      </c>
      <c r="L9" s="172">
        <v>6560378</v>
      </c>
      <c r="M9" s="128">
        <f t="shared" si="0"/>
        <v>9659183</v>
      </c>
    </row>
    <row r="10" spans="1:19" hidden="1">
      <c r="A10" s="169" t="s">
        <v>369</v>
      </c>
      <c r="B10" s="170">
        <v>2</v>
      </c>
      <c r="C10" s="171">
        <v>42887</v>
      </c>
      <c r="D10" s="172">
        <v>565911</v>
      </c>
      <c r="E10" s="172">
        <v>9006447</v>
      </c>
      <c r="F10" s="128">
        <f t="shared" si="1"/>
        <v>9572358</v>
      </c>
      <c r="G10" s="172">
        <v>3746715</v>
      </c>
      <c r="H10" s="172">
        <v>331662</v>
      </c>
      <c r="I10" s="172">
        <v>-1143025</v>
      </c>
      <c r="J10" s="172">
        <v>-193511</v>
      </c>
      <c r="K10" s="172">
        <v>0</v>
      </c>
      <c r="L10" s="172">
        <f>6264608-2</f>
        <v>6264606</v>
      </c>
      <c r="M10" s="128">
        <f t="shared" si="0"/>
        <v>9006447</v>
      </c>
    </row>
    <row r="11" spans="1:19" hidden="1">
      <c r="A11" s="169" t="s">
        <v>370</v>
      </c>
      <c r="B11" s="170">
        <v>4</v>
      </c>
      <c r="C11" s="171">
        <v>42887</v>
      </c>
      <c r="D11" s="172">
        <v>278841</v>
      </c>
      <c r="E11" s="172">
        <v>4218650</v>
      </c>
      <c r="F11" s="128">
        <f t="shared" si="1"/>
        <v>4497491</v>
      </c>
      <c r="G11" s="172">
        <v>2014732</v>
      </c>
      <c r="H11" s="172">
        <v>139633</v>
      </c>
      <c r="I11" s="172">
        <v>-601392</v>
      </c>
      <c r="J11" s="172">
        <v>-103795</v>
      </c>
      <c r="K11" s="172">
        <v>0</v>
      </c>
      <c r="L11" s="172">
        <f>2769473-1</f>
        <v>2769472</v>
      </c>
      <c r="M11" s="128">
        <f t="shared" si="0"/>
        <v>4218650</v>
      </c>
    </row>
    <row r="12" spans="1:19" hidden="1">
      <c r="A12" s="169" t="s">
        <v>371</v>
      </c>
      <c r="B12" s="170">
        <v>15</v>
      </c>
      <c r="C12" s="171">
        <v>42887</v>
      </c>
      <c r="D12" s="172">
        <v>0</v>
      </c>
      <c r="E12" s="172">
        <v>119193</v>
      </c>
      <c r="F12" s="128">
        <f t="shared" si="1"/>
        <v>119193</v>
      </c>
      <c r="G12" s="172">
        <v>33812</v>
      </c>
      <c r="H12" s="172">
        <v>235</v>
      </c>
      <c r="I12" s="172">
        <v>-10337</v>
      </c>
      <c r="J12" s="172">
        <v>-1739</v>
      </c>
      <c r="K12" s="172">
        <v>0</v>
      </c>
      <c r="L12" s="172">
        <v>97222</v>
      </c>
      <c r="M12" s="128">
        <f t="shared" si="0"/>
        <v>119193</v>
      </c>
    </row>
    <row r="13" spans="1:19" hidden="1">
      <c r="A13" s="169" t="s">
        <v>372</v>
      </c>
      <c r="B13" s="170">
        <v>16</v>
      </c>
      <c r="C13" s="171">
        <v>42887</v>
      </c>
      <c r="D13" s="172">
        <v>115294</v>
      </c>
      <c r="E13" s="172">
        <v>1506064</v>
      </c>
      <c r="F13" s="128">
        <f t="shared" si="1"/>
        <v>1621358</v>
      </c>
      <c r="G13" s="172">
        <v>602156</v>
      </c>
      <c r="H13" s="172">
        <v>45082</v>
      </c>
      <c r="I13" s="172">
        <v>-189778</v>
      </c>
      <c r="J13" s="172">
        <v>-31869</v>
      </c>
      <c r="K13" s="172">
        <v>0</v>
      </c>
      <c r="L13" s="172">
        <f>1080472+1</f>
        <v>1080473</v>
      </c>
      <c r="M13" s="128">
        <f t="shared" si="0"/>
        <v>1506064</v>
      </c>
    </row>
    <row r="14" spans="1:19" hidden="1">
      <c r="A14" s="202" t="s">
        <v>96</v>
      </c>
      <c r="B14" s="203">
        <v>0</v>
      </c>
      <c r="C14" s="204">
        <v>42917</v>
      </c>
      <c r="D14" s="205">
        <v>1301409</v>
      </c>
      <c r="E14" s="205">
        <v>12661898</v>
      </c>
      <c r="F14" s="206">
        <f t="shared" si="1"/>
        <v>13963307</v>
      </c>
      <c r="G14" s="205">
        <v>4176245</v>
      </c>
      <c r="H14" s="205">
        <v>1141439</v>
      </c>
      <c r="I14" s="205">
        <v>-415742</v>
      </c>
      <c r="J14" s="205">
        <v>-215265</v>
      </c>
      <c r="K14" s="205">
        <v>0</v>
      </c>
      <c r="L14" s="205">
        <f>7975220+1</f>
        <v>7975221</v>
      </c>
      <c r="M14" s="206">
        <f t="shared" si="0"/>
        <v>12661898</v>
      </c>
    </row>
    <row r="15" spans="1:19" hidden="1">
      <c r="A15" s="202" t="s">
        <v>369</v>
      </c>
      <c r="B15" s="203">
        <v>2</v>
      </c>
      <c r="C15" s="204">
        <v>42917</v>
      </c>
      <c r="D15" s="205">
        <v>224801</v>
      </c>
      <c r="E15" s="205">
        <v>10326875</v>
      </c>
      <c r="F15" s="206">
        <f t="shared" si="1"/>
        <v>10551676</v>
      </c>
      <c r="G15" s="205">
        <v>3991980</v>
      </c>
      <c r="H15" s="205">
        <v>353441</v>
      </c>
      <c r="I15" s="205">
        <v>-398582</v>
      </c>
      <c r="J15" s="205">
        <v>-206002</v>
      </c>
      <c r="K15" s="205">
        <v>0</v>
      </c>
      <c r="L15" s="205">
        <v>6586038</v>
      </c>
      <c r="M15" s="206">
        <f t="shared" si="0"/>
        <v>10326875</v>
      </c>
    </row>
    <row r="16" spans="1:19" hidden="1">
      <c r="A16" s="202" t="s">
        <v>370</v>
      </c>
      <c r="B16" s="203">
        <v>4</v>
      </c>
      <c r="C16" s="204">
        <v>42917</v>
      </c>
      <c r="D16" s="205">
        <v>38403</v>
      </c>
      <c r="E16" s="205">
        <v>4666134</v>
      </c>
      <c r="F16" s="206">
        <f t="shared" si="1"/>
        <v>4704537</v>
      </c>
      <c r="G16" s="205">
        <v>2019527</v>
      </c>
      <c r="H16" s="205">
        <v>140063</v>
      </c>
      <c r="I16" s="205">
        <v>-196673</v>
      </c>
      <c r="J16" s="205">
        <v>-104031</v>
      </c>
      <c r="K16" s="205">
        <v>0</v>
      </c>
      <c r="L16" s="205">
        <v>2807248</v>
      </c>
      <c r="M16" s="206">
        <f t="shared" si="0"/>
        <v>4666134</v>
      </c>
    </row>
    <row r="17" spans="1:13" hidden="1">
      <c r="A17" s="202" t="s">
        <v>371</v>
      </c>
      <c r="B17" s="203">
        <v>15</v>
      </c>
      <c r="C17" s="204">
        <v>42917</v>
      </c>
      <c r="D17" s="205">
        <v>0</v>
      </c>
      <c r="E17" s="205">
        <v>142099</v>
      </c>
      <c r="F17" s="206">
        <f t="shared" si="1"/>
        <v>142099</v>
      </c>
      <c r="G17" s="205">
        <v>38253</v>
      </c>
      <c r="H17" s="205">
        <v>253</v>
      </c>
      <c r="I17" s="205">
        <v>-4277</v>
      </c>
      <c r="J17" s="205">
        <v>-1970</v>
      </c>
      <c r="K17" s="205">
        <v>0</v>
      </c>
      <c r="L17" s="205">
        <v>109840</v>
      </c>
      <c r="M17" s="206">
        <f t="shared" si="0"/>
        <v>142099</v>
      </c>
    </row>
    <row r="18" spans="1:13" hidden="1">
      <c r="A18" s="202" t="s">
        <v>372</v>
      </c>
      <c r="B18" s="203">
        <v>16</v>
      </c>
      <c r="C18" s="204">
        <v>42917</v>
      </c>
      <c r="D18" s="205">
        <v>30351</v>
      </c>
      <c r="E18" s="205">
        <v>1922746</v>
      </c>
      <c r="F18" s="206">
        <f t="shared" si="1"/>
        <v>1953097</v>
      </c>
      <c r="G18" s="205">
        <v>748931</v>
      </c>
      <c r="H18" s="205">
        <v>57734</v>
      </c>
      <c r="I18" s="205">
        <v>-79172</v>
      </c>
      <c r="J18" s="205">
        <v>-37665</v>
      </c>
      <c r="K18" s="205">
        <v>0</v>
      </c>
      <c r="L18" s="205">
        <v>1232918</v>
      </c>
      <c r="M18" s="206">
        <f t="shared" si="0"/>
        <v>1922746</v>
      </c>
    </row>
    <row r="19" spans="1:13" hidden="1">
      <c r="A19" s="169" t="s">
        <v>96</v>
      </c>
      <c r="B19" s="170">
        <v>0</v>
      </c>
      <c r="C19" s="171">
        <v>42948</v>
      </c>
      <c r="D19" s="172">
        <v>-948589</v>
      </c>
      <c r="E19" s="172">
        <v>12185554</v>
      </c>
      <c r="F19" s="128">
        <f t="shared" si="1"/>
        <v>11236965</v>
      </c>
      <c r="G19" s="172">
        <v>4074108</v>
      </c>
      <c r="H19" s="172">
        <v>1113648</v>
      </c>
      <c r="I19" s="172">
        <v>-587185</v>
      </c>
      <c r="J19" s="172">
        <v>-210043</v>
      </c>
      <c r="K19" s="172">
        <v>0</v>
      </c>
      <c r="L19" s="172">
        <f>7795025+1</f>
        <v>7795026</v>
      </c>
      <c r="M19" s="128">
        <f t="shared" si="0"/>
        <v>12185554</v>
      </c>
    </row>
    <row r="20" spans="1:13" hidden="1">
      <c r="A20" s="169" t="s">
        <v>369</v>
      </c>
      <c r="B20" s="170">
        <v>2</v>
      </c>
      <c r="C20" s="171">
        <v>42948</v>
      </c>
      <c r="D20" s="172">
        <v>56940</v>
      </c>
      <c r="E20" s="172">
        <v>10011077</v>
      </c>
      <c r="F20" s="128">
        <f t="shared" si="1"/>
        <v>10068017</v>
      </c>
      <c r="G20" s="172">
        <v>3897817</v>
      </c>
      <c r="H20" s="172">
        <v>345569</v>
      </c>
      <c r="I20" s="172">
        <v>-563132</v>
      </c>
      <c r="J20" s="172">
        <v>-201306</v>
      </c>
      <c r="K20" s="172">
        <v>0</v>
      </c>
      <c r="L20" s="172">
        <v>6532129</v>
      </c>
      <c r="M20" s="128">
        <f t="shared" si="0"/>
        <v>10011077</v>
      </c>
    </row>
    <row r="21" spans="1:13" hidden="1">
      <c r="A21" s="169" t="s">
        <v>370</v>
      </c>
      <c r="B21" s="170">
        <v>4</v>
      </c>
      <c r="C21" s="171">
        <v>42948</v>
      </c>
      <c r="D21" s="172">
        <v>108915</v>
      </c>
      <c r="E21" s="172">
        <v>4705420</v>
      </c>
      <c r="F21" s="128">
        <f t="shared" si="1"/>
        <v>4814335</v>
      </c>
      <c r="G21" s="172">
        <v>2089197</v>
      </c>
      <c r="H21" s="172">
        <v>144525</v>
      </c>
      <c r="I21" s="172">
        <v>-294245</v>
      </c>
      <c r="J21" s="172">
        <v>-107611</v>
      </c>
      <c r="K21" s="172">
        <v>0</v>
      </c>
      <c r="L21" s="172">
        <v>2873554</v>
      </c>
      <c r="M21" s="128">
        <f t="shared" si="0"/>
        <v>4705420</v>
      </c>
    </row>
    <row r="22" spans="1:13" hidden="1">
      <c r="A22" s="169" t="s">
        <v>371</v>
      </c>
      <c r="B22" s="170">
        <v>15</v>
      </c>
      <c r="C22" s="171">
        <v>42948</v>
      </c>
      <c r="D22" s="172">
        <v>0</v>
      </c>
      <c r="E22" s="172">
        <v>132171</v>
      </c>
      <c r="F22" s="128">
        <f t="shared" si="1"/>
        <v>132171</v>
      </c>
      <c r="G22" s="172">
        <v>35841</v>
      </c>
      <c r="H22" s="172">
        <v>234</v>
      </c>
      <c r="I22" s="172">
        <v>-5180</v>
      </c>
      <c r="J22" s="172">
        <v>-1845</v>
      </c>
      <c r="K22" s="172">
        <v>0</v>
      </c>
      <c r="L22" s="172">
        <f>103120+1</f>
        <v>103121</v>
      </c>
      <c r="M22" s="128">
        <f t="shared" si="0"/>
        <v>132171</v>
      </c>
    </row>
    <row r="23" spans="1:13" hidden="1">
      <c r="A23" s="169" t="s">
        <v>372</v>
      </c>
      <c r="B23" s="170">
        <v>16</v>
      </c>
      <c r="C23" s="171">
        <v>42948</v>
      </c>
      <c r="D23" s="172">
        <v>44537</v>
      </c>
      <c r="E23" s="172">
        <v>1825858</v>
      </c>
      <c r="F23" s="128">
        <f t="shared" si="1"/>
        <v>1870395</v>
      </c>
      <c r="G23" s="172">
        <v>725160</v>
      </c>
      <c r="H23" s="172">
        <v>55760</v>
      </c>
      <c r="I23" s="172">
        <v>-104233</v>
      </c>
      <c r="J23" s="172">
        <v>-37262</v>
      </c>
      <c r="K23" s="172">
        <v>0</v>
      </c>
      <c r="L23" s="172">
        <f>1186432+1</f>
        <v>1186433</v>
      </c>
      <c r="M23" s="128">
        <f t="shared" si="0"/>
        <v>1825858</v>
      </c>
    </row>
    <row r="24" spans="1:13" hidden="1">
      <c r="A24" s="202" t="s">
        <v>96</v>
      </c>
      <c r="B24" s="203">
        <v>0</v>
      </c>
      <c r="C24" s="204">
        <v>42979</v>
      </c>
      <c r="D24" s="205">
        <v>-443981</v>
      </c>
      <c r="E24" s="205">
        <v>10036825</v>
      </c>
      <c r="F24" s="206">
        <f t="shared" si="1"/>
        <v>9592844</v>
      </c>
      <c r="G24" s="205">
        <v>2766046</v>
      </c>
      <c r="H24" s="205">
        <v>923855</v>
      </c>
      <c r="I24" s="205">
        <v>-164082</v>
      </c>
      <c r="J24" s="205">
        <v>-52907</v>
      </c>
      <c r="K24" s="205">
        <v>0</v>
      </c>
      <c r="L24" s="205">
        <f>6563912+1</f>
        <v>6563913</v>
      </c>
      <c r="M24" s="206">
        <f t="shared" si="0"/>
        <v>10036825</v>
      </c>
    </row>
    <row r="25" spans="1:13" hidden="1">
      <c r="A25" s="202" t="s">
        <v>369</v>
      </c>
      <c r="B25" s="203">
        <v>2</v>
      </c>
      <c r="C25" s="204">
        <v>42979</v>
      </c>
      <c r="D25" s="205">
        <v>-385833</v>
      </c>
      <c r="E25" s="205">
        <v>9450649</v>
      </c>
      <c r="F25" s="206">
        <f t="shared" si="1"/>
        <v>9064816</v>
      </c>
      <c r="G25" s="205">
        <v>3075967</v>
      </c>
      <c r="H25" s="205">
        <v>332194</v>
      </c>
      <c r="I25" s="205">
        <v>-183449</v>
      </c>
      <c r="J25" s="205">
        <v>-59281</v>
      </c>
      <c r="K25" s="205">
        <v>0</v>
      </c>
      <c r="L25" s="205">
        <f>6285217+1</f>
        <v>6285218</v>
      </c>
      <c r="M25" s="206">
        <f t="shared" si="0"/>
        <v>9450649</v>
      </c>
    </row>
    <row r="26" spans="1:13" hidden="1">
      <c r="A26" s="202" t="s">
        <v>370</v>
      </c>
      <c r="B26" s="203">
        <v>4</v>
      </c>
      <c r="C26" s="204">
        <v>42979</v>
      </c>
      <c r="D26" s="205">
        <v>-252900</v>
      </c>
      <c r="E26" s="205">
        <v>4518823</v>
      </c>
      <c r="F26" s="206">
        <f t="shared" si="1"/>
        <v>4265923</v>
      </c>
      <c r="G26" s="205">
        <v>1679520</v>
      </c>
      <c r="H26" s="205">
        <v>142197</v>
      </c>
      <c r="I26" s="205">
        <v>-96993</v>
      </c>
      <c r="J26" s="205">
        <v>-32054</v>
      </c>
      <c r="K26" s="205">
        <v>0</v>
      </c>
      <c r="L26" s="205">
        <v>2826153</v>
      </c>
      <c r="M26" s="206">
        <f t="shared" si="0"/>
        <v>4518823</v>
      </c>
    </row>
    <row r="27" spans="1:13" hidden="1">
      <c r="A27" s="202" t="s">
        <v>371</v>
      </c>
      <c r="B27" s="203">
        <v>15</v>
      </c>
      <c r="C27" s="204">
        <v>42979</v>
      </c>
      <c r="D27" s="205">
        <v>0</v>
      </c>
      <c r="E27" s="205">
        <v>131617</v>
      </c>
      <c r="F27" s="206">
        <f t="shared" si="1"/>
        <v>131617</v>
      </c>
      <c r="G27" s="205">
        <v>29778</v>
      </c>
      <c r="H27" s="205">
        <v>284</v>
      </c>
      <c r="I27" s="205">
        <v>-1765</v>
      </c>
      <c r="J27" s="205">
        <v>-548</v>
      </c>
      <c r="K27" s="205">
        <v>0</v>
      </c>
      <c r="L27" s="205">
        <v>103868</v>
      </c>
      <c r="M27" s="206">
        <f t="shared" si="0"/>
        <v>131617</v>
      </c>
    </row>
    <row r="28" spans="1:13" hidden="1">
      <c r="A28" s="202" t="s">
        <v>372</v>
      </c>
      <c r="B28" s="203">
        <v>16</v>
      </c>
      <c r="C28" s="204">
        <v>42979</v>
      </c>
      <c r="D28" s="205">
        <v>-114713</v>
      </c>
      <c r="E28" s="205">
        <v>1801940</v>
      </c>
      <c r="F28" s="206">
        <f t="shared" si="1"/>
        <v>1687227</v>
      </c>
      <c r="G28" s="205">
        <v>588243</v>
      </c>
      <c r="H28" s="205">
        <v>55416</v>
      </c>
      <c r="I28" s="205">
        <v>-34758</v>
      </c>
      <c r="J28" s="205">
        <v>-11210</v>
      </c>
      <c r="K28" s="205">
        <v>0</v>
      </c>
      <c r="L28" s="205">
        <v>1204249</v>
      </c>
      <c r="M28" s="206">
        <f t="shared" si="0"/>
        <v>1801940</v>
      </c>
    </row>
    <row r="29" spans="1:13" hidden="1">
      <c r="A29" s="169" t="s">
        <v>96</v>
      </c>
      <c r="B29" s="170">
        <v>0</v>
      </c>
      <c r="C29" s="171">
        <v>43009</v>
      </c>
      <c r="D29" s="172">
        <v>-705141</v>
      </c>
      <c r="E29" s="172">
        <v>8738582</v>
      </c>
      <c r="F29" s="128">
        <f t="shared" si="1"/>
        <v>8033441</v>
      </c>
      <c r="G29" s="172">
        <v>2503044</v>
      </c>
      <c r="H29" s="172">
        <v>835843</v>
      </c>
      <c r="I29" s="172">
        <v>-548638</v>
      </c>
      <c r="J29" s="172">
        <v>-47728</v>
      </c>
      <c r="K29" s="172">
        <v>0</v>
      </c>
      <c r="L29" s="172">
        <f>5996060+1</f>
        <v>5996061</v>
      </c>
      <c r="M29" s="128">
        <f t="shared" si="0"/>
        <v>8738582</v>
      </c>
    </row>
    <row r="30" spans="1:13" hidden="1">
      <c r="A30" s="169" t="s">
        <v>369</v>
      </c>
      <c r="B30" s="170">
        <v>2</v>
      </c>
      <c r="C30" s="171">
        <v>43009</v>
      </c>
      <c r="D30" s="172">
        <v>100478</v>
      </c>
      <c r="E30" s="172">
        <v>8337514</v>
      </c>
      <c r="F30" s="128">
        <f t="shared" si="1"/>
        <v>8437992</v>
      </c>
      <c r="G30" s="172">
        <v>2821070</v>
      </c>
      <c r="H30" s="172">
        <v>305154</v>
      </c>
      <c r="I30" s="172">
        <v>-617548</v>
      </c>
      <c r="J30" s="172">
        <v>-54006</v>
      </c>
      <c r="K30" s="172">
        <v>0</v>
      </c>
      <c r="L30" s="172">
        <f>5882843+1</f>
        <v>5882844</v>
      </c>
      <c r="M30" s="128">
        <f t="shared" si="0"/>
        <v>8337514</v>
      </c>
    </row>
    <row r="31" spans="1:13" hidden="1">
      <c r="A31" s="169" t="s">
        <v>370</v>
      </c>
      <c r="B31" s="170">
        <v>4</v>
      </c>
      <c r="C31" s="171">
        <v>43009</v>
      </c>
      <c r="D31" s="172">
        <v>202345</v>
      </c>
      <c r="E31" s="172">
        <v>3986829</v>
      </c>
      <c r="F31" s="128">
        <f t="shared" si="1"/>
        <v>4189174</v>
      </c>
      <c r="G31" s="172">
        <v>1597329</v>
      </c>
      <c r="H31" s="172">
        <v>134004</v>
      </c>
      <c r="I31" s="172">
        <v>-341465</v>
      </c>
      <c r="J31" s="172">
        <v>-30508</v>
      </c>
      <c r="K31" s="172">
        <v>0</v>
      </c>
      <c r="L31" s="172">
        <f>2627468+1</f>
        <v>2627469</v>
      </c>
      <c r="M31" s="128">
        <f t="shared" si="0"/>
        <v>3986829</v>
      </c>
    </row>
    <row r="32" spans="1:13" hidden="1">
      <c r="A32" s="169" t="s">
        <v>371</v>
      </c>
      <c r="B32" s="170">
        <v>15</v>
      </c>
      <c r="C32" s="171">
        <v>43009</v>
      </c>
      <c r="D32" s="172">
        <v>0</v>
      </c>
      <c r="E32" s="172">
        <v>127281</v>
      </c>
      <c r="F32" s="128">
        <f t="shared" si="1"/>
        <v>127281</v>
      </c>
      <c r="G32" s="172">
        <v>29928</v>
      </c>
      <c r="H32" s="172">
        <v>300</v>
      </c>
      <c r="I32" s="172">
        <v>-6562</v>
      </c>
      <c r="J32" s="172">
        <v>-551</v>
      </c>
      <c r="K32" s="172">
        <v>0</v>
      </c>
      <c r="L32" s="172">
        <v>104166</v>
      </c>
      <c r="M32" s="128">
        <f t="shared" si="0"/>
        <v>127281</v>
      </c>
    </row>
    <row r="33" spans="1:13" hidden="1">
      <c r="A33" s="169" t="s">
        <v>372</v>
      </c>
      <c r="B33" s="170">
        <v>16</v>
      </c>
      <c r="C33" s="171">
        <v>43009</v>
      </c>
      <c r="D33" s="172">
        <v>102272</v>
      </c>
      <c r="E33" s="172">
        <v>1612658</v>
      </c>
      <c r="F33" s="128">
        <f t="shared" si="1"/>
        <v>1714930</v>
      </c>
      <c r="G33" s="172">
        <v>556585</v>
      </c>
      <c r="H33" s="172">
        <v>52319</v>
      </c>
      <c r="I33" s="172">
        <v>-121297</v>
      </c>
      <c r="J33" s="172">
        <v>-10475</v>
      </c>
      <c r="K33" s="172">
        <v>0</v>
      </c>
      <c r="L33" s="172">
        <f>1135527-1</f>
        <v>1135526</v>
      </c>
      <c r="M33" s="128">
        <f t="shared" si="0"/>
        <v>1612658</v>
      </c>
    </row>
    <row r="34" spans="1:13" hidden="1">
      <c r="A34" s="202" t="s">
        <v>96</v>
      </c>
      <c r="B34" s="203">
        <v>0</v>
      </c>
      <c r="C34" s="204">
        <v>43040</v>
      </c>
      <c r="D34" s="205">
        <v>1280257</v>
      </c>
      <c r="E34" s="205">
        <v>8584302</v>
      </c>
      <c r="F34" s="206">
        <f t="shared" si="1"/>
        <v>9864559</v>
      </c>
      <c r="G34" s="205">
        <v>2281980</v>
      </c>
      <c r="H34" s="205">
        <v>761901</v>
      </c>
      <c r="I34" s="205">
        <v>68740</v>
      </c>
      <c r="J34" s="205">
        <v>-43566</v>
      </c>
      <c r="K34" s="205">
        <v>0</v>
      </c>
      <c r="L34" s="205">
        <v>5515247</v>
      </c>
      <c r="M34" s="206">
        <f t="shared" si="0"/>
        <v>8584302</v>
      </c>
    </row>
    <row r="35" spans="1:13" hidden="1">
      <c r="A35" s="202" t="s">
        <v>369</v>
      </c>
      <c r="B35" s="203">
        <v>2</v>
      </c>
      <c r="C35" s="204">
        <v>43040</v>
      </c>
      <c r="D35" s="205">
        <v>62729</v>
      </c>
      <c r="E35" s="205">
        <v>8455289</v>
      </c>
      <c r="F35" s="206">
        <f t="shared" si="1"/>
        <v>8518018</v>
      </c>
      <c r="G35" s="205">
        <v>2634821</v>
      </c>
      <c r="H35" s="205">
        <v>284719</v>
      </c>
      <c r="I35" s="205">
        <v>51495</v>
      </c>
      <c r="J35" s="205">
        <v>-50435</v>
      </c>
      <c r="K35" s="205">
        <v>0</v>
      </c>
      <c r="L35" s="205">
        <v>5534689</v>
      </c>
      <c r="M35" s="206">
        <f t="shared" si="0"/>
        <v>8455289</v>
      </c>
    </row>
    <row r="36" spans="1:13" hidden="1">
      <c r="A36" s="202" t="s">
        <v>370</v>
      </c>
      <c r="B36" s="203">
        <v>4</v>
      </c>
      <c r="C36" s="204">
        <v>43040</v>
      </c>
      <c r="D36" s="205">
        <v>-77061</v>
      </c>
      <c r="E36" s="205">
        <v>4226492</v>
      </c>
      <c r="F36" s="206">
        <f t="shared" si="1"/>
        <v>4149431</v>
      </c>
      <c r="G36" s="205">
        <v>1570102</v>
      </c>
      <c r="H36" s="205">
        <v>129885</v>
      </c>
      <c r="I36" s="205">
        <v>30093</v>
      </c>
      <c r="J36" s="205">
        <v>-29995</v>
      </c>
      <c r="K36" s="205">
        <v>0</v>
      </c>
      <c r="L36" s="205">
        <v>2526407</v>
      </c>
      <c r="M36" s="206">
        <f t="shared" si="0"/>
        <v>4226492</v>
      </c>
    </row>
    <row r="37" spans="1:13" hidden="1">
      <c r="A37" s="202" t="s">
        <v>371</v>
      </c>
      <c r="B37" s="203">
        <v>15</v>
      </c>
      <c r="C37" s="204">
        <v>43040</v>
      </c>
      <c r="D37" s="205">
        <v>0</v>
      </c>
      <c r="E37" s="205">
        <v>135387</v>
      </c>
      <c r="F37" s="206">
        <f t="shared" si="1"/>
        <v>135387</v>
      </c>
      <c r="G37" s="205">
        <v>30389</v>
      </c>
      <c r="H37" s="205">
        <v>349</v>
      </c>
      <c r="I37" s="205">
        <v>573</v>
      </c>
      <c r="J37" s="205">
        <v>-560</v>
      </c>
      <c r="K37" s="205">
        <v>0</v>
      </c>
      <c r="L37" s="205">
        <v>104636</v>
      </c>
      <c r="M37" s="206">
        <f t="shared" si="0"/>
        <v>135387</v>
      </c>
    </row>
    <row r="38" spans="1:13" hidden="1">
      <c r="A38" s="202" t="s">
        <v>372</v>
      </c>
      <c r="B38" s="203">
        <v>16</v>
      </c>
      <c r="C38" s="204">
        <v>43040</v>
      </c>
      <c r="D38" s="205">
        <v>-2477</v>
      </c>
      <c r="E38" s="205">
        <v>1639889</v>
      </c>
      <c r="F38" s="206">
        <f t="shared" si="1"/>
        <v>1637412</v>
      </c>
      <c r="G38" s="205">
        <v>541306</v>
      </c>
      <c r="H38" s="205">
        <v>49810</v>
      </c>
      <c r="I38" s="205">
        <v>10635</v>
      </c>
      <c r="J38" s="205">
        <v>-10302</v>
      </c>
      <c r="K38" s="205">
        <v>0</v>
      </c>
      <c r="L38" s="205">
        <v>1048440</v>
      </c>
      <c r="M38" s="206">
        <f t="shared" si="0"/>
        <v>1639889</v>
      </c>
    </row>
    <row r="39" spans="1:13" hidden="1">
      <c r="A39" s="169" t="s">
        <v>96</v>
      </c>
      <c r="B39" s="170">
        <v>0</v>
      </c>
      <c r="C39" s="171">
        <v>43070</v>
      </c>
      <c r="D39" s="172">
        <v>2183729</v>
      </c>
      <c r="E39" s="172">
        <v>10686318</v>
      </c>
      <c r="F39" s="128">
        <f t="shared" si="1"/>
        <v>12870047</v>
      </c>
      <c r="G39" s="172">
        <v>2938285</v>
      </c>
      <c r="H39" s="172">
        <v>981309</v>
      </c>
      <c r="I39" s="172">
        <v>-109117</v>
      </c>
      <c r="J39" s="172">
        <v>-60937</v>
      </c>
      <c r="K39" s="172">
        <v>0</v>
      </c>
      <c r="L39" s="172">
        <f>6936777+1</f>
        <v>6936778</v>
      </c>
      <c r="M39" s="128">
        <f t="shared" si="0"/>
        <v>10686318</v>
      </c>
    </row>
    <row r="40" spans="1:13" hidden="1">
      <c r="A40" s="169" t="s">
        <v>369</v>
      </c>
      <c r="B40" s="170">
        <v>2</v>
      </c>
      <c r="C40" s="171">
        <v>43070</v>
      </c>
      <c r="D40" s="172">
        <v>144604</v>
      </c>
      <c r="E40" s="172">
        <v>8577566</v>
      </c>
      <c r="F40" s="128">
        <f t="shared" si="1"/>
        <v>8722170</v>
      </c>
      <c r="G40" s="172">
        <v>2747849</v>
      </c>
      <c r="H40" s="172">
        <v>297692</v>
      </c>
      <c r="I40" s="172">
        <v>-96837</v>
      </c>
      <c r="J40" s="172">
        <v>-56814</v>
      </c>
      <c r="K40" s="172">
        <v>0</v>
      </c>
      <c r="L40" s="172">
        <f>5685675+1</f>
        <v>5685676</v>
      </c>
      <c r="M40" s="128">
        <f t="shared" si="0"/>
        <v>8577566</v>
      </c>
    </row>
    <row r="41" spans="1:13" hidden="1">
      <c r="A41" s="169" t="s">
        <v>370</v>
      </c>
      <c r="B41" s="170">
        <v>4</v>
      </c>
      <c r="C41" s="171">
        <v>43070</v>
      </c>
      <c r="D41" s="172">
        <v>-50660</v>
      </c>
      <c r="E41" s="172">
        <v>4176862</v>
      </c>
      <c r="F41" s="128">
        <f t="shared" si="1"/>
        <v>4126202</v>
      </c>
      <c r="G41" s="172">
        <v>1612481</v>
      </c>
      <c r="H41" s="172">
        <v>134777</v>
      </c>
      <c r="I41" s="172">
        <v>-56195</v>
      </c>
      <c r="J41" s="172">
        <v>-33300</v>
      </c>
      <c r="K41" s="172">
        <v>0</v>
      </c>
      <c r="L41" s="172">
        <f>2519098+1</f>
        <v>2519099</v>
      </c>
      <c r="M41" s="128">
        <f t="shared" si="0"/>
        <v>4176862</v>
      </c>
    </row>
    <row r="42" spans="1:13" hidden="1">
      <c r="A42" s="169" t="s">
        <v>371</v>
      </c>
      <c r="B42" s="170">
        <v>15</v>
      </c>
      <c r="C42" s="171">
        <v>43070</v>
      </c>
      <c r="D42" s="172">
        <v>0</v>
      </c>
      <c r="E42" s="172">
        <v>133921</v>
      </c>
      <c r="F42" s="128">
        <f t="shared" si="1"/>
        <v>133921</v>
      </c>
      <c r="G42" s="172">
        <v>30482</v>
      </c>
      <c r="H42" s="172">
        <v>366</v>
      </c>
      <c r="I42" s="172">
        <v>-1098</v>
      </c>
      <c r="J42" s="172">
        <v>-607</v>
      </c>
      <c r="K42" s="172">
        <v>0</v>
      </c>
      <c r="L42" s="172">
        <f>104779-1</f>
        <v>104778</v>
      </c>
      <c r="M42" s="128">
        <f t="shared" si="0"/>
        <v>133921</v>
      </c>
    </row>
    <row r="43" spans="1:13" hidden="1">
      <c r="A43" s="169" t="s">
        <v>372</v>
      </c>
      <c r="B43" s="170">
        <v>16</v>
      </c>
      <c r="C43" s="171">
        <v>43070</v>
      </c>
      <c r="D43" s="172">
        <v>14000</v>
      </c>
      <c r="E43" s="172">
        <v>1550244</v>
      </c>
      <c r="F43" s="128">
        <f t="shared" si="1"/>
        <v>1564244</v>
      </c>
      <c r="G43" s="172">
        <v>531136</v>
      </c>
      <c r="H43" s="172">
        <v>48848</v>
      </c>
      <c r="I43" s="172">
        <v>-18747</v>
      </c>
      <c r="J43" s="172">
        <v>-10928</v>
      </c>
      <c r="K43" s="172">
        <v>0</v>
      </c>
      <c r="L43" s="172">
        <v>999935</v>
      </c>
      <c r="M43" s="128">
        <f t="shared" si="0"/>
        <v>1550244</v>
      </c>
    </row>
    <row r="44" spans="1:13" hidden="1">
      <c r="A44" s="202" t="s">
        <v>96</v>
      </c>
      <c r="B44" s="203">
        <v>0</v>
      </c>
      <c r="C44" s="204">
        <v>43101</v>
      </c>
      <c r="D44" s="205">
        <v>-2009512</v>
      </c>
      <c r="E44" s="205">
        <v>16073289</v>
      </c>
      <c r="F44" s="206">
        <f t="shared" si="1"/>
        <v>14063777</v>
      </c>
      <c r="G44" s="205">
        <v>4323072</v>
      </c>
      <c r="H44" s="205">
        <v>1444510</v>
      </c>
      <c r="I44" s="205">
        <v>457047</v>
      </c>
      <c r="J44" s="205">
        <v>-89396</v>
      </c>
      <c r="K44" s="205">
        <v>0</v>
      </c>
      <c r="L44" s="205">
        <f>9938055+1</f>
        <v>9938056</v>
      </c>
      <c r="M44" s="206">
        <f t="shared" si="0"/>
        <v>16073289</v>
      </c>
    </row>
    <row r="45" spans="1:13" hidden="1">
      <c r="A45" s="202" t="s">
        <v>369</v>
      </c>
      <c r="B45" s="203">
        <v>2</v>
      </c>
      <c r="C45" s="204">
        <v>43101</v>
      </c>
      <c r="D45" s="205">
        <v>-685804</v>
      </c>
      <c r="E45" s="205">
        <v>9911332</v>
      </c>
      <c r="F45" s="206">
        <f t="shared" si="1"/>
        <v>9225528</v>
      </c>
      <c r="G45" s="205">
        <v>3072865</v>
      </c>
      <c r="H45" s="205">
        <v>334780</v>
      </c>
      <c r="I45" s="205">
        <v>323406</v>
      </c>
      <c r="J45" s="205">
        <v>-63777</v>
      </c>
      <c r="K45" s="205">
        <v>0</v>
      </c>
      <c r="L45" s="205">
        <f>6244060-2</f>
        <v>6244058</v>
      </c>
      <c r="M45" s="206">
        <f t="shared" si="0"/>
        <v>9911332</v>
      </c>
    </row>
    <row r="46" spans="1:13" hidden="1">
      <c r="A46" s="202" t="s">
        <v>370</v>
      </c>
      <c r="B46" s="203">
        <v>4</v>
      </c>
      <c r="C46" s="204">
        <v>43101</v>
      </c>
      <c r="D46" s="205">
        <v>-344589</v>
      </c>
      <c r="E46" s="205">
        <v>4281321</v>
      </c>
      <c r="F46" s="206">
        <f t="shared" si="1"/>
        <v>3936732</v>
      </c>
      <c r="G46" s="205">
        <v>1534189</v>
      </c>
      <c r="H46" s="205">
        <v>128466</v>
      </c>
      <c r="I46" s="205">
        <v>158615</v>
      </c>
      <c r="J46" s="205">
        <v>-31692</v>
      </c>
      <c r="K46" s="205">
        <v>0</v>
      </c>
      <c r="L46" s="205">
        <v>2491743</v>
      </c>
      <c r="M46" s="206">
        <f t="shared" si="0"/>
        <v>4281321</v>
      </c>
    </row>
    <row r="47" spans="1:13" hidden="1">
      <c r="A47" s="202" t="s">
        <v>371</v>
      </c>
      <c r="B47" s="203">
        <v>15</v>
      </c>
      <c r="C47" s="204">
        <v>43101</v>
      </c>
      <c r="D47" s="205">
        <v>0</v>
      </c>
      <c r="E47" s="205">
        <v>114155</v>
      </c>
      <c r="F47" s="206">
        <f t="shared" si="1"/>
        <v>114155</v>
      </c>
      <c r="G47" s="205">
        <v>24356</v>
      </c>
      <c r="H47" s="205">
        <v>389</v>
      </c>
      <c r="I47" s="205">
        <v>3447</v>
      </c>
      <c r="J47" s="205">
        <v>-485</v>
      </c>
      <c r="K47" s="205">
        <v>0</v>
      </c>
      <c r="L47" s="205">
        <f>86447+1</f>
        <v>86448</v>
      </c>
      <c r="M47" s="206">
        <f t="shared" si="0"/>
        <v>114155</v>
      </c>
    </row>
    <row r="48" spans="1:13" hidden="1">
      <c r="A48" s="202" t="s">
        <v>372</v>
      </c>
      <c r="B48" s="203">
        <v>16</v>
      </c>
      <c r="C48" s="204">
        <v>43101</v>
      </c>
      <c r="D48" s="205">
        <v>-204643</v>
      </c>
      <c r="E48" s="205">
        <v>1782835</v>
      </c>
      <c r="F48" s="206">
        <f t="shared" si="1"/>
        <v>1578192</v>
      </c>
      <c r="G48" s="205">
        <v>586934</v>
      </c>
      <c r="H48" s="205">
        <v>53911</v>
      </c>
      <c r="I48" s="205">
        <v>61406</v>
      </c>
      <c r="J48" s="205">
        <v>-12140</v>
      </c>
      <c r="K48" s="205">
        <v>0</v>
      </c>
      <c r="L48" s="205">
        <f>1092723+1</f>
        <v>1092724</v>
      </c>
      <c r="M48" s="206">
        <f t="shared" si="0"/>
        <v>1782835</v>
      </c>
    </row>
    <row r="49" spans="1:13" hidden="1">
      <c r="A49" s="169" t="s">
        <v>96</v>
      </c>
      <c r="B49" s="170">
        <v>0</v>
      </c>
      <c r="C49" s="171">
        <v>43132</v>
      </c>
      <c r="D49" s="172">
        <v>-604918</v>
      </c>
      <c r="E49" s="172">
        <v>11744958</v>
      </c>
      <c r="F49" s="128">
        <f t="shared" si="1"/>
        <v>11140040</v>
      </c>
      <c r="G49" s="172">
        <v>3259164</v>
      </c>
      <c r="H49" s="172">
        <v>894041</v>
      </c>
      <c r="I49" s="172">
        <v>24178</v>
      </c>
      <c r="J49" s="172">
        <v>-67395</v>
      </c>
      <c r="K49" s="172">
        <v>0</v>
      </c>
      <c r="L49" s="172">
        <v>7634970</v>
      </c>
      <c r="M49" s="128">
        <f t="shared" si="0"/>
        <v>11744958</v>
      </c>
    </row>
    <row r="50" spans="1:13" hidden="1">
      <c r="A50" s="169" t="s">
        <v>369</v>
      </c>
      <c r="B50" s="170">
        <v>2</v>
      </c>
      <c r="C50" s="171">
        <v>43132</v>
      </c>
      <c r="D50" s="172">
        <v>-198544</v>
      </c>
      <c r="E50" s="172">
        <v>8825962</v>
      </c>
      <c r="F50" s="128">
        <f t="shared" si="1"/>
        <v>8627418</v>
      </c>
      <c r="G50" s="172">
        <v>2751166</v>
      </c>
      <c r="H50" s="172">
        <v>296781</v>
      </c>
      <c r="I50" s="172">
        <v>21324</v>
      </c>
      <c r="J50" s="172">
        <v>-57105</v>
      </c>
      <c r="K50" s="172">
        <v>0</v>
      </c>
      <c r="L50" s="172">
        <v>5813796</v>
      </c>
      <c r="M50" s="128">
        <f t="shared" si="0"/>
        <v>8825962</v>
      </c>
    </row>
    <row r="51" spans="1:13" hidden="1">
      <c r="A51" s="169" t="s">
        <v>370</v>
      </c>
      <c r="B51" s="170">
        <v>4</v>
      </c>
      <c r="C51" s="171">
        <v>43132</v>
      </c>
      <c r="D51" s="172">
        <v>-115938</v>
      </c>
      <c r="E51" s="172">
        <v>4105599</v>
      </c>
      <c r="F51" s="128">
        <f t="shared" si="1"/>
        <v>3989661</v>
      </c>
      <c r="G51" s="172">
        <v>1525627</v>
      </c>
      <c r="H51" s="172">
        <v>128601</v>
      </c>
      <c r="I51" s="172">
        <v>11637</v>
      </c>
      <c r="J51" s="172">
        <v>-31487</v>
      </c>
      <c r="K51" s="172">
        <v>0</v>
      </c>
      <c r="L51" s="172">
        <v>2471221</v>
      </c>
      <c r="M51" s="128">
        <f t="shared" si="0"/>
        <v>4105599</v>
      </c>
    </row>
    <row r="52" spans="1:13" hidden="1">
      <c r="A52" s="169" t="s">
        <v>371</v>
      </c>
      <c r="B52" s="170">
        <v>15</v>
      </c>
      <c r="C52" s="171">
        <v>43132</v>
      </c>
      <c r="D52" s="172">
        <v>0</v>
      </c>
      <c r="E52" s="172">
        <v>159341</v>
      </c>
      <c r="F52" s="128">
        <f t="shared" si="1"/>
        <v>159341</v>
      </c>
      <c r="G52" s="172">
        <v>36739</v>
      </c>
      <c r="H52" s="172">
        <v>351</v>
      </c>
      <c r="I52" s="172">
        <v>18</v>
      </c>
      <c r="J52" s="172">
        <v>-731</v>
      </c>
      <c r="K52" s="172">
        <v>0</v>
      </c>
      <c r="L52" s="172">
        <v>122964</v>
      </c>
      <c r="M52" s="128">
        <f t="shared" si="0"/>
        <v>159341</v>
      </c>
    </row>
    <row r="53" spans="1:13" hidden="1">
      <c r="A53" s="169" t="s">
        <v>372</v>
      </c>
      <c r="B53" s="170">
        <v>16</v>
      </c>
      <c r="C53" s="171">
        <v>43132</v>
      </c>
      <c r="D53" s="172">
        <v>-47975</v>
      </c>
      <c r="E53" s="172">
        <v>1623124</v>
      </c>
      <c r="F53" s="128">
        <f t="shared" si="1"/>
        <v>1575149</v>
      </c>
      <c r="G53" s="172">
        <v>544175</v>
      </c>
      <c r="H53" s="172">
        <v>49820</v>
      </c>
      <c r="I53" s="172">
        <v>4228</v>
      </c>
      <c r="J53" s="172">
        <v>-11176</v>
      </c>
      <c r="K53" s="172">
        <v>0</v>
      </c>
      <c r="L53" s="172">
        <v>1036077</v>
      </c>
      <c r="M53" s="128">
        <f t="shared" si="0"/>
        <v>1623124</v>
      </c>
    </row>
    <row r="54" spans="1:13" hidden="1">
      <c r="A54" s="202" t="s">
        <v>96</v>
      </c>
      <c r="B54" s="203">
        <v>0</v>
      </c>
      <c r="C54" s="204">
        <v>43160</v>
      </c>
      <c r="D54" s="205">
        <v>-1147167</v>
      </c>
      <c r="E54" s="205">
        <v>9705373</v>
      </c>
      <c r="F54" s="206">
        <f t="shared" si="1"/>
        <v>8558206</v>
      </c>
      <c r="G54" s="205">
        <v>2676311</v>
      </c>
      <c r="H54" s="205">
        <v>427276</v>
      </c>
      <c r="I54" s="205">
        <v>431877</v>
      </c>
      <c r="J54" s="205">
        <v>-202284</v>
      </c>
      <c r="K54" s="205">
        <v>0</v>
      </c>
      <c r="L54" s="205">
        <v>6372193</v>
      </c>
      <c r="M54" s="206">
        <f t="shared" si="0"/>
        <v>9705373</v>
      </c>
    </row>
    <row r="55" spans="1:13" hidden="1">
      <c r="A55" s="202" t="s">
        <v>369</v>
      </c>
      <c r="B55" s="203">
        <v>2</v>
      </c>
      <c r="C55" s="204">
        <v>43160</v>
      </c>
      <c r="D55" s="205">
        <v>-7895</v>
      </c>
      <c r="E55" s="205">
        <v>8705679</v>
      </c>
      <c r="F55" s="206">
        <f t="shared" si="1"/>
        <v>8697784</v>
      </c>
      <c r="G55" s="205">
        <v>2627513</v>
      </c>
      <c r="H55" s="205">
        <v>280930</v>
      </c>
      <c r="I55" s="205">
        <v>413109</v>
      </c>
      <c r="J55" s="205">
        <v>-194792</v>
      </c>
      <c r="K55" s="205">
        <v>0</v>
      </c>
      <c r="L55" s="205">
        <f>5578920-1</f>
        <v>5578919</v>
      </c>
      <c r="M55" s="206">
        <f t="shared" si="0"/>
        <v>8705679</v>
      </c>
    </row>
    <row r="56" spans="1:13" hidden="1">
      <c r="A56" s="202" t="s">
        <v>370</v>
      </c>
      <c r="B56" s="203">
        <v>4</v>
      </c>
      <c r="C56" s="204">
        <v>43160</v>
      </c>
      <c r="D56" s="205">
        <v>114261</v>
      </c>
      <c r="E56" s="205">
        <v>4223518</v>
      </c>
      <c r="F56" s="206">
        <f t="shared" si="1"/>
        <v>4337779</v>
      </c>
      <c r="G56" s="205">
        <v>1515655</v>
      </c>
      <c r="H56" s="205">
        <v>126041</v>
      </c>
      <c r="I56" s="205">
        <v>234195</v>
      </c>
      <c r="J56" s="205">
        <v>-112073</v>
      </c>
      <c r="K56" s="205">
        <v>0</v>
      </c>
      <c r="L56" s="205">
        <v>2459700</v>
      </c>
      <c r="M56" s="206">
        <f t="shared" si="0"/>
        <v>4223518</v>
      </c>
    </row>
    <row r="57" spans="1:13" hidden="1">
      <c r="A57" s="202" t="s">
        <v>371</v>
      </c>
      <c r="B57" s="203">
        <v>15</v>
      </c>
      <c r="C57" s="204">
        <v>43160</v>
      </c>
      <c r="D57" s="205">
        <v>0</v>
      </c>
      <c r="E57" s="205">
        <v>136841</v>
      </c>
      <c r="F57" s="206">
        <f t="shared" si="1"/>
        <v>136841</v>
      </c>
      <c r="G57" s="205">
        <v>29960</v>
      </c>
      <c r="H57" s="205">
        <v>306</v>
      </c>
      <c r="I57" s="205">
        <v>4713</v>
      </c>
      <c r="J57" s="205">
        <v>-2229</v>
      </c>
      <c r="K57" s="205">
        <v>0</v>
      </c>
      <c r="L57" s="205">
        <f>104092-1</f>
        <v>104091</v>
      </c>
      <c r="M57" s="206">
        <f t="shared" si="0"/>
        <v>136841</v>
      </c>
    </row>
    <row r="58" spans="1:13" hidden="1">
      <c r="A58" s="202" t="s">
        <v>372</v>
      </c>
      <c r="B58" s="203">
        <v>16</v>
      </c>
      <c r="C58" s="204">
        <v>43160</v>
      </c>
      <c r="D58" s="205">
        <v>19951</v>
      </c>
      <c r="E58" s="205">
        <v>1638638</v>
      </c>
      <c r="F58" s="206">
        <f t="shared" si="1"/>
        <v>1658589</v>
      </c>
      <c r="G58" s="205">
        <v>511078</v>
      </c>
      <c r="H58" s="205">
        <v>46387</v>
      </c>
      <c r="I58" s="205">
        <v>79772</v>
      </c>
      <c r="J58" s="205">
        <v>-37495</v>
      </c>
      <c r="K58" s="205">
        <v>0</v>
      </c>
      <c r="L58" s="205">
        <f>1038895+1</f>
        <v>1038896</v>
      </c>
      <c r="M58" s="206">
        <f t="shared" si="0"/>
        <v>1638638</v>
      </c>
    </row>
    <row r="59" spans="1:13" hidden="1">
      <c r="A59" s="169" t="s">
        <v>96</v>
      </c>
      <c r="B59" s="170">
        <v>0</v>
      </c>
      <c r="C59" s="171">
        <v>43191</v>
      </c>
      <c r="D59" s="172">
        <v>-279968</v>
      </c>
      <c r="E59" s="172">
        <v>9192616</v>
      </c>
      <c r="F59" s="128">
        <f t="shared" si="1"/>
        <v>8912648</v>
      </c>
      <c r="G59" s="172">
        <v>2613999</v>
      </c>
      <c r="H59" s="172">
        <v>421995</v>
      </c>
      <c r="I59" s="172">
        <v>114337</v>
      </c>
      <c r="J59" s="172">
        <v>-193872</v>
      </c>
      <c r="K59" s="172">
        <v>0</v>
      </c>
      <c r="L59" s="172">
        <v>6236157</v>
      </c>
      <c r="M59" s="128">
        <f t="shared" si="0"/>
        <v>9192616</v>
      </c>
    </row>
    <row r="60" spans="1:13" hidden="1">
      <c r="A60" s="169" t="s">
        <v>369</v>
      </c>
      <c r="B60" s="170">
        <v>2</v>
      </c>
      <c r="C60" s="171">
        <v>43191</v>
      </c>
      <c r="D60" s="172">
        <v>230268</v>
      </c>
      <c r="E60" s="172">
        <v>8531638</v>
      </c>
      <c r="F60" s="128">
        <f t="shared" si="1"/>
        <v>8761906</v>
      </c>
      <c r="G60" s="172">
        <v>2683647</v>
      </c>
      <c r="H60" s="172">
        <v>286880</v>
      </c>
      <c r="I60" s="172">
        <v>114054</v>
      </c>
      <c r="J60" s="172">
        <v>-199453</v>
      </c>
      <c r="K60" s="172">
        <v>0</v>
      </c>
      <c r="L60" s="172">
        <f>5646509+1</f>
        <v>5646510</v>
      </c>
      <c r="M60" s="128">
        <f t="shared" si="0"/>
        <v>8531638</v>
      </c>
    </row>
    <row r="61" spans="1:13" hidden="1">
      <c r="A61" s="169" t="s">
        <v>370</v>
      </c>
      <c r="B61" s="170">
        <v>4</v>
      </c>
      <c r="C61" s="171">
        <v>43191</v>
      </c>
      <c r="D61" s="172">
        <v>174937</v>
      </c>
      <c r="E61" s="172">
        <v>4072833</v>
      </c>
      <c r="F61" s="128">
        <f t="shared" si="1"/>
        <v>4247770</v>
      </c>
      <c r="G61" s="172">
        <v>1527323</v>
      </c>
      <c r="H61" s="172">
        <v>128368</v>
      </c>
      <c r="I61" s="172">
        <v>62914</v>
      </c>
      <c r="J61" s="172">
        <v>-113061</v>
      </c>
      <c r="K61" s="172">
        <v>0</v>
      </c>
      <c r="L61" s="172">
        <f>2467290-1</f>
        <v>2467289</v>
      </c>
      <c r="M61" s="128">
        <f t="shared" si="0"/>
        <v>4072833</v>
      </c>
    </row>
    <row r="62" spans="1:13" hidden="1">
      <c r="A62" s="169" t="s">
        <v>371</v>
      </c>
      <c r="B62" s="170">
        <v>15</v>
      </c>
      <c r="C62" s="171">
        <v>43191</v>
      </c>
      <c r="D62" s="172">
        <v>0</v>
      </c>
      <c r="E62" s="172">
        <v>132847</v>
      </c>
      <c r="F62" s="128">
        <f t="shared" si="1"/>
        <v>132847</v>
      </c>
      <c r="G62" s="172">
        <v>29777</v>
      </c>
      <c r="H62" s="172">
        <v>291</v>
      </c>
      <c r="I62" s="172">
        <v>1257</v>
      </c>
      <c r="J62" s="172">
        <v>-2216</v>
      </c>
      <c r="K62" s="172">
        <v>0</v>
      </c>
      <c r="L62" s="172">
        <v>103738</v>
      </c>
      <c r="M62" s="128">
        <f t="shared" si="0"/>
        <v>132847</v>
      </c>
    </row>
    <row r="63" spans="1:13" hidden="1">
      <c r="A63" s="169" t="s">
        <v>372</v>
      </c>
      <c r="B63" s="170">
        <v>16</v>
      </c>
      <c r="C63" s="171">
        <v>43191</v>
      </c>
      <c r="D63" s="172">
        <v>81786</v>
      </c>
      <c r="E63" s="172">
        <v>1593718</v>
      </c>
      <c r="F63" s="128">
        <f t="shared" si="1"/>
        <v>1675504</v>
      </c>
      <c r="G63" s="172">
        <v>526797</v>
      </c>
      <c r="H63" s="172">
        <v>47969</v>
      </c>
      <c r="I63" s="172">
        <v>22107</v>
      </c>
      <c r="J63" s="172">
        <v>-38735</v>
      </c>
      <c r="K63" s="172">
        <v>0</v>
      </c>
      <c r="L63" s="172">
        <f>1035581-1</f>
        <v>1035580</v>
      </c>
      <c r="M63" s="128">
        <f t="shared" si="0"/>
        <v>1593718</v>
      </c>
    </row>
    <row r="64" spans="1:13" hidden="1">
      <c r="A64" s="202" t="s">
        <v>96</v>
      </c>
      <c r="B64" s="203">
        <v>0</v>
      </c>
      <c r="C64" s="204">
        <v>43221</v>
      </c>
      <c r="D64" s="205">
        <v>750139</v>
      </c>
      <c r="E64" s="205">
        <v>9225511</v>
      </c>
      <c r="F64" s="206">
        <f t="shared" si="1"/>
        <v>9975650</v>
      </c>
      <c r="G64" s="205">
        <v>2263987</v>
      </c>
      <c r="H64" s="205">
        <v>365310</v>
      </c>
      <c r="I64" s="205">
        <v>1058577</v>
      </c>
      <c r="J64" s="205">
        <v>-168009</v>
      </c>
      <c r="K64" s="205">
        <v>0</v>
      </c>
      <c r="L64" s="205">
        <v>5705646</v>
      </c>
      <c r="M64" s="206">
        <f t="shared" si="0"/>
        <v>9225511</v>
      </c>
    </row>
    <row r="65" spans="1:13" hidden="1">
      <c r="A65" s="202" t="s">
        <v>369</v>
      </c>
      <c r="B65" s="203">
        <v>2</v>
      </c>
      <c r="C65" s="204">
        <v>43221</v>
      </c>
      <c r="D65" s="205">
        <v>706147</v>
      </c>
      <c r="E65" s="205">
        <v>9918317</v>
      </c>
      <c r="F65" s="206">
        <f t="shared" si="1"/>
        <v>10624464</v>
      </c>
      <c r="G65" s="205">
        <v>2710151</v>
      </c>
      <c r="H65" s="205">
        <v>289793</v>
      </c>
      <c r="I65" s="205">
        <v>1254578</v>
      </c>
      <c r="J65" s="205">
        <v>-201555</v>
      </c>
      <c r="K65" s="205">
        <v>0</v>
      </c>
      <c r="L65" s="205">
        <f>5865351-1</f>
        <v>5865350</v>
      </c>
      <c r="M65" s="206">
        <f t="shared" si="0"/>
        <v>9918317</v>
      </c>
    </row>
    <row r="66" spans="1:13" hidden="1">
      <c r="A66" s="202" t="s">
        <v>370</v>
      </c>
      <c r="B66" s="203">
        <v>4</v>
      </c>
      <c r="C66" s="204">
        <v>43221</v>
      </c>
      <c r="D66" s="205">
        <v>371605</v>
      </c>
      <c r="E66" s="205">
        <v>4897146</v>
      </c>
      <c r="F66" s="206">
        <f t="shared" si="1"/>
        <v>5268751</v>
      </c>
      <c r="G66" s="205">
        <v>1572561</v>
      </c>
      <c r="H66" s="205">
        <v>132640</v>
      </c>
      <c r="I66" s="205">
        <v>714001</v>
      </c>
      <c r="J66" s="205">
        <v>-116393</v>
      </c>
      <c r="K66" s="205">
        <v>0</v>
      </c>
      <c r="L66" s="205">
        <v>2594337</v>
      </c>
      <c r="M66" s="206">
        <f t="shared" si="0"/>
        <v>4897146</v>
      </c>
    </row>
    <row r="67" spans="1:13" hidden="1">
      <c r="A67" s="202" t="s">
        <v>371</v>
      </c>
      <c r="B67" s="203">
        <v>15</v>
      </c>
      <c r="C67" s="204">
        <v>43221</v>
      </c>
      <c r="D67" s="205">
        <v>0</v>
      </c>
      <c r="E67" s="205">
        <v>144432</v>
      </c>
      <c r="F67" s="206">
        <f t="shared" si="1"/>
        <v>144432</v>
      </c>
      <c r="G67" s="205">
        <v>29449</v>
      </c>
      <c r="H67" s="205">
        <v>246</v>
      </c>
      <c r="I67" s="205">
        <v>13627</v>
      </c>
      <c r="J67" s="205">
        <v>-2192</v>
      </c>
      <c r="K67" s="205">
        <v>0</v>
      </c>
      <c r="L67" s="205">
        <f>103301+1</f>
        <v>103302</v>
      </c>
      <c r="M67" s="206">
        <f t="shared" si="0"/>
        <v>144432</v>
      </c>
    </row>
    <row r="68" spans="1:13" hidden="1">
      <c r="A68" s="202" t="s">
        <v>372</v>
      </c>
      <c r="B68" s="203">
        <v>16</v>
      </c>
      <c r="C68" s="204">
        <v>43221</v>
      </c>
      <c r="D68" s="205">
        <v>176325</v>
      </c>
      <c r="E68" s="205">
        <v>1801713</v>
      </c>
      <c r="F68" s="206">
        <f t="shared" si="1"/>
        <v>1978038</v>
      </c>
      <c r="G68" s="205">
        <v>509526</v>
      </c>
      <c r="H68" s="205">
        <v>46753</v>
      </c>
      <c r="I68" s="205">
        <v>235825</v>
      </c>
      <c r="J68" s="205">
        <v>-37719</v>
      </c>
      <c r="K68" s="205">
        <v>0</v>
      </c>
      <c r="L68" s="205">
        <f>1047329-1</f>
        <v>1047328</v>
      </c>
      <c r="M68" s="206">
        <f t="shared" si="0"/>
        <v>1801713</v>
      </c>
    </row>
    <row r="69" spans="1:13" hidden="1">
      <c r="A69" s="169" t="s">
        <v>96</v>
      </c>
      <c r="B69" s="170">
        <v>0</v>
      </c>
      <c r="C69" s="171">
        <v>43252</v>
      </c>
      <c r="D69" s="172">
        <v>792224</v>
      </c>
      <c r="E69" s="172">
        <v>13041663</v>
      </c>
      <c r="F69" s="128">
        <f t="shared" si="1"/>
        <v>13833887</v>
      </c>
      <c r="G69" s="172">
        <v>3251112</v>
      </c>
      <c r="H69" s="172">
        <v>525305</v>
      </c>
      <c r="I69" s="172">
        <v>1402488</v>
      </c>
      <c r="J69" s="172">
        <v>-342065</v>
      </c>
      <c r="K69" s="373">
        <v>298777</v>
      </c>
      <c r="L69" s="172">
        <v>7906046</v>
      </c>
      <c r="M69" s="128">
        <f t="shared" ref="M69:M132" si="2">SUM(G69:L69)</f>
        <v>13041663</v>
      </c>
    </row>
    <row r="70" spans="1:13" hidden="1">
      <c r="A70" s="169" t="s">
        <v>369</v>
      </c>
      <c r="B70" s="170">
        <v>2</v>
      </c>
      <c r="C70" s="171">
        <v>43252</v>
      </c>
      <c r="D70" s="172">
        <v>664391</v>
      </c>
      <c r="E70" s="172">
        <v>11694570</v>
      </c>
      <c r="F70" s="128">
        <f t="shared" ref="F70:F133" si="3">D70+E70</f>
        <v>12358961</v>
      </c>
      <c r="G70" s="172">
        <v>3236512</v>
      </c>
      <c r="H70" s="172">
        <v>348150</v>
      </c>
      <c r="I70" s="172">
        <v>1398714</v>
      </c>
      <c r="J70" s="172">
        <v>-341397</v>
      </c>
      <c r="K70" s="373">
        <v>266511</v>
      </c>
      <c r="L70" s="172">
        <v>6786080</v>
      </c>
      <c r="M70" s="128">
        <f t="shared" si="2"/>
        <v>11694570</v>
      </c>
    </row>
    <row r="71" spans="1:13" hidden="1">
      <c r="A71" s="169" t="s">
        <v>370</v>
      </c>
      <c r="B71" s="170">
        <v>4</v>
      </c>
      <c r="C71" s="171">
        <v>43252</v>
      </c>
      <c r="D71" s="172">
        <v>58512</v>
      </c>
      <c r="E71" s="172">
        <v>5408731</v>
      </c>
      <c r="F71" s="128">
        <f t="shared" si="3"/>
        <v>5467243</v>
      </c>
      <c r="G71" s="172">
        <v>1721810</v>
      </c>
      <c r="H71" s="172">
        <v>145464</v>
      </c>
      <c r="I71" s="172">
        <v>719816</v>
      </c>
      <c r="J71" s="172">
        <v>-178410</v>
      </c>
      <c r="K71" s="373">
        <v>112445</v>
      </c>
      <c r="L71" s="172">
        <f>2887607-1</f>
        <v>2887606</v>
      </c>
      <c r="M71" s="128">
        <f t="shared" si="2"/>
        <v>5408731</v>
      </c>
    </row>
    <row r="72" spans="1:13" hidden="1">
      <c r="A72" s="169" t="s">
        <v>371</v>
      </c>
      <c r="B72" s="170">
        <v>15</v>
      </c>
      <c r="C72" s="171">
        <v>43252</v>
      </c>
      <c r="D72" s="172">
        <v>0</v>
      </c>
      <c r="E72" s="172">
        <v>68887</v>
      </c>
      <c r="F72" s="128">
        <f t="shared" si="3"/>
        <v>68887</v>
      </c>
      <c r="G72" s="172">
        <v>9294</v>
      </c>
      <c r="H72" s="172">
        <v>231</v>
      </c>
      <c r="I72" s="172">
        <v>11078</v>
      </c>
      <c r="J72" s="172">
        <v>-2138</v>
      </c>
      <c r="K72" s="373">
        <v>3905</v>
      </c>
      <c r="L72" s="172">
        <v>46517</v>
      </c>
      <c r="M72" s="128">
        <f t="shared" si="2"/>
        <v>68887</v>
      </c>
    </row>
    <row r="73" spans="1:13" hidden="1">
      <c r="A73" s="169" t="s">
        <v>372</v>
      </c>
      <c r="B73" s="170">
        <v>16</v>
      </c>
      <c r="C73" s="171">
        <v>43252</v>
      </c>
      <c r="D73" s="172">
        <v>49096</v>
      </c>
      <c r="E73" s="172">
        <v>2178677</v>
      </c>
      <c r="F73" s="128">
        <f t="shared" si="3"/>
        <v>2227773</v>
      </c>
      <c r="G73" s="172">
        <v>596693</v>
      </c>
      <c r="H73" s="172">
        <v>56070</v>
      </c>
      <c r="I73" s="172">
        <v>255966</v>
      </c>
      <c r="J73" s="172">
        <v>-62491</v>
      </c>
      <c r="K73" s="373">
        <v>50297</v>
      </c>
      <c r="L73" s="172">
        <v>1282142</v>
      </c>
      <c r="M73" s="128">
        <f t="shared" si="2"/>
        <v>2178677</v>
      </c>
    </row>
    <row r="74" spans="1:13" hidden="1">
      <c r="A74" s="202" t="s">
        <v>96</v>
      </c>
      <c r="B74" s="203">
        <v>0</v>
      </c>
      <c r="C74" s="204">
        <v>43282</v>
      </c>
      <c r="D74" s="205">
        <v>-632639</v>
      </c>
      <c r="E74" s="205">
        <v>15332757</v>
      </c>
      <c r="F74" s="206">
        <f t="shared" si="3"/>
        <v>14700118</v>
      </c>
      <c r="G74" s="205">
        <v>3770604</v>
      </c>
      <c r="H74" s="205">
        <v>609408</v>
      </c>
      <c r="I74" s="205">
        <v>2012795</v>
      </c>
      <c r="J74" s="205">
        <v>-396461</v>
      </c>
      <c r="K74" s="205">
        <v>383577</v>
      </c>
      <c r="L74" s="205">
        <f>8952835-1</f>
        <v>8952834</v>
      </c>
      <c r="M74" s="206">
        <f t="shared" si="2"/>
        <v>15332757</v>
      </c>
    </row>
    <row r="75" spans="1:13" hidden="1">
      <c r="A75" s="202" t="s">
        <v>369</v>
      </c>
      <c r="B75" s="203">
        <v>2</v>
      </c>
      <c r="C75" s="204">
        <v>43282</v>
      </c>
      <c r="D75" s="205">
        <v>-476404</v>
      </c>
      <c r="E75" s="205">
        <v>12461177</v>
      </c>
      <c r="F75" s="206">
        <f t="shared" si="3"/>
        <v>11984773</v>
      </c>
      <c r="G75" s="205">
        <v>3353672</v>
      </c>
      <c r="H75" s="205">
        <v>360558</v>
      </c>
      <c r="I75" s="205">
        <v>1794869</v>
      </c>
      <c r="J75" s="205">
        <v>-353782</v>
      </c>
      <c r="K75" s="205">
        <v>318460</v>
      </c>
      <c r="L75" s="205">
        <f>6987399+1</f>
        <v>6987400</v>
      </c>
      <c r="M75" s="206">
        <f t="shared" si="2"/>
        <v>12461177</v>
      </c>
    </row>
    <row r="76" spans="1:13" hidden="1">
      <c r="A76" s="202" t="s">
        <v>370</v>
      </c>
      <c r="B76" s="203">
        <v>4</v>
      </c>
      <c r="C76" s="204">
        <v>43282</v>
      </c>
      <c r="D76" s="205">
        <v>-258197</v>
      </c>
      <c r="E76" s="205">
        <v>5721662</v>
      </c>
      <c r="F76" s="206">
        <f t="shared" si="3"/>
        <v>5463465</v>
      </c>
      <c r="G76" s="205">
        <v>1722593</v>
      </c>
      <c r="H76" s="205">
        <v>146388</v>
      </c>
      <c r="I76" s="205">
        <v>894974</v>
      </c>
      <c r="J76" s="205">
        <v>-180736</v>
      </c>
      <c r="K76" s="205">
        <v>135923</v>
      </c>
      <c r="L76" s="205">
        <v>3002520</v>
      </c>
      <c r="M76" s="206">
        <f t="shared" si="2"/>
        <v>5721662</v>
      </c>
    </row>
    <row r="77" spans="1:13" hidden="1">
      <c r="A77" s="202" t="s">
        <v>371</v>
      </c>
      <c r="B77" s="203">
        <v>15</v>
      </c>
      <c r="C77" s="204">
        <v>43282</v>
      </c>
      <c r="D77" s="205">
        <v>0</v>
      </c>
      <c r="E77" s="205">
        <v>172506</v>
      </c>
      <c r="F77" s="206">
        <f t="shared" si="3"/>
        <v>172506</v>
      </c>
      <c r="G77" s="205">
        <v>38145</v>
      </c>
      <c r="H77" s="205">
        <v>196</v>
      </c>
      <c r="I77" s="205">
        <v>15846</v>
      </c>
      <c r="J77" s="205">
        <v>-3448</v>
      </c>
      <c r="K77" s="205">
        <v>4769</v>
      </c>
      <c r="L77" s="205">
        <v>116998</v>
      </c>
      <c r="M77" s="206">
        <f t="shared" si="2"/>
        <v>172506</v>
      </c>
    </row>
    <row r="78" spans="1:13" hidden="1">
      <c r="A78" s="202" t="s">
        <v>372</v>
      </c>
      <c r="B78" s="203">
        <v>16</v>
      </c>
      <c r="C78" s="204">
        <v>43282</v>
      </c>
      <c r="D78" s="205">
        <v>-115052</v>
      </c>
      <c r="E78" s="205">
        <v>2165620</v>
      </c>
      <c r="F78" s="206">
        <f t="shared" si="3"/>
        <v>2050568</v>
      </c>
      <c r="G78" s="205">
        <v>599504</v>
      </c>
      <c r="H78" s="205">
        <v>55519</v>
      </c>
      <c r="I78" s="205">
        <v>319144</v>
      </c>
      <c r="J78" s="205">
        <v>-62788</v>
      </c>
      <c r="K78" s="205">
        <v>54986</v>
      </c>
      <c r="L78" s="205">
        <v>1199255</v>
      </c>
      <c r="M78" s="206">
        <f t="shared" si="2"/>
        <v>2165620</v>
      </c>
    </row>
    <row r="79" spans="1:13">
      <c r="A79" s="169" t="s">
        <v>96</v>
      </c>
      <c r="B79" s="170">
        <v>0</v>
      </c>
      <c r="C79" s="171">
        <v>43313</v>
      </c>
      <c r="D79" s="172">
        <v>398920</v>
      </c>
      <c r="E79" s="172">
        <v>12716657</v>
      </c>
      <c r="F79" s="128">
        <f t="shared" si="3"/>
        <v>13115577</v>
      </c>
      <c r="G79" s="172">
        <v>3363068</v>
      </c>
      <c r="H79" s="172">
        <v>543940</v>
      </c>
      <c r="I79" s="172">
        <v>379161</v>
      </c>
      <c r="J79" s="172">
        <v>-353083</v>
      </c>
      <c r="K79" s="172">
        <v>642457</v>
      </c>
      <c r="L79" s="172">
        <v>8141114</v>
      </c>
      <c r="M79" s="128">
        <f t="shared" si="2"/>
        <v>12716657</v>
      </c>
    </row>
    <row r="80" spans="1:13">
      <c r="A80" s="169" t="s">
        <v>369</v>
      </c>
      <c r="B80" s="170">
        <v>2</v>
      </c>
      <c r="C80" s="171">
        <v>43313</v>
      </c>
      <c r="D80" s="172">
        <v>459977</v>
      </c>
      <c r="E80" s="172">
        <v>10818720</v>
      </c>
      <c r="F80" s="128">
        <f t="shared" si="3"/>
        <v>11278697</v>
      </c>
      <c r="G80" s="172">
        <v>3181005</v>
      </c>
      <c r="H80" s="172">
        <v>341751</v>
      </c>
      <c r="I80" s="172">
        <v>365132</v>
      </c>
      <c r="J80" s="172">
        <v>-335424</v>
      </c>
      <c r="K80" s="172">
        <v>551990</v>
      </c>
      <c r="L80" s="172">
        <f>6714267-1</f>
        <v>6714266</v>
      </c>
      <c r="M80" s="128">
        <f t="shared" si="2"/>
        <v>10818720</v>
      </c>
    </row>
    <row r="81" spans="1:13">
      <c r="A81" s="169" t="s">
        <v>370</v>
      </c>
      <c r="B81" s="170">
        <v>4</v>
      </c>
      <c r="C81" s="171">
        <v>43313</v>
      </c>
      <c r="D81" s="172">
        <v>179492</v>
      </c>
      <c r="E81" s="172">
        <v>5095383</v>
      </c>
      <c r="F81" s="128">
        <f t="shared" si="3"/>
        <v>5274875</v>
      </c>
      <c r="G81" s="172">
        <v>1728979</v>
      </c>
      <c r="H81" s="172">
        <v>147747</v>
      </c>
      <c r="I81" s="172">
        <v>192919</v>
      </c>
      <c r="J81" s="172">
        <v>-181393</v>
      </c>
      <c r="K81" s="172">
        <v>239261</v>
      </c>
      <c r="L81" s="172">
        <f>2967869+1</f>
        <v>2967870</v>
      </c>
      <c r="M81" s="128">
        <f t="shared" si="2"/>
        <v>5095383</v>
      </c>
    </row>
    <row r="82" spans="1:13">
      <c r="A82" s="169" t="s">
        <v>371</v>
      </c>
      <c r="B82" s="170">
        <v>15</v>
      </c>
      <c r="C82" s="171">
        <v>43313</v>
      </c>
      <c r="D82" s="172">
        <v>0</v>
      </c>
      <c r="E82" s="172">
        <v>114770</v>
      </c>
      <c r="F82" s="128">
        <f t="shared" si="3"/>
        <v>114770</v>
      </c>
      <c r="G82" s="172">
        <v>28872</v>
      </c>
      <c r="H82" s="172">
        <v>283</v>
      </c>
      <c r="I82" s="172">
        <v>3438</v>
      </c>
      <c r="J82" s="172">
        <v>-3033</v>
      </c>
      <c r="K82" s="172">
        <v>8191</v>
      </c>
      <c r="L82" s="172">
        <f>77020-1</f>
        <v>77019</v>
      </c>
      <c r="M82" s="128">
        <f t="shared" si="2"/>
        <v>114770</v>
      </c>
    </row>
    <row r="83" spans="1:13">
      <c r="A83" s="169" t="s">
        <v>372</v>
      </c>
      <c r="B83" s="170">
        <v>16</v>
      </c>
      <c r="C83" s="171">
        <v>43313</v>
      </c>
      <c r="D83" s="172">
        <v>91544</v>
      </c>
      <c r="E83" s="172">
        <v>1952115</v>
      </c>
      <c r="F83" s="128">
        <f t="shared" si="3"/>
        <v>2043659</v>
      </c>
      <c r="G83" s="172">
        <v>590642</v>
      </c>
      <c r="H83" s="172">
        <v>55346</v>
      </c>
      <c r="I83" s="172">
        <v>67393</v>
      </c>
      <c r="J83" s="172">
        <v>-61801</v>
      </c>
      <c r="K83" s="172">
        <v>98719</v>
      </c>
      <c r="L83" s="172">
        <v>1201816</v>
      </c>
      <c r="M83" s="128">
        <f t="shared" si="2"/>
        <v>1952115</v>
      </c>
    </row>
    <row r="84" spans="1:13">
      <c r="A84" s="202" t="s">
        <v>96</v>
      </c>
      <c r="B84" s="203">
        <v>0</v>
      </c>
      <c r="C84" s="204">
        <v>43344</v>
      </c>
      <c r="D84" s="205">
        <v>-818122</v>
      </c>
      <c r="E84" s="205">
        <v>13028155</v>
      </c>
      <c r="F84" s="206">
        <f t="shared" si="3"/>
        <v>12210033</v>
      </c>
      <c r="G84" s="205">
        <v>3422757</v>
      </c>
      <c r="H84" s="205">
        <v>553522</v>
      </c>
      <c r="I84" s="205">
        <v>47831</v>
      </c>
      <c r="J84" s="205">
        <v>-202417</v>
      </c>
      <c r="K84" s="205">
        <v>947252</v>
      </c>
      <c r="L84" s="205">
        <v>8259210</v>
      </c>
      <c r="M84" s="206">
        <f t="shared" si="2"/>
        <v>13028155</v>
      </c>
    </row>
    <row r="85" spans="1:13">
      <c r="A85" s="202" t="s">
        <v>369</v>
      </c>
      <c r="B85" s="203">
        <v>2</v>
      </c>
      <c r="C85" s="204">
        <v>43344</v>
      </c>
      <c r="D85" s="205">
        <v>64752</v>
      </c>
      <c r="E85" s="205">
        <v>11211512</v>
      </c>
      <c r="F85" s="206">
        <f t="shared" si="3"/>
        <v>11276264</v>
      </c>
      <c r="G85" s="205">
        <v>3291090</v>
      </c>
      <c r="H85" s="205">
        <v>354062</v>
      </c>
      <c r="I85" s="205">
        <v>43601</v>
      </c>
      <c r="J85" s="205">
        <v>-194906</v>
      </c>
      <c r="K85" s="205">
        <v>861824</v>
      </c>
      <c r="L85" s="205">
        <v>6855841</v>
      </c>
      <c r="M85" s="206">
        <f t="shared" si="2"/>
        <v>11211512</v>
      </c>
    </row>
    <row r="86" spans="1:13">
      <c r="A86" s="202" t="s">
        <v>370</v>
      </c>
      <c r="B86" s="203">
        <v>4</v>
      </c>
      <c r="C86" s="204">
        <v>43344</v>
      </c>
      <c r="D86" s="205">
        <v>25455</v>
      </c>
      <c r="E86" s="205">
        <v>5170969</v>
      </c>
      <c r="F86" s="206">
        <f t="shared" si="3"/>
        <v>5196424</v>
      </c>
      <c r="G86" s="205">
        <v>1752924</v>
      </c>
      <c r="H86" s="205">
        <v>148949</v>
      </c>
      <c r="I86" s="205">
        <v>22892</v>
      </c>
      <c r="J86" s="205">
        <v>-103299</v>
      </c>
      <c r="K86" s="205">
        <v>368615</v>
      </c>
      <c r="L86" s="205">
        <v>2980888</v>
      </c>
      <c r="M86" s="206">
        <f t="shared" si="2"/>
        <v>5170969</v>
      </c>
    </row>
    <row r="87" spans="1:13">
      <c r="A87" s="202" t="s">
        <v>371</v>
      </c>
      <c r="B87" s="203">
        <v>15</v>
      </c>
      <c r="C87" s="204">
        <v>43344</v>
      </c>
      <c r="D87" s="205">
        <v>0</v>
      </c>
      <c r="E87" s="205">
        <v>139798</v>
      </c>
      <c r="F87" s="206">
        <f t="shared" si="3"/>
        <v>139798</v>
      </c>
      <c r="G87" s="205">
        <v>28249</v>
      </c>
      <c r="H87" s="205">
        <v>261</v>
      </c>
      <c r="I87" s="205">
        <v>366</v>
      </c>
      <c r="J87" s="205">
        <v>-1664</v>
      </c>
      <c r="K87" s="205">
        <v>12169</v>
      </c>
      <c r="L87" s="205">
        <v>100417</v>
      </c>
      <c r="M87" s="206">
        <f t="shared" si="2"/>
        <v>139798</v>
      </c>
    </row>
    <row r="88" spans="1:13">
      <c r="A88" s="202" t="s">
        <v>372</v>
      </c>
      <c r="B88" s="203">
        <v>16</v>
      </c>
      <c r="C88" s="204">
        <v>43344</v>
      </c>
      <c r="D88" s="205">
        <v>-8616</v>
      </c>
      <c r="E88" s="205">
        <v>2112117</v>
      </c>
      <c r="F88" s="206">
        <f t="shared" si="3"/>
        <v>2103501</v>
      </c>
      <c r="G88" s="205">
        <v>630184</v>
      </c>
      <c r="H88" s="205">
        <v>59662</v>
      </c>
      <c r="I88" s="205">
        <v>8402</v>
      </c>
      <c r="J88" s="205">
        <v>-37002</v>
      </c>
      <c r="K88" s="205">
        <v>161870</v>
      </c>
      <c r="L88" s="205">
        <f>1289000+1</f>
        <v>1289001</v>
      </c>
      <c r="M88" s="206">
        <f t="shared" si="2"/>
        <v>2112117</v>
      </c>
    </row>
    <row r="89" spans="1:13">
      <c r="A89" s="169" t="s">
        <v>96</v>
      </c>
      <c r="B89" s="170">
        <v>0</v>
      </c>
      <c r="C89" s="171">
        <v>43374</v>
      </c>
      <c r="D89" s="172">
        <v>-1082120</v>
      </c>
      <c r="E89" s="172">
        <v>11048101</v>
      </c>
      <c r="F89" s="128">
        <f t="shared" si="3"/>
        <v>9965981</v>
      </c>
      <c r="G89" s="172">
        <v>2674569</v>
      </c>
      <c r="H89" s="172">
        <v>340785</v>
      </c>
      <c r="I89" s="172">
        <v>563944</v>
      </c>
      <c r="J89" s="172">
        <v>-157877</v>
      </c>
      <c r="K89" s="172">
        <v>858182</v>
      </c>
      <c r="L89" s="172">
        <v>6768498</v>
      </c>
      <c r="M89" s="128">
        <f t="shared" si="2"/>
        <v>11048101</v>
      </c>
    </row>
    <row r="90" spans="1:13">
      <c r="A90" s="169" t="s">
        <v>369</v>
      </c>
      <c r="B90" s="170">
        <v>2</v>
      </c>
      <c r="C90" s="171">
        <v>43374</v>
      </c>
      <c r="D90" s="172">
        <v>-119795</v>
      </c>
      <c r="E90" s="172">
        <v>10935066</v>
      </c>
      <c r="F90" s="128">
        <f t="shared" si="3"/>
        <v>10815271</v>
      </c>
      <c r="G90" s="172">
        <v>2844425</v>
      </c>
      <c r="H90" s="172">
        <v>602225</v>
      </c>
      <c r="I90" s="172">
        <v>602501</v>
      </c>
      <c r="J90" s="172">
        <v>-168415</v>
      </c>
      <c r="K90" s="172">
        <v>873657</v>
      </c>
      <c r="L90" s="172">
        <f>6180674-1</f>
        <v>6180673</v>
      </c>
      <c r="M90" s="128">
        <f t="shared" si="2"/>
        <v>10935066</v>
      </c>
    </row>
    <row r="91" spans="1:13">
      <c r="A91" s="169" t="s">
        <v>370</v>
      </c>
      <c r="B91" s="170">
        <v>4</v>
      </c>
      <c r="C91" s="171">
        <v>43374</v>
      </c>
      <c r="D91" s="172">
        <v>162622</v>
      </c>
      <c r="E91" s="172">
        <v>5306913</v>
      </c>
      <c r="F91" s="128">
        <f t="shared" si="3"/>
        <v>5469535</v>
      </c>
      <c r="G91" s="172">
        <v>1639329</v>
      </c>
      <c r="H91" s="172">
        <v>274518</v>
      </c>
      <c r="I91" s="172">
        <v>336795</v>
      </c>
      <c r="J91" s="172">
        <v>-96602</v>
      </c>
      <c r="K91" s="172">
        <v>384415</v>
      </c>
      <c r="L91" s="172">
        <f>2768459-1</f>
        <v>2768458</v>
      </c>
      <c r="M91" s="128">
        <f t="shared" si="2"/>
        <v>5306913</v>
      </c>
    </row>
    <row r="92" spans="1:13">
      <c r="A92" s="169" t="s">
        <v>371</v>
      </c>
      <c r="B92" s="170">
        <v>15</v>
      </c>
      <c r="C92" s="171">
        <v>43374</v>
      </c>
      <c r="D92" s="172">
        <v>0</v>
      </c>
      <c r="E92" s="172">
        <v>105755</v>
      </c>
      <c r="F92" s="128">
        <f t="shared" si="3"/>
        <v>105755</v>
      </c>
      <c r="G92" s="172">
        <v>19743</v>
      </c>
      <c r="H92" s="172">
        <v>598</v>
      </c>
      <c r="I92" s="172">
        <v>4014</v>
      </c>
      <c r="J92" s="172">
        <v>-935</v>
      </c>
      <c r="K92" s="172">
        <v>10575</v>
      </c>
      <c r="L92" s="172">
        <f>71762-2</f>
        <v>71760</v>
      </c>
      <c r="M92" s="128">
        <f t="shared" si="2"/>
        <v>105755</v>
      </c>
    </row>
    <row r="93" spans="1:13">
      <c r="A93" s="169" t="s">
        <v>372</v>
      </c>
      <c r="B93" s="170">
        <v>16</v>
      </c>
      <c r="C93" s="171">
        <v>43374</v>
      </c>
      <c r="D93" s="172">
        <v>106453</v>
      </c>
      <c r="E93" s="172">
        <v>2128530</v>
      </c>
      <c r="F93" s="128">
        <f t="shared" si="3"/>
        <v>2234983</v>
      </c>
      <c r="G93" s="172">
        <v>588927</v>
      </c>
      <c r="H93" s="172">
        <v>109532</v>
      </c>
      <c r="I93" s="172">
        <v>123510</v>
      </c>
      <c r="J93" s="172">
        <v>-34603</v>
      </c>
      <c r="K93" s="172">
        <v>165985</v>
      </c>
      <c r="L93" s="172">
        <f>1175178+1</f>
        <v>1175179</v>
      </c>
      <c r="M93" s="128">
        <f t="shared" si="2"/>
        <v>2128530</v>
      </c>
    </row>
    <row r="94" spans="1:13">
      <c r="A94" s="202" t="s">
        <v>96</v>
      </c>
      <c r="B94" s="203">
        <v>0</v>
      </c>
      <c r="C94" s="204">
        <v>43405</v>
      </c>
      <c r="D94" s="205">
        <v>1819525</v>
      </c>
      <c r="E94" s="205">
        <v>9761936</v>
      </c>
      <c r="F94" s="206">
        <f t="shared" si="3"/>
        <v>11581461</v>
      </c>
      <c r="G94" s="205">
        <v>2397043</v>
      </c>
      <c r="H94" s="205">
        <v>304926</v>
      </c>
      <c r="I94" s="205">
        <v>407297</v>
      </c>
      <c r="J94" s="205">
        <v>-141486</v>
      </c>
      <c r="K94" s="205">
        <v>572491</v>
      </c>
      <c r="L94" s="205">
        <f>6221664+1</f>
        <v>6221665</v>
      </c>
      <c r="M94" s="206">
        <f t="shared" si="2"/>
        <v>9761936</v>
      </c>
    </row>
    <row r="95" spans="1:13">
      <c r="A95" s="202" t="s">
        <v>369</v>
      </c>
      <c r="B95" s="203">
        <v>2</v>
      </c>
      <c r="C95" s="204">
        <v>43405</v>
      </c>
      <c r="D95" s="205">
        <v>-21324</v>
      </c>
      <c r="E95" s="205">
        <v>9835049</v>
      </c>
      <c r="F95" s="206">
        <f t="shared" si="3"/>
        <v>9813725</v>
      </c>
      <c r="G95" s="205">
        <v>2625633</v>
      </c>
      <c r="H95" s="205">
        <v>551032</v>
      </c>
      <c r="I95" s="205">
        <v>448383</v>
      </c>
      <c r="J95" s="205">
        <v>-155506</v>
      </c>
      <c r="K95" s="205">
        <v>602739</v>
      </c>
      <c r="L95" s="205">
        <v>5762768</v>
      </c>
      <c r="M95" s="206">
        <f t="shared" si="2"/>
        <v>9835049</v>
      </c>
    </row>
    <row r="96" spans="1:13">
      <c r="A96" s="202" t="s">
        <v>370</v>
      </c>
      <c r="B96" s="203">
        <v>4</v>
      </c>
      <c r="C96" s="204">
        <v>43405</v>
      </c>
      <c r="D96" s="205">
        <v>-49065</v>
      </c>
      <c r="E96" s="205">
        <v>4901539</v>
      </c>
      <c r="F96" s="206">
        <f t="shared" si="3"/>
        <v>4852474</v>
      </c>
      <c r="G96" s="205">
        <v>1569314</v>
      </c>
      <c r="H96" s="205">
        <v>259087</v>
      </c>
      <c r="I96" s="205">
        <v>260616</v>
      </c>
      <c r="J96" s="205">
        <v>-92505</v>
      </c>
      <c r="K96" s="205">
        <v>271381</v>
      </c>
      <c r="L96" s="205">
        <f>2633647-1</f>
        <v>2633646</v>
      </c>
      <c r="M96" s="206">
        <f t="shared" si="2"/>
        <v>4901539</v>
      </c>
    </row>
    <row r="97" spans="1:13">
      <c r="A97" s="202" t="s">
        <v>371</v>
      </c>
      <c r="B97" s="203">
        <v>15</v>
      </c>
      <c r="C97" s="204">
        <v>43405</v>
      </c>
      <c r="D97" s="205">
        <v>0</v>
      </c>
      <c r="E97" s="205">
        <v>178681</v>
      </c>
      <c r="F97" s="206">
        <f t="shared" si="3"/>
        <v>178681</v>
      </c>
      <c r="G97" s="205">
        <v>37027</v>
      </c>
      <c r="H97" s="205">
        <v>692</v>
      </c>
      <c r="I97" s="205">
        <v>6799</v>
      </c>
      <c r="J97" s="205">
        <v>-2376</v>
      </c>
      <c r="K97" s="205">
        <v>11890</v>
      </c>
      <c r="L97" s="205">
        <v>124649</v>
      </c>
      <c r="M97" s="206">
        <f t="shared" si="2"/>
        <v>178681</v>
      </c>
    </row>
    <row r="98" spans="1:13">
      <c r="A98" s="202" t="s">
        <v>372</v>
      </c>
      <c r="B98" s="203">
        <v>16</v>
      </c>
      <c r="C98" s="204">
        <v>43405</v>
      </c>
      <c r="D98" s="205">
        <v>59</v>
      </c>
      <c r="E98" s="205">
        <v>1889913</v>
      </c>
      <c r="F98" s="206">
        <f t="shared" si="3"/>
        <v>1889972</v>
      </c>
      <c r="G98" s="205">
        <v>538478</v>
      </c>
      <c r="H98" s="205">
        <v>97371</v>
      </c>
      <c r="I98" s="205">
        <v>91044</v>
      </c>
      <c r="J98" s="205">
        <v>-31629</v>
      </c>
      <c r="K98" s="205">
        <v>112595</v>
      </c>
      <c r="L98" s="205">
        <v>1082054</v>
      </c>
      <c r="M98" s="206">
        <f t="shared" si="2"/>
        <v>1889913</v>
      </c>
    </row>
    <row r="99" spans="1:13">
      <c r="A99" s="169" t="s">
        <v>96</v>
      </c>
      <c r="B99" s="170">
        <v>0</v>
      </c>
      <c r="C99" s="171">
        <v>43435</v>
      </c>
      <c r="D99" s="172">
        <v>-7019116</v>
      </c>
      <c r="E99" s="172">
        <v>12609557</v>
      </c>
      <c r="F99" s="128">
        <f t="shared" si="3"/>
        <v>5590441</v>
      </c>
      <c r="G99" s="172">
        <v>3256513</v>
      </c>
      <c r="H99" s="172">
        <v>414458</v>
      </c>
      <c r="I99" s="172">
        <v>116898</v>
      </c>
      <c r="J99" s="172">
        <v>-14414</v>
      </c>
      <c r="K99" s="172">
        <v>886457</v>
      </c>
      <c r="L99" s="172">
        <v>7949645</v>
      </c>
      <c r="M99" s="128">
        <f t="shared" si="2"/>
        <v>12609557</v>
      </c>
    </row>
    <row r="100" spans="1:13">
      <c r="A100" s="169" t="s">
        <v>369</v>
      </c>
      <c r="B100" s="170">
        <v>2</v>
      </c>
      <c r="C100" s="171">
        <v>43435</v>
      </c>
      <c r="D100" s="172">
        <v>-5137769</v>
      </c>
      <c r="E100" s="172">
        <v>10390781</v>
      </c>
      <c r="F100" s="128">
        <f t="shared" si="3"/>
        <v>5253012</v>
      </c>
      <c r="G100" s="172">
        <v>2889738</v>
      </c>
      <c r="H100" s="172">
        <v>606758</v>
      </c>
      <c r="I100" s="172">
        <v>104190</v>
      </c>
      <c r="J100" s="172">
        <v>-13286</v>
      </c>
      <c r="K100" s="172">
        <v>791419</v>
      </c>
      <c r="L100" s="172">
        <v>6011962</v>
      </c>
      <c r="M100" s="128">
        <f t="shared" si="2"/>
        <v>10390781</v>
      </c>
    </row>
    <row r="101" spans="1:13">
      <c r="A101" s="169" t="s">
        <v>370</v>
      </c>
      <c r="B101" s="170">
        <v>4</v>
      </c>
      <c r="C101" s="171">
        <v>43435</v>
      </c>
      <c r="D101" s="172">
        <v>-2504461</v>
      </c>
      <c r="E101" s="172">
        <v>4892247</v>
      </c>
      <c r="F101" s="128">
        <f t="shared" si="3"/>
        <v>2387786</v>
      </c>
      <c r="G101" s="172">
        <v>1616590</v>
      </c>
      <c r="H101" s="172">
        <v>270742</v>
      </c>
      <c r="I101" s="172">
        <v>56629</v>
      </c>
      <c r="J101" s="172">
        <v>-7045</v>
      </c>
      <c r="K101" s="172">
        <v>342166</v>
      </c>
      <c r="L101" s="172">
        <f>2613166-1</f>
        <v>2613165</v>
      </c>
      <c r="M101" s="128">
        <f t="shared" si="2"/>
        <v>4892247</v>
      </c>
    </row>
    <row r="102" spans="1:13">
      <c r="A102" s="169" t="s">
        <v>371</v>
      </c>
      <c r="B102" s="170">
        <v>15</v>
      </c>
      <c r="C102" s="171">
        <v>43435</v>
      </c>
      <c r="D102" s="172">
        <v>0</v>
      </c>
      <c r="E102" s="172">
        <v>144479</v>
      </c>
      <c r="F102" s="128">
        <f t="shared" si="3"/>
        <v>144479</v>
      </c>
      <c r="G102" s="172">
        <v>29366</v>
      </c>
      <c r="H102" s="172">
        <v>776</v>
      </c>
      <c r="I102" s="172">
        <v>1063</v>
      </c>
      <c r="J102" s="172">
        <v>-121</v>
      </c>
      <c r="K102" s="172">
        <v>12216</v>
      </c>
      <c r="L102" s="172">
        <v>101179</v>
      </c>
      <c r="M102" s="128">
        <f t="shared" si="2"/>
        <v>144479</v>
      </c>
    </row>
    <row r="103" spans="1:13">
      <c r="A103" s="169" t="s">
        <v>372</v>
      </c>
      <c r="B103" s="170">
        <v>16</v>
      </c>
      <c r="C103" s="171">
        <v>43435</v>
      </c>
      <c r="D103" s="172">
        <v>-1296037</v>
      </c>
      <c r="E103" s="172">
        <v>1896831</v>
      </c>
      <c r="F103" s="128">
        <f t="shared" si="3"/>
        <v>600794</v>
      </c>
      <c r="G103" s="172">
        <v>557279</v>
      </c>
      <c r="H103" s="172">
        <v>99707</v>
      </c>
      <c r="I103" s="172">
        <v>19794</v>
      </c>
      <c r="J103" s="172">
        <v>-2420</v>
      </c>
      <c r="K103" s="172">
        <v>141837</v>
      </c>
      <c r="L103" s="172">
        <v>1080634</v>
      </c>
      <c r="M103" s="128">
        <f t="shared" si="2"/>
        <v>1896831</v>
      </c>
    </row>
    <row r="104" spans="1:13">
      <c r="A104" s="202" t="s">
        <v>96</v>
      </c>
      <c r="B104" s="203">
        <v>0</v>
      </c>
      <c r="C104" s="204">
        <v>43466</v>
      </c>
      <c r="D104" s="205">
        <v>-64742</v>
      </c>
      <c r="E104" s="205">
        <v>14245202</v>
      </c>
      <c r="F104" s="206">
        <f t="shared" si="3"/>
        <v>14180460</v>
      </c>
      <c r="G104" s="205">
        <v>3539081</v>
      </c>
      <c r="H104" s="205">
        <v>450468</v>
      </c>
      <c r="I104" s="205">
        <v>642716</v>
      </c>
      <c r="J104" s="205">
        <v>-15566</v>
      </c>
      <c r="K104" s="205">
        <v>1111248</v>
      </c>
      <c r="L104" s="205">
        <f>8517254+1</f>
        <v>8517255</v>
      </c>
      <c r="M104" s="206">
        <f t="shared" si="2"/>
        <v>14245202</v>
      </c>
    </row>
    <row r="105" spans="1:13">
      <c r="A105" s="202" t="s">
        <v>369</v>
      </c>
      <c r="B105" s="203">
        <v>2</v>
      </c>
      <c r="C105" s="204">
        <v>43466</v>
      </c>
      <c r="D105" s="205">
        <v>-393472</v>
      </c>
      <c r="E105" s="205">
        <v>10980544</v>
      </c>
      <c r="F105" s="206">
        <f t="shared" si="3"/>
        <v>10587072</v>
      </c>
      <c r="G105" s="205">
        <v>2899548</v>
      </c>
      <c r="H105" s="205">
        <v>610721</v>
      </c>
      <c r="I105" s="205">
        <v>528982</v>
      </c>
      <c r="J105" s="205">
        <v>-12544</v>
      </c>
      <c r="K105" s="205">
        <v>894884</v>
      </c>
      <c r="L105" s="205">
        <f>6058955-2</f>
        <v>6058953</v>
      </c>
      <c r="M105" s="206">
        <f t="shared" si="2"/>
        <v>10980544</v>
      </c>
    </row>
    <row r="106" spans="1:13">
      <c r="A106" s="202" t="s">
        <v>370</v>
      </c>
      <c r="B106" s="203">
        <v>4</v>
      </c>
      <c r="C106" s="204">
        <v>43466</v>
      </c>
      <c r="D106" s="205">
        <v>-253110</v>
      </c>
      <c r="E106" s="205">
        <v>5194449</v>
      </c>
      <c r="F106" s="206">
        <f t="shared" si="3"/>
        <v>4941339</v>
      </c>
      <c r="G106" s="205">
        <v>1613629</v>
      </c>
      <c r="H106" s="205">
        <v>269837</v>
      </c>
      <c r="I106" s="205">
        <v>287949</v>
      </c>
      <c r="J106" s="205">
        <v>-7031</v>
      </c>
      <c r="K106" s="205">
        <v>388738</v>
      </c>
      <c r="L106" s="205">
        <v>2641327</v>
      </c>
      <c r="M106" s="206">
        <f t="shared" si="2"/>
        <v>5194449</v>
      </c>
    </row>
    <row r="107" spans="1:13">
      <c r="A107" s="202" t="s">
        <v>371</v>
      </c>
      <c r="B107" s="203">
        <v>15</v>
      </c>
      <c r="C107" s="204">
        <v>43466</v>
      </c>
      <c r="D107" s="205">
        <v>0</v>
      </c>
      <c r="E107" s="205">
        <v>150252</v>
      </c>
      <c r="F107" s="206">
        <f t="shared" si="3"/>
        <v>150252</v>
      </c>
      <c r="G107" s="205">
        <v>29338</v>
      </c>
      <c r="H107" s="205">
        <v>796</v>
      </c>
      <c r="I107" s="205">
        <v>5348</v>
      </c>
      <c r="J107" s="205">
        <v>-118</v>
      </c>
      <c r="K107" s="205">
        <v>13727</v>
      </c>
      <c r="L107" s="205">
        <f>101162-1</f>
        <v>101161</v>
      </c>
      <c r="M107" s="206">
        <f t="shared" si="2"/>
        <v>150252</v>
      </c>
    </row>
    <row r="108" spans="1:13">
      <c r="A108" s="202" t="s">
        <v>372</v>
      </c>
      <c r="B108" s="203">
        <v>16</v>
      </c>
      <c r="C108" s="204">
        <v>43466</v>
      </c>
      <c r="D108" s="205">
        <v>-89454</v>
      </c>
      <c r="E108" s="205">
        <v>1965633</v>
      </c>
      <c r="F108" s="206">
        <f t="shared" si="3"/>
        <v>1876179</v>
      </c>
      <c r="G108" s="205">
        <v>554491</v>
      </c>
      <c r="H108" s="205">
        <v>100049</v>
      </c>
      <c r="I108" s="205">
        <v>100328</v>
      </c>
      <c r="J108" s="205">
        <v>-2392</v>
      </c>
      <c r="K108" s="205">
        <v>155900</v>
      </c>
      <c r="L108" s="205">
        <v>1057257</v>
      </c>
      <c r="M108" s="206">
        <f t="shared" si="2"/>
        <v>1965633</v>
      </c>
    </row>
    <row r="109" spans="1:13">
      <c r="A109" s="169" t="s">
        <v>96</v>
      </c>
      <c r="B109" s="170">
        <v>0</v>
      </c>
      <c r="C109" s="171">
        <v>43497</v>
      </c>
      <c r="D109" s="172">
        <v>-1825527</v>
      </c>
      <c r="E109" s="172">
        <v>13898083</v>
      </c>
      <c r="F109" s="128">
        <f t="shared" si="3"/>
        <v>12072556</v>
      </c>
      <c r="G109" s="172">
        <v>3508198</v>
      </c>
      <c r="H109" s="172">
        <v>446432</v>
      </c>
      <c r="I109" s="172">
        <v>366722</v>
      </c>
      <c r="J109" s="172">
        <v>-15327</v>
      </c>
      <c r="K109" s="172">
        <v>1131936</v>
      </c>
      <c r="L109" s="172">
        <f>8460121+1</f>
        <v>8460122</v>
      </c>
      <c r="M109" s="128">
        <f t="shared" si="2"/>
        <v>13898083</v>
      </c>
    </row>
    <row r="110" spans="1:13">
      <c r="A110" s="169" t="s">
        <v>369</v>
      </c>
      <c r="B110" s="170">
        <v>2</v>
      </c>
      <c r="C110" s="171">
        <v>43497</v>
      </c>
      <c r="D110" s="172">
        <v>-545295</v>
      </c>
      <c r="E110" s="172">
        <v>10692622</v>
      </c>
      <c r="F110" s="128">
        <f t="shared" si="3"/>
        <v>10147327</v>
      </c>
      <c r="G110" s="172">
        <v>2798669</v>
      </c>
      <c r="H110" s="172">
        <v>588925</v>
      </c>
      <c r="I110" s="172">
        <v>293381</v>
      </c>
      <c r="J110" s="172">
        <v>-12246</v>
      </c>
      <c r="K110" s="172">
        <v>937278</v>
      </c>
      <c r="L110" s="172">
        <f>6086614+1</f>
        <v>6086615</v>
      </c>
      <c r="M110" s="128">
        <f t="shared" si="2"/>
        <v>10692622</v>
      </c>
    </row>
    <row r="111" spans="1:13">
      <c r="A111" s="169" t="s">
        <v>370</v>
      </c>
      <c r="B111" s="170">
        <v>4</v>
      </c>
      <c r="C111" s="171">
        <v>43497</v>
      </c>
      <c r="D111" s="172">
        <v>-269627</v>
      </c>
      <c r="E111" s="172">
        <v>4985021</v>
      </c>
      <c r="F111" s="128">
        <f t="shared" si="3"/>
        <v>4715394</v>
      </c>
      <c r="G111" s="172">
        <v>1542547</v>
      </c>
      <c r="H111" s="172">
        <v>255575</v>
      </c>
      <c r="I111" s="172">
        <v>158317</v>
      </c>
      <c r="J111" s="172">
        <v>-6708</v>
      </c>
      <c r="K111" s="172">
        <v>403503</v>
      </c>
      <c r="L111" s="172">
        <v>2631787</v>
      </c>
      <c r="M111" s="128">
        <f t="shared" si="2"/>
        <v>4985021</v>
      </c>
    </row>
    <row r="112" spans="1:13">
      <c r="A112" s="169" t="s">
        <v>371</v>
      </c>
      <c r="B112" s="170">
        <v>15</v>
      </c>
      <c r="C112" s="171">
        <v>43497</v>
      </c>
      <c r="D112" s="172">
        <v>0</v>
      </c>
      <c r="E112" s="172">
        <v>147026</v>
      </c>
      <c r="F112" s="128">
        <f t="shared" si="3"/>
        <v>147026</v>
      </c>
      <c r="G112" s="172">
        <v>28823</v>
      </c>
      <c r="H112" s="172">
        <v>663</v>
      </c>
      <c r="I112" s="172">
        <v>3001</v>
      </c>
      <c r="J112" s="172">
        <v>-119</v>
      </c>
      <c r="K112" s="172">
        <v>14241</v>
      </c>
      <c r="L112" s="172">
        <v>100417</v>
      </c>
      <c r="M112" s="128">
        <f t="shared" si="2"/>
        <v>147026</v>
      </c>
    </row>
    <row r="113" spans="1:13">
      <c r="A113" s="169" t="s">
        <v>372</v>
      </c>
      <c r="B113" s="170">
        <v>16</v>
      </c>
      <c r="C113" s="171">
        <v>43497</v>
      </c>
      <c r="D113" s="172">
        <v>-139837</v>
      </c>
      <c r="E113" s="172">
        <v>1919777</v>
      </c>
      <c r="F113" s="128">
        <f t="shared" si="3"/>
        <v>1779940</v>
      </c>
      <c r="G113" s="172">
        <v>537414</v>
      </c>
      <c r="H113" s="172">
        <v>96097</v>
      </c>
      <c r="I113" s="172">
        <v>55739</v>
      </c>
      <c r="J113" s="172">
        <v>-2328</v>
      </c>
      <c r="K113" s="172">
        <v>164005</v>
      </c>
      <c r="L113" s="172">
        <f>1068848+2</f>
        <v>1068850</v>
      </c>
      <c r="M113" s="128">
        <f t="shared" si="2"/>
        <v>1919777</v>
      </c>
    </row>
    <row r="114" spans="1:13">
      <c r="A114" s="202" t="s">
        <v>96</v>
      </c>
      <c r="B114" s="203">
        <v>0</v>
      </c>
      <c r="C114" s="204">
        <v>43525</v>
      </c>
      <c r="D114" s="205">
        <v>-580276</v>
      </c>
      <c r="E114" s="205">
        <v>11471832</v>
      </c>
      <c r="F114" s="206">
        <f t="shared" si="3"/>
        <v>10891556</v>
      </c>
      <c r="G114" s="205">
        <v>3016541</v>
      </c>
      <c r="H114" s="205">
        <v>383816</v>
      </c>
      <c r="I114" s="205">
        <v>-23454</v>
      </c>
      <c r="J114" s="205">
        <v>-151059</v>
      </c>
      <c r="K114" s="205">
        <v>773284</v>
      </c>
      <c r="L114" s="205">
        <v>7472704</v>
      </c>
      <c r="M114" s="206">
        <f t="shared" si="2"/>
        <v>11471832</v>
      </c>
    </row>
    <row r="115" spans="1:13">
      <c r="A115" s="202" t="s">
        <v>369</v>
      </c>
      <c r="B115" s="203">
        <v>2</v>
      </c>
      <c r="C115" s="204">
        <v>43525</v>
      </c>
      <c r="D115" s="205">
        <v>196793</v>
      </c>
      <c r="E115" s="205">
        <v>9578093</v>
      </c>
      <c r="F115" s="206">
        <f t="shared" si="3"/>
        <v>9774886</v>
      </c>
      <c r="G115" s="205">
        <v>2641548</v>
      </c>
      <c r="H115" s="205">
        <v>554049</v>
      </c>
      <c r="I115" s="205">
        <v>-20641</v>
      </c>
      <c r="J115" s="205">
        <v>-132811</v>
      </c>
      <c r="K115" s="205">
        <v>714894</v>
      </c>
      <c r="L115" s="205">
        <v>5821054</v>
      </c>
      <c r="M115" s="206">
        <f t="shared" si="2"/>
        <v>9578093</v>
      </c>
    </row>
    <row r="116" spans="1:13">
      <c r="A116" s="202" t="s">
        <v>370</v>
      </c>
      <c r="B116" s="203">
        <v>4</v>
      </c>
      <c r="C116" s="204">
        <v>43525</v>
      </c>
      <c r="D116" s="205">
        <v>188835</v>
      </c>
      <c r="E116" s="205">
        <v>4631943</v>
      </c>
      <c r="F116" s="206">
        <f t="shared" si="3"/>
        <v>4820778</v>
      </c>
      <c r="G116" s="205">
        <v>1536174</v>
      </c>
      <c r="H116" s="205">
        <v>255611</v>
      </c>
      <c r="I116" s="205">
        <v>-11144</v>
      </c>
      <c r="J116" s="205">
        <v>-76646</v>
      </c>
      <c r="K116" s="205">
        <v>318891</v>
      </c>
      <c r="L116" s="205">
        <v>2609057</v>
      </c>
      <c r="M116" s="206">
        <f t="shared" si="2"/>
        <v>4631943</v>
      </c>
    </row>
    <row r="117" spans="1:13">
      <c r="A117" s="202" t="s">
        <v>371</v>
      </c>
      <c r="B117" s="203">
        <v>15</v>
      </c>
      <c r="C117" s="204">
        <v>43525</v>
      </c>
      <c r="D117" s="205">
        <v>0</v>
      </c>
      <c r="E117" s="205">
        <v>138927</v>
      </c>
      <c r="F117" s="206">
        <f t="shared" si="3"/>
        <v>138927</v>
      </c>
      <c r="G117" s="205">
        <v>28522</v>
      </c>
      <c r="H117" s="205">
        <v>600</v>
      </c>
      <c r="I117" s="205">
        <v>-216</v>
      </c>
      <c r="J117" s="205">
        <v>-1428</v>
      </c>
      <c r="K117" s="205">
        <v>11399</v>
      </c>
      <c r="L117" s="205">
        <v>100050</v>
      </c>
      <c r="M117" s="206">
        <f t="shared" si="2"/>
        <v>138927</v>
      </c>
    </row>
    <row r="118" spans="1:13">
      <c r="A118" s="202" t="s">
        <v>372</v>
      </c>
      <c r="B118" s="203">
        <v>16</v>
      </c>
      <c r="C118" s="204">
        <v>43525</v>
      </c>
      <c r="D118" s="205">
        <v>63847</v>
      </c>
      <c r="E118" s="205">
        <v>1754034</v>
      </c>
      <c r="F118" s="206">
        <f t="shared" si="3"/>
        <v>1817881</v>
      </c>
      <c r="G118" s="205">
        <v>515688</v>
      </c>
      <c r="H118" s="205">
        <v>92999</v>
      </c>
      <c r="I118" s="205">
        <v>-4038</v>
      </c>
      <c r="J118" s="205">
        <v>-25648</v>
      </c>
      <c r="K118" s="205">
        <v>128065</v>
      </c>
      <c r="L118" s="205">
        <v>1046968</v>
      </c>
      <c r="M118" s="206">
        <f t="shared" si="2"/>
        <v>1754034</v>
      </c>
    </row>
    <row r="119" spans="1:13">
      <c r="A119" s="169" t="s">
        <v>96</v>
      </c>
      <c r="B119" s="170">
        <v>0</v>
      </c>
      <c r="C119" s="379">
        <v>43556</v>
      </c>
      <c r="D119" s="373">
        <v>-643502</v>
      </c>
      <c r="E119" s="373">
        <v>9398011</v>
      </c>
      <c r="F119" s="380">
        <f t="shared" ref="F119:F123" si="4">D119+E119</f>
        <v>8754509</v>
      </c>
      <c r="G119" s="373">
        <v>2317679</v>
      </c>
      <c r="H119" s="373">
        <v>294798</v>
      </c>
      <c r="I119" s="373">
        <v>132323</v>
      </c>
      <c r="J119" s="373">
        <v>-116139</v>
      </c>
      <c r="K119" s="373">
        <v>700129</v>
      </c>
      <c r="L119" s="373">
        <v>6069221</v>
      </c>
      <c r="M119" s="380">
        <f t="shared" ref="M119:M123" si="5">SUM(G119:L119)</f>
        <v>9398011</v>
      </c>
    </row>
    <row r="120" spans="1:13">
      <c r="A120" s="169" t="s">
        <v>369</v>
      </c>
      <c r="B120" s="170">
        <v>2</v>
      </c>
      <c r="C120" s="379">
        <v>43556</v>
      </c>
      <c r="D120" s="373">
        <v>-86477</v>
      </c>
      <c r="E120" s="373">
        <v>9641799</v>
      </c>
      <c r="F120" s="380">
        <f t="shared" si="4"/>
        <v>9555322</v>
      </c>
      <c r="G120" s="373">
        <v>2597134</v>
      </c>
      <c r="H120" s="373">
        <v>544111</v>
      </c>
      <c r="I120" s="373">
        <v>148303</v>
      </c>
      <c r="J120" s="373">
        <v>-130604</v>
      </c>
      <c r="K120" s="373">
        <v>780981</v>
      </c>
      <c r="L120" s="373">
        <v>5701874</v>
      </c>
      <c r="M120" s="380">
        <f t="shared" si="5"/>
        <v>9641799</v>
      </c>
    </row>
    <row r="121" spans="1:13">
      <c r="A121" s="169" t="s">
        <v>370</v>
      </c>
      <c r="B121" s="170">
        <v>4</v>
      </c>
      <c r="C121" s="379">
        <v>43556</v>
      </c>
      <c r="D121" s="373">
        <v>-45338</v>
      </c>
      <c r="E121" s="373">
        <v>4835968</v>
      </c>
      <c r="F121" s="380">
        <f t="shared" si="4"/>
        <v>4790630</v>
      </c>
      <c r="G121" s="373">
        <v>1551534</v>
      </c>
      <c r="H121" s="373">
        <v>262673</v>
      </c>
      <c r="I121" s="373">
        <v>87214</v>
      </c>
      <c r="J121" s="373">
        <v>-77939</v>
      </c>
      <c r="K121" s="373">
        <v>360676</v>
      </c>
      <c r="L121" s="373">
        <v>2651810</v>
      </c>
      <c r="M121" s="380">
        <f t="shared" si="5"/>
        <v>4835968</v>
      </c>
    </row>
    <row r="122" spans="1:13">
      <c r="A122" s="169" t="s">
        <v>371</v>
      </c>
      <c r="B122" s="170">
        <v>15</v>
      </c>
      <c r="C122" s="379">
        <v>43556</v>
      </c>
      <c r="D122" s="373">
        <v>0</v>
      </c>
      <c r="E122" s="373">
        <v>141545</v>
      </c>
      <c r="F122" s="380">
        <f t="shared" si="4"/>
        <v>141545</v>
      </c>
      <c r="G122" s="373">
        <v>28363</v>
      </c>
      <c r="H122" s="373">
        <v>562</v>
      </c>
      <c r="I122" s="373">
        <v>1623</v>
      </c>
      <c r="J122" s="373">
        <v>-1420</v>
      </c>
      <c r="K122" s="373">
        <v>12636</v>
      </c>
      <c r="L122" s="373">
        <v>99781</v>
      </c>
      <c r="M122" s="380">
        <f t="shared" si="5"/>
        <v>141545</v>
      </c>
    </row>
    <row r="123" spans="1:13">
      <c r="A123" s="169" t="s">
        <v>372</v>
      </c>
      <c r="B123" s="170">
        <v>16</v>
      </c>
      <c r="C123" s="379">
        <v>43556</v>
      </c>
      <c r="D123" s="373">
        <v>-12782</v>
      </c>
      <c r="E123" s="373">
        <v>1762058</v>
      </c>
      <c r="F123" s="380">
        <f t="shared" si="4"/>
        <v>1749276</v>
      </c>
      <c r="G123" s="373">
        <v>501842</v>
      </c>
      <c r="H123" s="373">
        <v>90568</v>
      </c>
      <c r="I123" s="373">
        <v>28475</v>
      </c>
      <c r="J123" s="373">
        <v>-25071</v>
      </c>
      <c r="K123" s="373">
        <v>140163</v>
      </c>
      <c r="L123" s="373">
        <v>1026081</v>
      </c>
      <c r="M123" s="380">
        <f t="shared" si="5"/>
        <v>1762058</v>
      </c>
    </row>
    <row r="124" spans="1:13">
      <c r="A124" s="202" t="s">
        <v>96</v>
      </c>
      <c r="B124" s="203">
        <v>0</v>
      </c>
      <c r="C124" s="204">
        <v>43586</v>
      </c>
      <c r="D124" s="205">
        <v>1602033</v>
      </c>
      <c r="E124" s="205">
        <v>8627659</v>
      </c>
      <c r="F124" s="206">
        <f t="shared" ref="F124:F128" si="6">D124+E124</f>
        <v>10229692</v>
      </c>
      <c r="G124" s="205">
        <v>2084257</v>
      </c>
      <c r="H124" s="205">
        <v>267342</v>
      </c>
      <c r="I124" s="205">
        <v>39642</v>
      </c>
      <c r="J124" s="205">
        <v>-104645</v>
      </c>
      <c r="K124" s="205">
        <v>737098</v>
      </c>
      <c r="L124" s="205">
        <v>5603965</v>
      </c>
      <c r="M124" s="206">
        <f t="shared" ref="M124:M128" si="7">SUM(G124:L124)</f>
        <v>8627659</v>
      </c>
    </row>
    <row r="125" spans="1:13">
      <c r="A125" s="202" t="s">
        <v>369</v>
      </c>
      <c r="B125" s="203">
        <v>2</v>
      </c>
      <c r="C125" s="204">
        <v>43586</v>
      </c>
      <c r="D125" s="205">
        <v>997660</v>
      </c>
      <c r="E125" s="205">
        <v>9926642</v>
      </c>
      <c r="F125" s="206">
        <f t="shared" si="6"/>
        <v>10924302</v>
      </c>
      <c r="G125" s="205">
        <v>2695085</v>
      </c>
      <c r="H125" s="205">
        <v>569348</v>
      </c>
      <c r="I125" s="205">
        <v>49811</v>
      </c>
      <c r="J125" s="205">
        <v>-135588</v>
      </c>
      <c r="K125" s="205">
        <v>928363</v>
      </c>
      <c r="L125" s="205">
        <v>5819623</v>
      </c>
      <c r="M125" s="206">
        <f t="shared" si="7"/>
        <v>9926642</v>
      </c>
    </row>
    <row r="126" spans="1:13">
      <c r="A126" s="202" t="s">
        <v>370</v>
      </c>
      <c r="B126" s="203">
        <v>4</v>
      </c>
      <c r="C126" s="204">
        <v>43586</v>
      </c>
      <c r="D126" s="205">
        <v>439047</v>
      </c>
      <c r="E126" s="205">
        <v>4944534</v>
      </c>
      <c r="F126" s="206">
        <f t="shared" si="6"/>
        <v>5383581</v>
      </c>
      <c r="G126" s="205">
        <v>1451995</v>
      </c>
      <c r="H126" s="205">
        <v>272187</v>
      </c>
      <c r="I126" s="205">
        <v>33225</v>
      </c>
      <c r="J126" s="205">
        <v>-80261</v>
      </c>
      <c r="K126" s="205">
        <v>425090</v>
      </c>
      <c r="L126" s="205">
        <v>2842298</v>
      </c>
      <c r="M126" s="206">
        <f t="shared" si="7"/>
        <v>4944534</v>
      </c>
    </row>
    <row r="127" spans="1:13">
      <c r="A127" s="202" t="s">
        <v>371</v>
      </c>
      <c r="B127" s="203">
        <v>15</v>
      </c>
      <c r="C127" s="204">
        <v>43586</v>
      </c>
      <c r="D127" s="205">
        <v>0</v>
      </c>
      <c r="E127" s="205">
        <v>56938</v>
      </c>
      <c r="F127" s="206">
        <f t="shared" si="6"/>
        <v>56938</v>
      </c>
      <c r="G127" s="205">
        <v>9612</v>
      </c>
      <c r="H127" s="205">
        <v>539</v>
      </c>
      <c r="I127" s="205">
        <v>-1542</v>
      </c>
      <c r="J127" s="205">
        <v>-597</v>
      </c>
      <c r="K127" s="205">
        <v>7924</v>
      </c>
      <c r="L127" s="205">
        <v>41002</v>
      </c>
      <c r="M127" s="206">
        <f t="shared" si="7"/>
        <v>56938</v>
      </c>
    </row>
    <row r="128" spans="1:13">
      <c r="A128" s="202" t="s">
        <v>372</v>
      </c>
      <c r="B128" s="203">
        <v>16</v>
      </c>
      <c r="C128" s="204">
        <v>43586</v>
      </c>
      <c r="D128" s="205">
        <v>221475</v>
      </c>
      <c r="E128" s="205">
        <v>1802615</v>
      </c>
      <c r="F128" s="206">
        <f t="shared" si="6"/>
        <v>2024090</v>
      </c>
      <c r="G128" s="205">
        <v>511304</v>
      </c>
      <c r="H128" s="205">
        <v>93816</v>
      </c>
      <c r="I128" s="205">
        <v>9358</v>
      </c>
      <c r="J128" s="205">
        <v>-25541</v>
      </c>
      <c r="K128" s="205">
        <v>166595</v>
      </c>
      <c r="L128" s="205">
        <v>1047083</v>
      </c>
      <c r="M128" s="206">
        <f t="shared" si="7"/>
        <v>1802615</v>
      </c>
    </row>
    <row r="129" spans="1:13">
      <c r="A129" s="169" t="s">
        <v>96</v>
      </c>
      <c r="B129" s="170">
        <v>0</v>
      </c>
      <c r="C129" s="171">
        <v>43617</v>
      </c>
      <c r="D129" s="172">
        <v>515438</v>
      </c>
      <c r="E129" s="172">
        <v>11487026</v>
      </c>
      <c r="F129" s="128">
        <f t="shared" si="3"/>
        <v>12002464</v>
      </c>
      <c r="G129" s="172">
        <v>2683667</v>
      </c>
      <c r="H129" s="172">
        <v>70078</v>
      </c>
      <c r="I129" s="172">
        <v>810698</v>
      </c>
      <c r="J129" s="172">
        <v>-18468</v>
      </c>
      <c r="K129" s="172">
        <v>1138649</v>
      </c>
      <c r="L129" s="172">
        <f>6802403-1</f>
        <v>6802402</v>
      </c>
      <c r="M129" s="128">
        <f t="shared" si="2"/>
        <v>11487026</v>
      </c>
    </row>
    <row r="130" spans="1:13">
      <c r="A130" s="169" t="s">
        <v>369</v>
      </c>
      <c r="B130" s="170">
        <v>2</v>
      </c>
      <c r="C130" s="171">
        <v>43617</v>
      </c>
      <c r="D130" s="172">
        <v>-23873</v>
      </c>
      <c r="E130" s="172">
        <v>11841214</v>
      </c>
      <c r="F130" s="128">
        <f t="shared" si="3"/>
        <v>11817341</v>
      </c>
      <c r="G130" s="172">
        <v>2927514</v>
      </c>
      <c r="H130" s="172">
        <v>609745</v>
      </c>
      <c r="I130" s="172">
        <v>887280</v>
      </c>
      <c r="J130" s="172">
        <v>-20778</v>
      </c>
      <c r="K130" s="172">
        <v>1184270</v>
      </c>
      <c r="L130" s="172">
        <v>6253183</v>
      </c>
      <c r="M130" s="128">
        <f t="shared" si="2"/>
        <v>11841214</v>
      </c>
    </row>
    <row r="131" spans="1:13">
      <c r="A131" s="169" t="s">
        <v>370</v>
      </c>
      <c r="B131" s="170">
        <v>4</v>
      </c>
      <c r="C131" s="171">
        <v>43617</v>
      </c>
      <c r="D131" s="172">
        <v>-154799</v>
      </c>
      <c r="E131" s="172">
        <v>5802353</v>
      </c>
      <c r="F131" s="128">
        <f t="shared" si="3"/>
        <v>5647554</v>
      </c>
      <c r="G131" s="172">
        <v>1741407</v>
      </c>
      <c r="H131" s="172">
        <v>278357</v>
      </c>
      <c r="I131" s="172">
        <v>479997</v>
      </c>
      <c r="J131" s="172">
        <v>-10582</v>
      </c>
      <c r="K131" s="172">
        <v>552418</v>
      </c>
      <c r="L131" s="172">
        <v>2760756</v>
      </c>
      <c r="M131" s="128">
        <f t="shared" si="2"/>
        <v>5802353</v>
      </c>
    </row>
    <row r="132" spans="1:13">
      <c r="A132" s="169" t="s">
        <v>371</v>
      </c>
      <c r="B132" s="170">
        <v>15</v>
      </c>
      <c r="C132" s="171">
        <v>43617</v>
      </c>
      <c r="D132" s="172">
        <v>0</v>
      </c>
      <c r="E132" s="172">
        <v>175927</v>
      </c>
      <c r="F132" s="128">
        <f t="shared" si="3"/>
        <v>175927</v>
      </c>
      <c r="G132" s="172">
        <v>37683</v>
      </c>
      <c r="H132" s="172">
        <v>496</v>
      </c>
      <c r="I132" s="172">
        <v>9227</v>
      </c>
      <c r="J132" s="172">
        <v>-573</v>
      </c>
      <c r="K132" s="172">
        <v>18464</v>
      </c>
      <c r="L132" s="172">
        <v>110630</v>
      </c>
      <c r="M132" s="128">
        <f t="shared" si="2"/>
        <v>175927</v>
      </c>
    </row>
    <row r="133" spans="1:13">
      <c r="A133" s="169" t="s">
        <v>372</v>
      </c>
      <c r="B133" s="170">
        <v>16</v>
      </c>
      <c r="C133" s="171">
        <v>43617</v>
      </c>
      <c r="D133" s="172">
        <v>-101205</v>
      </c>
      <c r="E133" s="172">
        <v>2125949</v>
      </c>
      <c r="F133" s="128">
        <f t="shared" si="3"/>
        <v>2024744</v>
      </c>
      <c r="G133" s="172">
        <v>528705</v>
      </c>
      <c r="H133" s="172">
        <v>97085</v>
      </c>
      <c r="I133" s="172">
        <v>160791</v>
      </c>
      <c r="J133" s="172">
        <v>-3514</v>
      </c>
      <c r="K133" s="172">
        <v>212848</v>
      </c>
      <c r="L133" s="172">
        <f>1130035-1</f>
        <v>1130034</v>
      </c>
      <c r="M133" s="128">
        <f t="shared" ref="M133:M138" si="8">SUM(G133:L133)</f>
        <v>2125949</v>
      </c>
    </row>
    <row r="134" spans="1:13">
      <c r="A134" s="202" t="s">
        <v>96</v>
      </c>
      <c r="B134" s="203">
        <v>0</v>
      </c>
      <c r="C134" s="204">
        <v>43647</v>
      </c>
      <c r="D134" s="205">
        <v>532541</v>
      </c>
      <c r="E134" s="205">
        <v>13524273</v>
      </c>
      <c r="F134" s="206">
        <f t="shared" ref="F134:F138" si="9">D134+E134</f>
        <v>14056814</v>
      </c>
      <c r="G134" s="205">
        <v>3670515</v>
      </c>
      <c r="H134" s="205">
        <v>-9253</v>
      </c>
      <c r="I134" s="205">
        <v>368632</v>
      </c>
      <c r="J134" s="205">
        <v>-25122</v>
      </c>
      <c r="K134" s="205">
        <v>734203</v>
      </c>
      <c r="L134" s="205">
        <v>8785298</v>
      </c>
      <c r="M134" s="206">
        <f t="shared" si="8"/>
        <v>13524273</v>
      </c>
    </row>
    <row r="135" spans="1:13">
      <c r="A135" s="202" t="s">
        <v>369</v>
      </c>
      <c r="B135" s="203">
        <v>2</v>
      </c>
      <c r="C135" s="204">
        <v>43647</v>
      </c>
      <c r="D135" s="205">
        <v>84470</v>
      </c>
      <c r="E135" s="205">
        <v>11973020</v>
      </c>
      <c r="F135" s="206">
        <f t="shared" si="9"/>
        <v>12057490</v>
      </c>
      <c r="G135" s="205">
        <v>3333818</v>
      </c>
      <c r="H135" s="205">
        <v>691194</v>
      </c>
      <c r="I135" s="205">
        <v>343163</v>
      </c>
      <c r="J135" s="205">
        <v>-22707</v>
      </c>
      <c r="K135" s="205">
        <v>685909</v>
      </c>
      <c r="L135" s="205">
        <v>6941643</v>
      </c>
      <c r="M135" s="206">
        <f t="shared" si="8"/>
        <v>11973020</v>
      </c>
    </row>
    <row r="136" spans="1:13">
      <c r="A136" s="202" t="s">
        <v>370</v>
      </c>
      <c r="B136" s="203">
        <v>4</v>
      </c>
      <c r="C136" s="204">
        <v>43647</v>
      </c>
      <c r="D136" s="205">
        <v>-10455</v>
      </c>
      <c r="E136" s="205">
        <v>5623861</v>
      </c>
      <c r="F136" s="206">
        <f t="shared" si="9"/>
        <v>5613406</v>
      </c>
      <c r="G136" s="205">
        <v>1643935</v>
      </c>
      <c r="H136" s="205">
        <v>296028</v>
      </c>
      <c r="I136" s="205">
        <v>178268</v>
      </c>
      <c r="J136" s="205">
        <v>-12005</v>
      </c>
      <c r="K136" s="205">
        <v>318138</v>
      </c>
      <c r="L136" s="205">
        <v>3199497</v>
      </c>
      <c r="M136" s="206">
        <f t="shared" si="8"/>
        <v>5623861</v>
      </c>
    </row>
    <row r="137" spans="1:13">
      <c r="A137" s="202" t="s">
        <v>371</v>
      </c>
      <c r="B137" s="203">
        <v>15</v>
      </c>
      <c r="C137" s="204">
        <v>43647</v>
      </c>
      <c r="D137" s="205">
        <v>0</v>
      </c>
      <c r="E137" s="205">
        <v>133854</v>
      </c>
      <c r="F137" s="206">
        <f t="shared" si="9"/>
        <v>133854</v>
      </c>
      <c r="G137" s="205">
        <v>27138</v>
      </c>
      <c r="H137" s="205">
        <v>465</v>
      </c>
      <c r="I137" s="205">
        <v>2720</v>
      </c>
      <c r="J137" s="205">
        <v>-179</v>
      </c>
      <c r="K137" s="205">
        <v>8503</v>
      </c>
      <c r="L137" s="205">
        <f>95208-1</f>
        <v>95207</v>
      </c>
      <c r="M137" s="206">
        <f t="shared" si="8"/>
        <v>133854</v>
      </c>
    </row>
    <row r="138" spans="1:13">
      <c r="A138" s="202" t="s">
        <v>372</v>
      </c>
      <c r="B138" s="203">
        <v>16</v>
      </c>
      <c r="C138" s="204">
        <v>43647</v>
      </c>
      <c r="D138" s="205">
        <v>13740</v>
      </c>
      <c r="E138" s="205">
        <v>1996087</v>
      </c>
      <c r="F138" s="206">
        <f t="shared" si="9"/>
        <v>2009827</v>
      </c>
      <c r="G138" s="205">
        <v>577445</v>
      </c>
      <c r="H138" s="205">
        <v>104900</v>
      </c>
      <c r="I138" s="205">
        <v>58017</v>
      </c>
      <c r="J138" s="205">
        <v>-4016</v>
      </c>
      <c r="K138" s="205">
        <v>112475</v>
      </c>
      <c r="L138" s="205">
        <v>1147266</v>
      </c>
      <c r="M138" s="206">
        <f t="shared" si="8"/>
        <v>1996087</v>
      </c>
    </row>
    <row r="139" spans="1:13" s="74" customFormat="1">
      <c r="A139" s="385"/>
      <c r="B139" s="130"/>
      <c r="C139" s="379"/>
      <c r="D139" s="373"/>
      <c r="E139" s="373"/>
      <c r="F139" s="380"/>
      <c r="G139" s="373"/>
      <c r="H139" s="373"/>
      <c r="I139" s="373"/>
      <c r="J139" s="373"/>
      <c r="K139" s="373"/>
      <c r="L139" s="373"/>
      <c r="M139" s="380"/>
    </row>
    <row r="140" spans="1:13" s="74" customFormat="1">
      <c r="A140" s="385"/>
      <c r="B140" s="130"/>
      <c r="C140" s="379"/>
      <c r="D140" s="373"/>
      <c r="E140" s="373"/>
      <c r="F140" s="380"/>
      <c r="G140" s="373"/>
      <c r="H140" s="373"/>
      <c r="I140" s="373"/>
      <c r="J140" s="373"/>
      <c r="K140" s="373"/>
      <c r="L140" s="373"/>
      <c r="M140" s="380"/>
    </row>
    <row r="141" spans="1:13" s="74" customFormat="1">
      <c r="A141" s="385"/>
      <c r="B141" s="130"/>
      <c r="C141" s="379"/>
      <c r="D141" s="373"/>
      <c r="E141" s="373"/>
      <c r="F141" s="380"/>
      <c r="G141" s="373"/>
      <c r="H141" s="373"/>
      <c r="I141" s="373"/>
      <c r="J141" s="373"/>
      <c r="K141" s="373"/>
      <c r="L141" s="373"/>
      <c r="M141" s="380"/>
    </row>
    <row r="142" spans="1:13" s="74" customFormat="1">
      <c r="A142" s="385"/>
      <c r="B142" s="130"/>
      <c r="C142" s="379"/>
      <c r="D142" s="373"/>
      <c r="E142" s="373"/>
      <c r="F142" s="380"/>
      <c r="G142" s="373"/>
      <c r="H142" s="373"/>
      <c r="I142" s="373"/>
      <c r="J142" s="373"/>
      <c r="K142" s="373"/>
      <c r="L142" s="373"/>
      <c r="M142" s="380"/>
    </row>
    <row r="143" spans="1:13" s="74" customFormat="1">
      <c r="A143" s="385"/>
      <c r="B143" s="130"/>
      <c r="C143" s="379"/>
      <c r="D143" s="373"/>
      <c r="E143" s="373"/>
      <c r="F143" s="380"/>
      <c r="G143" s="373"/>
      <c r="H143" s="373"/>
      <c r="I143" s="373"/>
      <c r="J143" s="373"/>
      <c r="K143" s="373"/>
      <c r="L143" s="373"/>
      <c r="M143" s="380"/>
    </row>
    <row r="144" spans="1:13" s="74" customFormat="1">
      <c r="A144" s="385"/>
      <c r="B144" s="130"/>
      <c r="C144" s="379"/>
      <c r="D144" s="373"/>
      <c r="E144" s="373"/>
      <c r="F144" s="380"/>
      <c r="G144" s="373"/>
      <c r="H144" s="373"/>
      <c r="I144" s="373"/>
      <c r="J144" s="373"/>
      <c r="K144" s="373"/>
      <c r="L144" s="373"/>
      <c r="M144" s="380"/>
    </row>
    <row r="145" spans="1:13" s="74" customFormat="1">
      <c r="A145" s="385"/>
      <c r="B145" s="130"/>
      <c r="C145" s="379"/>
      <c r="D145" s="373"/>
      <c r="E145" s="373"/>
      <c r="F145" s="380"/>
      <c r="G145" s="373"/>
      <c r="H145" s="373"/>
      <c r="I145" s="373"/>
      <c r="J145" s="373"/>
      <c r="K145" s="373"/>
      <c r="L145" s="373"/>
      <c r="M145" s="380"/>
    </row>
    <row r="146" spans="1:13" s="74" customFormat="1">
      <c r="A146" s="385"/>
      <c r="B146" s="130"/>
      <c r="C146" s="379"/>
      <c r="D146" s="373"/>
      <c r="E146" s="373"/>
      <c r="F146" s="380"/>
      <c r="G146" s="373"/>
      <c r="H146" s="373"/>
      <c r="I146" s="373"/>
      <c r="J146" s="373"/>
      <c r="K146" s="373"/>
      <c r="L146" s="373"/>
      <c r="M146" s="380"/>
    </row>
    <row r="147" spans="1:13" s="74" customFormat="1">
      <c r="A147" s="385"/>
      <c r="B147" s="130"/>
      <c r="C147" s="379"/>
      <c r="D147" s="373"/>
      <c r="E147" s="373"/>
      <c r="F147" s="380"/>
      <c r="G147" s="373"/>
      <c r="H147" s="373"/>
      <c r="I147" s="373"/>
      <c r="J147" s="373"/>
      <c r="K147" s="373"/>
      <c r="L147" s="373"/>
      <c r="M147" s="380"/>
    </row>
    <row r="148" spans="1:13" s="74" customFormat="1">
      <c r="A148" s="385"/>
      <c r="B148" s="130"/>
      <c r="C148" s="379"/>
      <c r="D148" s="373"/>
      <c r="E148" s="373"/>
      <c r="F148" s="380"/>
      <c r="G148" s="373"/>
      <c r="H148" s="373"/>
      <c r="I148" s="373"/>
      <c r="J148" s="373"/>
      <c r="K148" s="373"/>
      <c r="L148" s="373"/>
      <c r="M148" s="380"/>
    </row>
    <row r="149" spans="1:13" s="74" customFormat="1">
      <c r="A149" s="385"/>
      <c r="B149" s="130"/>
      <c r="C149" s="379"/>
      <c r="D149" s="373"/>
      <c r="E149" s="373"/>
      <c r="F149" s="380"/>
      <c r="G149" s="373"/>
      <c r="H149" s="373"/>
      <c r="I149" s="373"/>
      <c r="J149" s="373"/>
      <c r="K149" s="373"/>
      <c r="L149" s="373"/>
      <c r="M149" s="380"/>
    </row>
    <row r="150" spans="1:13" s="74" customFormat="1">
      <c r="A150" s="385"/>
      <c r="B150" s="130"/>
      <c r="C150" s="379"/>
      <c r="D150" s="373"/>
      <c r="E150" s="373"/>
      <c r="F150" s="380"/>
      <c r="G150" s="373"/>
      <c r="H150" s="373"/>
      <c r="I150" s="373"/>
      <c r="J150" s="373"/>
      <c r="K150" s="373"/>
      <c r="L150" s="373"/>
      <c r="M150" s="380"/>
    </row>
    <row r="151" spans="1:13" s="74" customFormat="1">
      <c r="A151" s="385"/>
      <c r="B151" s="130"/>
      <c r="C151" s="379"/>
      <c r="D151" s="373"/>
      <c r="E151" s="373"/>
      <c r="F151" s="380"/>
      <c r="G151" s="373"/>
      <c r="H151" s="373"/>
      <c r="I151" s="373"/>
      <c r="J151" s="373"/>
      <c r="K151" s="373"/>
      <c r="L151" s="373"/>
      <c r="M151" s="380"/>
    </row>
    <row r="152" spans="1:13" s="74" customFormat="1">
      <c r="A152" s="385"/>
      <c r="B152" s="130"/>
      <c r="C152" s="379"/>
      <c r="D152" s="373"/>
      <c r="E152" s="373"/>
      <c r="F152" s="380"/>
      <c r="G152" s="373"/>
      <c r="H152" s="373"/>
      <c r="I152" s="373"/>
      <c r="J152" s="373"/>
      <c r="K152" s="373"/>
      <c r="L152" s="373"/>
      <c r="M152" s="380"/>
    </row>
    <row r="153" spans="1:13" s="74" customFormat="1">
      <c r="A153" s="385"/>
      <c r="B153" s="130"/>
      <c r="C153" s="379"/>
      <c r="D153" s="373"/>
      <c r="E153" s="373"/>
      <c r="F153" s="380"/>
      <c r="G153" s="373"/>
      <c r="H153" s="373"/>
      <c r="I153" s="373"/>
      <c r="J153" s="373"/>
      <c r="K153" s="373"/>
      <c r="L153" s="373"/>
      <c r="M153" s="380"/>
    </row>
    <row r="154" spans="1:13" s="74" customFormat="1">
      <c r="A154" s="385"/>
      <c r="B154" s="130"/>
      <c r="C154" s="379"/>
      <c r="D154" s="373"/>
      <c r="E154" s="373"/>
      <c r="F154" s="380"/>
      <c r="G154" s="373"/>
      <c r="H154" s="373"/>
      <c r="I154" s="373"/>
      <c r="J154" s="373"/>
      <c r="K154" s="373"/>
      <c r="L154" s="373"/>
      <c r="M154" s="380"/>
    </row>
    <row r="155" spans="1:13" s="74" customFormat="1">
      <c r="A155" s="385"/>
      <c r="B155" s="130"/>
      <c r="C155" s="379"/>
      <c r="D155" s="373"/>
      <c r="E155" s="373"/>
      <c r="F155" s="380"/>
      <c r="G155" s="373"/>
      <c r="H155" s="373"/>
      <c r="I155" s="373"/>
      <c r="J155" s="373"/>
      <c r="K155" s="373"/>
      <c r="L155" s="373"/>
      <c r="M155" s="380"/>
    </row>
    <row r="156" spans="1:13" s="74" customFormat="1">
      <c r="A156" s="385"/>
      <c r="B156" s="130"/>
      <c r="C156" s="379"/>
      <c r="D156" s="373"/>
      <c r="E156" s="373"/>
      <c r="F156" s="380"/>
      <c r="G156" s="373"/>
      <c r="H156" s="373"/>
      <c r="I156" s="373"/>
      <c r="J156" s="373"/>
      <c r="K156" s="373"/>
      <c r="L156" s="373"/>
      <c r="M156" s="380"/>
    </row>
    <row r="157" spans="1:13" s="74" customFormat="1">
      <c r="A157" s="385"/>
      <c r="B157" s="130"/>
      <c r="C157" s="379"/>
      <c r="D157" s="373"/>
      <c r="E157" s="373"/>
      <c r="F157" s="380"/>
      <c r="G157" s="373"/>
      <c r="H157" s="373"/>
      <c r="I157" s="373"/>
      <c r="J157" s="373"/>
      <c r="K157" s="373"/>
      <c r="L157" s="373"/>
      <c r="M157" s="380"/>
    </row>
    <row r="158" spans="1:13" s="74" customFormat="1">
      <c r="A158" s="385"/>
      <c r="B158" s="130"/>
      <c r="C158" s="379"/>
      <c r="D158" s="373"/>
      <c r="E158" s="373"/>
      <c r="F158" s="380"/>
      <c r="G158" s="373"/>
      <c r="H158" s="373"/>
      <c r="I158" s="373"/>
      <c r="J158" s="373"/>
      <c r="K158" s="373"/>
      <c r="L158" s="373"/>
      <c r="M158" s="380"/>
    </row>
    <row r="159" spans="1:13" s="74" customFormat="1">
      <c r="A159" s="385"/>
      <c r="B159" s="130"/>
      <c r="C159" s="385"/>
      <c r="D159" s="373"/>
      <c r="E159" s="373"/>
      <c r="F159" s="380"/>
      <c r="G159" s="373"/>
      <c r="H159" s="373"/>
      <c r="I159" s="373"/>
      <c r="J159" s="373"/>
      <c r="K159" s="373"/>
      <c r="L159" s="373"/>
      <c r="M159" s="380"/>
    </row>
    <row r="160" spans="1:13" s="74" customFormat="1">
      <c r="A160" s="385"/>
      <c r="B160" s="130"/>
      <c r="C160" s="385"/>
      <c r="D160" s="373"/>
      <c r="E160" s="373"/>
      <c r="F160" s="380"/>
      <c r="G160" s="373"/>
      <c r="H160" s="373"/>
      <c r="I160" s="373"/>
      <c r="J160" s="373"/>
      <c r="K160" s="373"/>
      <c r="L160" s="373"/>
      <c r="M160" s="380"/>
    </row>
    <row r="161" spans="1:13" s="74" customFormat="1">
      <c r="A161" s="385"/>
      <c r="B161" s="130"/>
      <c r="C161" s="385"/>
      <c r="D161" s="373"/>
      <c r="E161" s="373"/>
      <c r="F161" s="380"/>
      <c r="G161" s="373"/>
      <c r="H161" s="373"/>
      <c r="I161" s="373"/>
      <c r="J161" s="373"/>
      <c r="K161" s="373"/>
      <c r="L161" s="373"/>
      <c r="M161" s="380"/>
    </row>
    <row r="162" spans="1:13" s="74" customFormat="1">
      <c r="A162" s="385"/>
      <c r="B162" s="130"/>
      <c r="C162" s="385"/>
      <c r="D162" s="373"/>
      <c r="E162" s="373"/>
      <c r="F162" s="380"/>
      <c r="G162" s="373"/>
      <c r="H162" s="373"/>
      <c r="I162" s="373"/>
      <c r="J162" s="373"/>
      <c r="K162" s="373"/>
      <c r="L162" s="373"/>
      <c r="M162" s="380"/>
    </row>
    <row r="163" spans="1:13" s="74" customFormat="1">
      <c r="A163" s="385"/>
      <c r="B163" s="130"/>
      <c r="C163" s="385"/>
      <c r="D163" s="373"/>
      <c r="E163" s="373"/>
      <c r="F163" s="380"/>
      <c r="G163" s="373"/>
      <c r="H163" s="373"/>
      <c r="I163" s="373"/>
      <c r="J163" s="373"/>
      <c r="K163" s="373"/>
      <c r="L163" s="373"/>
      <c r="M163" s="380"/>
    </row>
    <row r="164" spans="1:13" s="74" customFormat="1">
      <c r="A164" s="385"/>
      <c r="B164" s="130"/>
      <c r="C164" s="379"/>
      <c r="D164" s="373"/>
      <c r="E164" s="373"/>
      <c r="F164" s="380"/>
      <c r="G164" s="373"/>
      <c r="H164" s="373"/>
      <c r="I164" s="373"/>
      <c r="J164" s="373"/>
      <c r="K164" s="373"/>
      <c r="L164" s="373"/>
      <c r="M164" s="380"/>
    </row>
    <row r="165" spans="1:13" s="74" customFormat="1">
      <c r="A165" s="385"/>
      <c r="B165" s="130"/>
      <c r="C165" s="379"/>
      <c r="D165" s="373"/>
      <c r="E165" s="373"/>
      <c r="F165" s="380"/>
      <c r="G165" s="373"/>
      <c r="H165" s="373"/>
      <c r="I165" s="373"/>
      <c r="J165" s="373"/>
      <c r="K165" s="373"/>
      <c r="L165" s="373"/>
      <c r="M165" s="380"/>
    </row>
    <row r="166" spans="1:13" s="74" customFormat="1">
      <c r="A166" s="385"/>
      <c r="B166" s="130"/>
      <c r="C166" s="379"/>
      <c r="D166" s="373"/>
      <c r="E166" s="373"/>
      <c r="F166" s="380"/>
      <c r="G166" s="373"/>
      <c r="H166" s="373"/>
      <c r="I166" s="373"/>
      <c r="J166" s="373"/>
      <c r="K166" s="373"/>
      <c r="L166" s="373"/>
      <c r="M166" s="380"/>
    </row>
    <row r="167" spans="1:13" s="74" customFormat="1">
      <c r="A167" s="385"/>
      <c r="B167" s="130"/>
      <c r="C167" s="379"/>
      <c r="D167" s="373"/>
      <c r="E167" s="373"/>
      <c r="F167" s="380"/>
      <c r="G167" s="373"/>
      <c r="H167" s="373"/>
      <c r="I167" s="373"/>
      <c r="J167" s="373"/>
      <c r="K167" s="373"/>
      <c r="L167" s="373"/>
      <c r="M167" s="380"/>
    </row>
    <row r="168" spans="1:13" s="74" customFormat="1">
      <c r="A168" s="385"/>
      <c r="B168" s="130"/>
      <c r="C168" s="379"/>
      <c r="D168" s="373"/>
      <c r="E168" s="373"/>
      <c r="F168" s="380"/>
      <c r="G168" s="373"/>
      <c r="H168" s="373"/>
      <c r="I168" s="373"/>
      <c r="J168" s="373"/>
      <c r="K168" s="373"/>
      <c r="L168" s="373"/>
      <c r="M168" s="380"/>
    </row>
    <row r="169" spans="1:13" s="74" customFormat="1">
      <c r="A169" s="385"/>
      <c r="B169" s="130"/>
      <c r="C169" s="379"/>
      <c r="D169" s="373"/>
      <c r="E169" s="373"/>
      <c r="F169" s="380"/>
      <c r="G169" s="373"/>
      <c r="H169" s="373"/>
      <c r="I169" s="373"/>
      <c r="J169" s="373"/>
      <c r="K169" s="373"/>
      <c r="L169" s="373"/>
      <c r="M169" s="380"/>
    </row>
    <row r="170" spans="1:13" s="74" customFormat="1">
      <c r="A170" s="385"/>
      <c r="B170" s="130"/>
      <c r="C170" s="379"/>
      <c r="D170" s="373"/>
      <c r="E170" s="373"/>
      <c r="F170" s="380"/>
      <c r="G170" s="373"/>
      <c r="H170" s="373"/>
      <c r="I170" s="373"/>
      <c r="J170" s="373"/>
      <c r="K170" s="373"/>
      <c r="L170" s="373"/>
      <c r="M170" s="380"/>
    </row>
    <row r="171" spans="1:13" s="74" customFormat="1">
      <c r="A171" s="385"/>
      <c r="B171" s="130"/>
      <c r="C171" s="379"/>
      <c r="D171" s="373"/>
      <c r="E171" s="373"/>
      <c r="F171" s="380"/>
      <c r="G171" s="373"/>
      <c r="H171" s="373"/>
      <c r="I171" s="373"/>
      <c r="J171" s="373"/>
      <c r="K171" s="373"/>
      <c r="L171" s="373"/>
      <c r="M171" s="380"/>
    </row>
    <row r="172" spans="1:13" s="74" customFormat="1">
      <c r="A172" s="385"/>
      <c r="B172" s="130"/>
      <c r="C172" s="379"/>
      <c r="D172" s="373"/>
      <c r="E172" s="373"/>
      <c r="F172" s="380"/>
      <c r="G172" s="373"/>
      <c r="H172" s="373"/>
      <c r="I172" s="373"/>
      <c r="J172" s="373"/>
      <c r="K172" s="373"/>
      <c r="L172" s="373"/>
      <c r="M172" s="380"/>
    </row>
    <row r="173" spans="1:13" s="74" customFormat="1">
      <c r="A173" s="385"/>
      <c r="B173" s="130"/>
      <c r="C173" s="379"/>
      <c r="D173" s="373"/>
      <c r="E173" s="373"/>
      <c r="F173" s="380"/>
      <c r="G173" s="373"/>
      <c r="H173" s="373"/>
      <c r="I173" s="373"/>
      <c r="J173" s="373"/>
      <c r="K173" s="373"/>
      <c r="L173" s="373"/>
      <c r="M173" s="380"/>
    </row>
    <row r="174" spans="1:13" s="74" customFormat="1">
      <c r="A174" s="385"/>
      <c r="B174" s="130"/>
      <c r="C174" s="379"/>
      <c r="D174" s="373"/>
      <c r="E174" s="373"/>
      <c r="F174" s="380"/>
      <c r="G174" s="373"/>
      <c r="H174" s="373"/>
      <c r="I174" s="373"/>
      <c r="J174" s="373"/>
      <c r="K174" s="373"/>
      <c r="L174" s="373"/>
      <c r="M174" s="380"/>
    </row>
    <row r="175" spans="1:13" s="74" customFormat="1">
      <c r="A175" s="385"/>
      <c r="B175" s="130"/>
      <c r="C175" s="379"/>
      <c r="D175" s="373"/>
      <c r="E175" s="373"/>
      <c r="F175" s="380"/>
      <c r="G175" s="373"/>
      <c r="H175" s="373"/>
      <c r="I175" s="373"/>
      <c r="J175" s="373"/>
      <c r="K175" s="373"/>
      <c r="L175" s="373"/>
      <c r="M175" s="380"/>
    </row>
    <row r="176" spans="1:13" s="74" customFormat="1">
      <c r="A176" s="385"/>
      <c r="B176" s="130"/>
      <c r="C176" s="379"/>
      <c r="D176" s="373"/>
      <c r="E176" s="373"/>
      <c r="F176" s="380"/>
      <c r="G176" s="373"/>
      <c r="H176" s="373"/>
      <c r="I176" s="373"/>
      <c r="J176" s="373"/>
      <c r="K176" s="373"/>
      <c r="L176" s="373"/>
      <c r="M176" s="380"/>
    </row>
    <row r="177" spans="1:13" s="74" customFormat="1">
      <c r="A177" s="385"/>
      <c r="B177" s="130"/>
      <c r="C177" s="379"/>
      <c r="D177" s="373"/>
      <c r="E177" s="373"/>
      <c r="F177" s="380"/>
      <c r="G177" s="373"/>
      <c r="H177" s="373"/>
      <c r="I177" s="373"/>
      <c r="J177" s="373"/>
      <c r="K177" s="373"/>
      <c r="L177" s="373"/>
      <c r="M177" s="380"/>
    </row>
    <row r="178" spans="1:13" s="74" customFormat="1">
      <c r="A178" s="385"/>
      <c r="B178" s="130"/>
      <c r="C178" s="379"/>
      <c r="D178" s="373"/>
      <c r="E178" s="373"/>
      <c r="F178" s="380"/>
      <c r="G178" s="373"/>
      <c r="H178" s="373"/>
      <c r="I178" s="373"/>
      <c r="J178" s="373"/>
      <c r="K178" s="373"/>
      <c r="L178" s="373"/>
      <c r="M178" s="380"/>
    </row>
    <row r="179" spans="1:13" s="74" customFormat="1">
      <c r="A179" s="385"/>
      <c r="B179" s="130"/>
      <c r="C179" s="379"/>
      <c r="D179" s="373"/>
      <c r="E179" s="373"/>
      <c r="F179" s="380"/>
      <c r="G179" s="373"/>
      <c r="H179" s="373"/>
      <c r="I179" s="373"/>
      <c r="J179" s="373"/>
      <c r="K179" s="373"/>
      <c r="L179" s="373"/>
      <c r="M179" s="380"/>
    </row>
    <row r="180" spans="1:13" s="74" customFormat="1">
      <c r="A180" s="385"/>
      <c r="B180" s="130"/>
      <c r="C180" s="379"/>
      <c r="D180" s="373"/>
      <c r="E180" s="373"/>
      <c r="F180" s="380"/>
      <c r="G180" s="373"/>
      <c r="H180" s="373"/>
      <c r="I180" s="373"/>
      <c r="J180" s="373"/>
      <c r="K180" s="373"/>
      <c r="L180" s="373"/>
      <c r="M180" s="380"/>
    </row>
    <row r="181" spans="1:13" s="74" customFormat="1">
      <c r="A181" s="385"/>
      <c r="B181" s="130"/>
      <c r="C181" s="379"/>
      <c r="D181" s="373"/>
      <c r="E181" s="373"/>
      <c r="F181" s="380"/>
      <c r="G181" s="373"/>
      <c r="H181" s="373"/>
      <c r="I181" s="373"/>
      <c r="J181" s="373"/>
      <c r="K181" s="373"/>
      <c r="L181" s="373"/>
      <c r="M181" s="380"/>
    </row>
    <row r="182" spans="1:13" s="74" customFormat="1">
      <c r="A182" s="385"/>
      <c r="B182" s="130"/>
      <c r="C182" s="379"/>
      <c r="D182" s="373"/>
      <c r="E182" s="373"/>
      <c r="F182" s="380"/>
      <c r="G182" s="373"/>
      <c r="H182" s="373"/>
      <c r="I182" s="373"/>
      <c r="J182" s="373"/>
      <c r="K182" s="373"/>
      <c r="L182" s="373"/>
      <c r="M182" s="380"/>
    </row>
    <row r="183" spans="1:13" s="74" customFormat="1">
      <c r="A183" s="385"/>
      <c r="B183" s="130"/>
      <c r="C183" s="379"/>
      <c r="D183" s="373"/>
      <c r="E183" s="373"/>
      <c r="F183" s="380"/>
      <c r="G183" s="373"/>
      <c r="H183" s="373"/>
      <c r="I183" s="373"/>
      <c r="J183" s="373"/>
      <c r="K183" s="373"/>
      <c r="L183" s="373"/>
      <c r="M183" s="380"/>
    </row>
    <row r="184" spans="1:13" s="74" customFormat="1">
      <c r="A184" s="385"/>
      <c r="B184" s="130"/>
      <c r="C184" s="379"/>
      <c r="D184" s="373"/>
      <c r="E184" s="373"/>
      <c r="F184" s="380"/>
      <c r="G184" s="373"/>
      <c r="H184" s="373"/>
      <c r="I184" s="373"/>
      <c r="J184" s="373"/>
      <c r="K184" s="373"/>
      <c r="L184" s="373"/>
      <c r="M184" s="380"/>
    </row>
    <row r="185" spans="1:13" s="74" customFormat="1">
      <c r="A185" s="385"/>
      <c r="B185" s="130"/>
      <c r="C185" s="379"/>
      <c r="D185" s="373"/>
      <c r="E185" s="373"/>
      <c r="F185" s="380"/>
      <c r="G185" s="373"/>
      <c r="H185" s="373"/>
      <c r="I185" s="373"/>
      <c r="J185" s="373"/>
      <c r="K185" s="373"/>
      <c r="L185" s="373"/>
      <c r="M185" s="380"/>
    </row>
    <row r="186" spans="1:13" s="74" customFormat="1">
      <c r="A186" s="385"/>
      <c r="B186" s="130"/>
      <c r="C186" s="379"/>
      <c r="D186" s="373"/>
      <c r="E186" s="373"/>
      <c r="F186" s="380"/>
      <c r="G186" s="373"/>
      <c r="H186" s="373"/>
      <c r="I186" s="373"/>
      <c r="J186" s="373"/>
      <c r="K186" s="373"/>
      <c r="L186" s="373"/>
      <c r="M186" s="380"/>
    </row>
    <row r="187" spans="1:13" s="74" customFormat="1">
      <c r="A187" s="385"/>
      <c r="B187" s="130"/>
      <c r="C187" s="379"/>
      <c r="D187" s="373"/>
      <c r="E187" s="373"/>
      <c r="F187" s="380"/>
      <c r="G187" s="373"/>
      <c r="H187" s="373"/>
      <c r="I187" s="373"/>
      <c r="J187" s="373"/>
      <c r="K187" s="373"/>
      <c r="L187" s="373"/>
      <c r="M187" s="380"/>
    </row>
    <row r="188" spans="1:13" s="74" customFormat="1">
      <c r="A188" s="385"/>
      <c r="B188" s="130"/>
      <c r="C188" s="379"/>
      <c r="D188" s="373"/>
      <c r="E188" s="373"/>
      <c r="F188" s="380"/>
      <c r="G188" s="373"/>
      <c r="H188" s="373"/>
      <c r="I188" s="373"/>
      <c r="J188" s="373"/>
      <c r="K188" s="373"/>
      <c r="L188" s="373"/>
      <c r="M188" s="380"/>
    </row>
    <row r="189" spans="1:13" s="74" customFormat="1">
      <c r="A189" s="385"/>
      <c r="B189" s="130"/>
      <c r="C189" s="379"/>
      <c r="D189" s="373"/>
      <c r="E189" s="373"/>
      <c r="F189" s="380"/>
      <c r="G189" s="373"/>
      <c r="H189" s="373"/>
      <c r="I189" s="373"/>
      <c r="J189" s="373"/>
      <c r="K189" s="373"/>
      <c r="L189" s="373"/>
      <c r="M189" s="380"/>
    </row>
    <row r="190" spans="1:13" s="74" customFormat="1">
      <c r="A190" s="385"/>
      <c r="B190" s="130"/>
      <c r="C190" s="379"/>
      <c r="D190" s="373"/>
      <c r="E190" s="373"/>
      <c r="F190" s="380"/>
      <c r="G190" s="373"/>
      <c r="H190" s="373"/>
      <c r="I190" s="373"/>
      <c r="J190" s="373"/>
      <c r="K190" s="373"/>
      <c r="L190" s="373"/>
      <c r="M190" s="380"/>
    </row>
    <row r="191" spans="1:13" s="74" customFormat="1">
      <c r="A191" s="385"/>
      <c r="B191" s="130"/>
      <c r="C191" s="379"/>
      <c r="D191" s="373"/>
      <c r="E191" s="373"/>
      <c r="F191" s="380"/>
      <c r="G191" s="373"/>
      <c r="H191" s="373"/>
      <c r="I191" s="373"/>
      <c r="J191" s="373"/>
      <c r="K191" s="373"/>
      <c r="L191" s="373"/>
      <c r="M191" s="380"/>
    </row>
    <row r="192" spans="1:13" s="74" customFormat="1">
      <c r="A192" s="385"/>
      <c r="B192" s="130"/>
      <c r="C192" s="379"/>
      <c r="D192" s="373"/>
      <c r="E192" s="373"/>
      <c r="F192" s="380"/>
      <c r="G192" s="373"/>
      <c r="H192" s="373"/>
      <c r="I192" s="373"/>
      <c r="J192" s="373"/>
      <c r="K192" s="373"/>
      <c r="L192" s="373"/>
      <c r="M192" s="380"/>
    </row>
    <row r="193" spans="1:13" s="74" customFormat="1">
      <c r="A193" s="385"/>
      <c r="B193" s="130"/>
      <c r="C193" s="379"/>
      <c r="D193" s="373"/>
      <c r="E193" s="373"/>
      <c r="F193" s="380"/>
      <c r="G193" s="373"/>
      <c r="H193" s="373"/>
      <c r="I193" s="373"/>
      <c r="J193" s="373"/>
      <c r="K193" s="373"/>
      <c r="L193" s="373"/>
      <c r="M193" s="380"/>
    </row>
    <row r="194" spans="1:13" s="74" customFormat="1">
      <c r="A194" s="385"/>
      <c r="B194" s="130"/>
      <c r="C194" s="379"/>
      <c r="D194" s="373"/>
      <c r="E194" s="373"/>
      <c r="F194" s="380"/>
      <c r="G194" s="373"/>
      <c r="H194" s="373"/>
      <c r="I194" s="373"/>
      <c r="J194" s="373"/>
      <c r="K194" s="373"/>
      <c r="L194" s="373"/>
      <c r="M194" s="380"/>
    </row>
    <row r="195" spans="1:13" s="74" customFormat="1">
      <c r="A195" s="385"/>
      <c r="B195" s="130"/>
      <c r="C195" s="379"/>
      <c r="D195" s="373"/>
      <c r="E195" s="373"/>
      <c r="F195" s="380"/>
      <c r="G195" s="373"/>
      <c r="H195" s="373"/>
      <c r="I195" s="373"/>
      <c r="J195" s="373"/>
      <c r="K195" s="373"/>
      <c r="L195" s="373"/>
      <c r="M195" s="380"/>
    </row>
    <row r="196" spans="1:13" s="74" customFormat="1">
      <c r="A196" s="385"/>
      <c r="B196" s="130"/>
      <c r="C196" s="379"/>
      <c r="D196" s="373"/>
      <c r="E196" s="373"/>
      <c r="F196" s="380"/>
      <c r="G196" s="373"/>
      <c r="H196" s="373"/>
      <c r="I196" s="373"/>
      <c r="J196" s="373"/>
      <c r="K196" s="373"/>
      <c r="L196" s="373"/>
      <c r="M196" s="380"/>
    </row>
    <row r="197" spans="1:13" s="74" customFormat="1">
      <c r="A197" s="385"/>
      <c r="B197" s="130"/>
      <c r="C197" s="379"/>
      <c r="D197" s="373"/>
      <c r="E197" s="373"/>
      <c r="F197" s="380"/>
      <c r="G197" s="373"/>
      <c r="H197" s="373"/>
      <c r="I197" s="373"/>
      <c r="J197" s="373"/>
      <c r="K197" s="373"/>
      <c r="L197" s="373"/>
      <c r="M197" s="380"/>
    </row>
    <row r="198" spans="1:13" s="74" customFormat="1">
      <c r="A198" s="385"/>
      <c r="B198" s="130"/>
      <c r="C198" s="379"/>
      <c r="D198" s="373"/>
      <c r="E198" s="373"/>
      <c r="F198" s="380"/>
      <c r="G198" s="373"/>
      <c r="H198" s="373"/>
      <c r="I198" s="373"/>
      <c r="J198" s="373"/>
      <c r="K198" s="373"/>
      <c r="L198" s="373"/>
      <c r="M198" s="380"/>
    </row>
    <row r="199" spans="1:13" s="74" customFormat="1">
      <c r="A199" s="385"/>
      <c r="B199" s="130"/>
      <c r="C199" s="385"/>
      <c r="D199" s="373"/>
      <c r="E199" s="373"/>
      <c r="F199" s="380"/>
      <c r="G199" s="373"/>
      <c r="H199" s="373"/>
      <c r="I199" s="373"/>
      <c r="J199" s="373"/>
      <c r="K199" s="373"/>
      <c r="L199" s="373"/>
      <c r="M199" s="380"/>
    </row>
    <row r="200" spans="1:13" s="74" customFormat="1">
      <c r="A200" s="385"/>
      <c r="B200" s="130"/>
      <c r="C200" s="385"/>
      <c r="D200" s="373"/>
      <c r="E200" s="373"/>
      <c r="F200" s="380"/>
      <c r="G200" s="373"/>
      <c r="H200" s="373"/>
      <c r="I200" s="373"/>
      <c r="J200" s="373"/>
      <c r="K200" s="373"/>
      <c r="L200" s="373"/>
      <c r="M200" s="380"/>
    </row>
    <row r="201" spans="1:13" s="74" customFormat="1">
      <c r="A201" s="385"/>
      <c r="B201" s="130"/>
      <c r="C201" s="385"/>
      <c r="D201" s="373"/>
      <c r="E201" s="373"/>
      <c r="F201" s="380"/>
      <c r="G201" s="373"/>
      <c r="H201" s="373"/>
      <c r="I201" s="373"/>
      <c r="J201" s="373"/>
      <c r="K201" s="373"/>
      <c r="L201" s="373"/>
      <c r="M201" s="380"/>
    </row>
    <row r="202" spans="1:13" s="74" customFormat="1">
      <c r="A202" s="385"/>
      <c r="B202" s="130"/>
      <c r="C202" s="385"/>
      <c r="D202" s="373"/>
      <c r="E202" s="373"/>
      <c r="F202" s="380"/>
      <c r="G202" s="373"/>
      <c r="H202" s="373"/>
      <c r="I202" s="373"/>
      <c r="J202" s="373"/>
      <c r="K202" s="373"/>
      <c r="L202" s="373"/>
      <c r="M202" s="380"/>
    </row>
    <row r="203" spans="1:13" s="74" customFormat="1">
      <c r="A203" s="385"/>
      <c r="B203" s="130"/>
      <c r="C203" s="385"/>
      <c r="D203" s="373"/>
      <c r="E203" s="373"/>
      <c r="F203" s="380"/>
      <c r="G203" s="373"/>
      <c r="H203" s="373"/>
      <c r="I203" s="373"/>
      <c r="J203" s="373"/>
      <c r="K203" s="373"/>
      <c r="L203" s="373"/>
      <c r="M203" s="380"/>
    </row>
    <row r="204" spans="1:13" s="74" customFormat="1">
      <c r="A204" s="385"/>
      <c r="B204" s="130"/>
      <c r="C204" s="379"/>
      <c r="D204" s="373"/>
      <c r="E204" s="373"/>
      <c r="F204" s="380"/>
      <c r="G204" s="373"/>
      <c r="H204" s="373"/>
      <c r="I204" s="373"/>
      <c r="J204" s="373"/>
      <c r="K204" s="373"/>
      <c r="L204" s="373"/>
      <c r="M204" s="380"/>
    </row>
    <row r="205" spans="1:13" s="74" customFormat="1">
      <c r="A205" s="385"/>
      <c r="B205" s="130"/>
      <c r="C205" s="379"/>
      <c r="D205" s="373"/>
      <c r="E205" s="373"/>
      <c r="F205" s="380"/>
      <c r="G205" s="373"/>
      <c r="H205" s="373"/>
      <c r="I205" s="373"/>
      <c r="J205" s="373"/>
      <c r="K205" s="373"/>
      <c r="L205" s="373"/>
      <c r="M205" s="380"/>
    </row>
    <row r="206" spans="1:13" s="74" customFormat="1">
      <c r="A206" s="385"/>
      <c r="B206" s="130"/>
      <c r="C206" s="379"/>
      <c r="D206" s="373"/>
      <c r="E206" s="373"/>
      <c r="F206" s="380"/>
      <c r="G206" s="373"/>
      <c r="H206" s="373"/>
      <c r="I206" s="373"/>
      <c r="J206" s="373"/>
      <c r="K206" s="373"/>
      <c r="L206" s="373"/>
      <c r="M206" s="380"/>
    </row>
    <row r="207" spans="1:13" s="74" customFormat="1">
      <c r="A207" s="385"/>
      <c r="B207" s="130"/>
      <c r="C207" s="379"/>
      <c r="D207" s="373"/>
      <c r="E207" s="373"/>
      <c r="F207" s="380"/>
      <c r="G207" s="373"/>
      <c r="H207" s="373"/>
      <c r="I207" s="373"/>
      <c r="J207" s="373"/>
      <c r="K207" s="373"/>
      <c r="L207" s="373"/>
      <c r="M207" s="380"/>
    </row>
    <row r="208" spans="1:13" s="74" customFormat="1">
      <c r="A208" s="385"/>
      <c r="B208" s="130"/>
      <c r="C208" s="379"/>
      <c r="D208" s="373"/>
      <c r="E208" s="373"/>
      <c r="F208" s="380"/>
      <c r="G208" s="373"/>
      <c r="H208" s="373"/>
      <c r="I208" s="373"/>
      <c r="J208" s="373"/>
      <c r="K208" s="373"/>
      <c r="L208" s="373"/>
      <c r="M208" s="380"/>
    </row>
    <row r="209" spans="1:13" s="74" customFormat="1">
      <c r="A209" s="385"/>
      <c r="B209" s="130"/>
      <c r="C209" s="379"/>
      <c r="D209" s="373"/>
      <c r="E209" s="373"/>
      <c r="F209" s="380"/>
      <c r="G209" s="373"/>
      <c r="H209" s="373"/>
      <c r="I209" s="373"/>
      <c r="J209" s="373"/>
      <c r="K209" s="373"/>
      <c r="L209" s="373"/>
      <c r="M209" s="380"/>
    </row>
    <row r="210" spans="1:13" s="74" customFormat="1">
      <c r="A210" s="385"/>
      <c r="B210" s="130"/>
      <c r="C210" s="379"/>
      <c r="D210" s="373"/>
      <c r="E210" s="373"/>
      <c r="F210" s="380"/>
      <c r="G210" s="373"/>
      <c r="H210" s="373"/>
      <c r="I210" s="373"/>
      <c r="J210" s="373"/>
      <c r="K210" s="373"/>
      <c r="L210" s="373"/>
      <c r="M210" s="380"/>
    </row>
    <row r="211" spans="1:13" s="74" customFormat="1">
      <c r="A211" s="385"/>
      <c r="B211" s="130"/>
      <c r="C211" s="379"/>
      <c r="D211" s="373"/>
      <c r="E211" s="373"/>
      <c r="F211" s="380"/>
      <c r="G211" s="373"/>
      <c r="H211" s="373"/>
      <c r="I211" s="373"/>
      <c r="J211" s="373"/>
      <c r="K211" s="373"/>
      <c r="L211" s="373"/>
      <c r="M211" s="380"/>
    </row>
    <row r="212" spans="1:13" s="74" customFormat="1">
      <c r="A212" s="385"/>
      <c r="B212" s="130"/>
      <c r="C212" s="379"/>
      <c r="D212" s="373"/>
      <c r="E212" s="373"/>
      <c r="F212" s="380"/>
      <c r="G212" s="373"/>
      <c r="H212" s="373"/>
      <c r="I212" s="373"/>
      <c r="J212" s="373"/>
      <c r="K212" s="373"/>
      <c r="L212" s="373"/>
      <c r="M212" s="380"/>
    </row>
    <row r="213" spans="1:13" s="74" customFormat="1">
      <c r="A213" s="385"/>
      <c r="B213" s="130"/>
      <c r="C213" s="379"/>
      <c r="D213" s="373"/>
      <c r="E213" s="373"/>
      <c r="F213" s="380"/>
      <c r="G213" s="373"/>
      <c r="H213" s="373"/>
      <c r="I213" s="373"/>
      <c r="J213" s="373"/>
      <c r="K213" s="373"/>
      <c r="L213" s="373"/>
      <c r="M213" s="380"/>
    </row>
    <row r="214" spans="1:13" s="74" customFormat="1">
      <c r="A214" s="385"/>
      <c r="B214" s="130"/>
      <c r="C214" s="379"/>
      <c r="D214" s="373"/>
      <c r="E214" s="373"/>
      <c r="F214" s="380"/>
      <c r="G214" s="373"/>
      <c r="H214" s="373"/>
      <c r="I214" s="373"/>
      <c r="J214" s="373"/>
      <c r="K214" s="373"/>
      <c r="L214" s="373"/>
      <c r="M214" s="380"/>
    </row>
    <row r="215" spans="1:13" s="74" customFormat="1">
      <c r="A215" s="385"/>
      <c r="B215" s="130"/>
      <c r="C215" s="379"/>
      <c r="D215" s="373"/>
      <c r="E215" s="373"/>
      <c r="F215" s="380"/>
      <c r="G215" s="373"/>
      <c r="H215" s="373"/>
      <c r="I215" s="373"/>
      <c r="J215" s="373"/>
      <c r="K215" s="373"/>
      <c r="L215" s="373"/>
      <c r="M215" s="380"/>
    </row>
    <row r="216" spans="1:13" s="74" customFormat="1">
      <c r="A216" s="385"/>
      <c r="B216" s="130"/>
      <c r="C216" s="379"/>
      <c r="D216" s="373"/>
      <c r="E216" s="373"/>
      <c r="F216" s="380"/>
      <c r="G216" s="373"/>
      <c r="H216" s="373"/>
      <c r="I216" s="373"/>
      <c r="J216" s="373"/>
      <c r="K216" s="373"/>
      <c r="L216" s="373"/>
      <c r="M216" s="380"/>
    </row>
    <row r="217" spans="1:13" s="74" customFormat="1">
      <c r="A217" s="385"/>
      <c r="B217" s="130"/>
      <c r="C217" s="379"/>
      <c r="D217" s="373"/>
      <c r="E217" s="373"/>
      <c r="F217" s="380"/>
      <c r="G217" s="373"/>
      <c r="H217" s="373"/>
      <c r="I217" s="373"/>
      <c r="J217" s="373"/>
      <c r="K217" s="373"/>
      <c r="L217" s="373"/>
      <c r="M217" s="380"/>
    </row>
    <row r="218" spans="1:13" s="74" customFormat="1">
      <c r="A218" s="385"/>
      <c r="B218" s="130"/>
      <c r="C218" s="379"/>
      <c r="D218" s="373"/>
      <c r="E218" s="373"/>
      <c r="F218" s="380"/>
      <c r="G218" s="373"/>
      <c r="H218" s="373"/>
      <c r="I218" s="373"/>
      <c r="J218" s="373"/>
      <c r="K218" s="373"/>
      <c r="L218" s="373"/>
      <c r="M218" s="380"/>
    </row>
    <row r="219" spans="1:13" s="74" customFormat="1">
      <c r="A219" s="385"/>
      <c r="B219" s="130"/>
      <c r="C219" s="379"/>
      <c r="D219" s="373"/>
      <c r="E219" s="373"/>
      <c r="F219" s="380"/>
      <c r="G219" s="373"/>
      <c r="H219" s="373"/>
      <c r="I219" s="373"/>
      <c r="J219" s="373"/>
      <c r="K219" s="373"/>
      <c r="L219" s="373"/>
      <c r="M219" s="380"/>
    </row>
    <row r="220" spans="1:13" s="74" customFormat="1">
      <c r="A220" s="385"/>
      <c r="B220" s="130"/>
      <c r="C220" s="379"/>
      <c r="D220" s="373"/>
      <c r="E220" s="373"/>
      <c r="F220" s="380"/>
      <c r="G220" s="373"/>
      <c r="H220" s="373"/>
      <c r="I220" s="373"/>
      <c r="J220" s="373"/>
      <c r="K220" s="373"/>
      <c r="L220" s="373"/>
      <c r="M220" s="380"/>
    </row>
    <row r="221" spans="1:13" s="74" customFormat="1">
      <c r="A221" s="385"/>
      <c r="B221" s="130"/>
      <c r="C221" s="379"/>
      <c r="D221" s="373"/>
      <c r="E221" s="373"/>
      <c r="F221" s="380"/>
      <c r="G221" s="373"/>
      <c r="H221" s="373"/>
      <c r="I221" s="373"/>
      <c r="J221" s="373"/>
      <c r="K221" s="373"/>
      <c r="L221" s="373"/>
      <c r="M221" s="380"/>
    </row>
    <row r="222" spans="1:13" s="74" customFormat="1">
      <c r="A222" s="385"/>
      <c r="B222" s="130"/>
      <c r="C222" s="379"/>
      <c r="D222" s="373"/>
      <c r="E222" s="373"/>
      <c r="F222" s="380"/>
      <c r="G222" s="373"/>
      <c r="H222" s="373"/>
      <c r="I222" s="373"/>
      <c r="J222" s="373"/>
      <c r="K222" s="373"/>
      <c r="L222" s="373"/>
      <c r="M222" s="380"/>
    </row>
    <row r="223" spans="1:13" s="74" customFormat="1">
      <c r="A223" s="385"/>
      <c r="B223" s="130"/>
      <c r="C223" s="379"/>
      <c r="D223" s="373"/>
      <c r="E223" s="373"/>
      <c r="F223" s="380"/>
      <c r="G223" s="373"/>
      <c r="H223" s="373"/>
      <c r="I223" s="373"/>
      <c r="J223" s="373"/>
      <c r="K223" s="373"/>
      <c r="L223" s="373"/>
      <c r="M223" s="380"/>
    </row>
    <row r="224" spans="1:13" s="74" customFormat="1">
      <c r="A224" s="385"/>
      <c r="B224" s="130"/>
      <c r="C224" s="379"/>
      <c r="D224" s="373"/>
      <c r="E224" s="373"/>
      <c r="F224" s="380"/>
      <c r="G224" s="373"/>
      <c r="H224" s="373"/>
      <c r="I224" s="373"/>
      <c r="J224" s="373"/>
      <c r="K224" s="373"/>
      <c r="L224" s="373"/>
      <c r="M224" s="380"/>
    </row>
    <row r="225" spans="1:13" s="74" customFormat="1">
      <c r="A225" s="385"/>
      <c r="B225" s="130"/>
      <c r="C225" s="379"/>
      <c r="D225" s="373"/>
      <c r="E225" s="373"/>
      <c r="F225" s="380"/>
      <c r="G225" s="373"/>
      <c r="H225" s="373"/>
      <c r="I225" s="373"/>
      <c r="J225" s="373"/>
      <c r="K225" s="373"/>
      <c r="L225" s="373"/>
      <c r="M225" s="380"/>
    </row>
    <row r="226" spans="1:13" s="74" customFormat="1">
      <c r="A226" s="385"/>
      <c r="B226" s="130"/>
      <c r="C226" s="379"/>
      <c r="D226" s="373"/>
      <c r="E226" s="373"/>
      <c r="F226" s="380"/>
      <c r="G226" s="373"/>
      <c r="H226" s="373"/>
      <c r="I226" s="373"/>
      <c r="J226" s="373"/>
      <c r="K226" s="373"/>
      <c r="L226" s="373"/>
      <c r="M226" s="380"/>
    </row>
    <row r="227" spans="1:13" s="74" customFormat="1">
      <c r="A227" s="385"/>
      <c r="B227" s="130"/>
      <c r="C227" s="379"/>
      <c r="D227" s="373"/>
      <c r="E227" s="373"/>
      <c r="F227" s="380"/>
      <c r="G227" s="373"/>
      <c r="H227" s="373"/>
      <c r="I227" s="373"/>
      <c r="J227" s="373"/>
      <c r="K227" s="373"/>
      <c r="L227" s="373"/>
      <c r="M227" s="380"/>
    </row>
    <row r="228" spans="1:13" s="74" customFormat="1">
      <c r="A228" s="385"/>
      <c r="B228" s="130"/>
      <c r="C228" s="379"/>
      <c r="D228" s="373"/>
      <c r="E228" s="373"/>
      <c r="F228" s="380"/>
      <c r="G228" s="373"/>
      <c r="H228" s="373"/>
      <c r="I228" s="373"/>
      <c r="J228" s="373"/>
      <c r="K228" s="373"/>
      <c r="L228" s="373"/>
      <c r="M228" s="380"/>
    </row>
    <row r="229" spans="1:13" s="74" customFormat="1">
      <c r="A229" s="385"/>
      <c r="B229" s="130"/>
      <c r="C229" s="379"/>
      <c r="D229" s="373"/>
      <c r="E229" s="373"/>
      <c r="F229" s="380"/>
      <c r="G229" s="373"/>
      <c r="H229" s="373"/>
      <c r="I229" s="373"/>
      <c r="J229" s="373"/>
      <c r="K229" s="373"/>
      <c r="L229" s="373"/>
      <c r="M229" s="380"/>
    </row>
    <row r="230" spans="1:13" s="74" customFormat="1">
      <c r="A230" s="385"/>
      <c r="B230" s="130"/>
      <c r="C230" s="379"/>
      <c r="D230" s="373"/>
      <c r="E230" s="373"/>
      <c r="F230" s="380"/>
      <c r="G230" s="373"/>
      <c r="H230" s="373"/>
      <c r="I230" s="373"/>
      <c r="J230" s="373"/>
      <c r="K230" s="373"/>
      <c r="L230" s="373"/>
      <c r="M230" s="380"/>
    </row>
    <row r="231" spans="1:13" s="74" customFormat="1">
      <c r="A231" s="385"/>
      <c r="B231" s="130"/>
      <c r="C231" s="379"/>
      <c r="D231" s="373"/>
      <c r="E231" s="373"/>
      <c r="F231" s="380"/>
      <c r="G231" s="373"/>
      <c r="H231" s="373"/>
      <c r="I231" s="373"/>
      <c r="J231" s="373"/>
      <c r="K231" s="373"/>
      <c r="L231" s="373"/>
      <c r="M231" s="380"/>
    </row>
    <row r="232" spans="1:13" s="74" customFormat="1">
      <c r="A232" s="385"/>
      <c r="B232" s="130"/>
      <c r="C232" s="379"/>
      <c r="D232" s="373"/>
      <c r="E232" s="373"/>
      <c r="F232" s="380"/>
      <c r="G232" s="373"/>
      <c r="H232" s="373"/>
      <c r="I232" s="373"/>
      <c r="J232" s="373"/>
      <c r="K232" s="373"/>
      <c r="L232" s="373"/>
      <c r="M232" s="380"/>
    </row>
    <row r="233" spans="1:13" s="74" customFormat="1">
      <c r="A233" s="385"/>
      <c r="B233" s="130"/>
      <c r="C233" s="379"/>
      <c r="D233" s="373"/>
      <c r="E233" s="373"/>
      <c r="F233" s="380"/>
      <c r="G233" s="373"/>
      <c r="H233" s="373"/>
      <c r="I233" s="373"/>
      <c r="J233" s="373"/>
      <c r="K233" s="373"/>
      <c r="L233" s="373"/>
      <c r="M233" s="380"/>
    </row>
    <row r="234" spans="1:13" s="74" customFormat="1">
      <c r="A234" s="385"/>
      <c r="B234" s="130"/>
      <c r="C234" s="379"/>
      <c r="D234" s="373"/>
      <c r="E234" s="373"/>
      <c r="F234" s="380"/>
      <c r="G234" s="373"/>
      <c r="H234" s="373"/>
      <c r="I234" s="373"/>
      <c r="J234" s="373"/>
      <c r="K234" s="373"/>
      <c r="L234" s="373"/>
      <c r="M234" s="380"/>
    </row>
    <row r="235" spans="1:13" s="74" customFormat="1">
      <c r="A235" s="385"/>
      <c r="B235" s="130"/>
      <c r="C235" s="379"/>
      <c r="D235" s="373"/>
      <c r="E235" s="373"/>
      <c r="F235" s="380"/>
      <c r="G235" s="373"/>
      <c r="H235" s="373"/>
      <c r="I235" s="373"/>
      <c r="J235" s="373"/>
      <c r="K235" s="373"/>
      <c r="L235" s="373"/>
      <c r="M235" s="380"/>
    </row>
    <row r="236" spans="1:13" s="74" customFormat="1">
      <c r="A236" s="385"/>
      <c r="B236" s="130"/>
      <c r="C236" s="379"/>
      <c r="D236" s="373"/>
      <c r="E236" s="373"/>
      <c r="F236" s="380"/>
      <c r="G236" s="373"/>
      <c r="H236" s="373"/>
      <c r="I236" s="373"/>
      <c r="J236" s="373"/>
      <c r="K236" s="373"/>
      <c r="L236" s="373"/>
      <c r="M236" s="380"/>
    </row>
    <row r="237" spans="1:13" s="74" customFormat="1">
      <c r="A237" s="385"/>
      <c r="B237" s="130"/>
      <c r="C237" s="379"/>
      <c r="D237" s="373"/>
      <c r="E237" s="373"/>
      <c r="F237" s="380"/>
      <c r="G237" s="373"/>
      <c r="H237" s="373"/>
      <c r="I237" s="373"/>
      <c r="J237" s="373"/>
      <c r="K237" s="373"/>
      <c r="L237" s="373"/>
      <c r="M237" s="380"/>
    </row>
    <row r="238" spans="1:13" s="74" customFormat="1">
      <c r="A238" s="385"/>
      <c r="B238" s="130"/>
      <c r="C238" s="379"/>
      <c r="D238" s="373"/>
      <c r="E238" s="373"/>
      <c r="F238" s="380"/>
      <c r="G238" s="373"/>
      <c r="H238" s="373"/>
      <c r="I238" s="373"/>
      <c r="J238" s="373"/>
      <c r="K238" s="373"/>
      <c r="L238" s="373"/>
      <c r="M238" s="380"/>
    </row>
    <row r="239" spans="1:13" s="74" customFormat="1">
      <c r="A239" s="385"/>
      <c r="B239" s="130"/>
      <c r="C239" s="385"/>
      <c r="D239" s="373"/>
      <c r="E239" s="373"/>
      <c r="F239" s="380"/>
      <c r="G239" s="373"/>
      <c r="H239" s="373"/>
      <c r="I239" s="373"/>
      <c r="J239" s="373"/>
      <c r="K239" s="373"/>
      <c r="L239" s="373"/>
      <c r="M239" s="380"/>
    </row>
    <row r="240" spans="1:13" s="74" customFormat="1">
      <c r="A240" s="385"/>
      <c r="B240" s="130"/>
      <c r="C240" s="385"/>
      <c r="D240" s="373"/>
      <c r="E240" s="373"/>
      <c r="F240" s="380"/>
      <c r="G240" s="373"/>
      <c r="H240" s="373"/>
      <c r="I240" s="373"/>
      <c r="J240" s="373"/>
      <c r="K240" s="373"/>
      <c r="L240" s="373"/>
      <c r="M240" s="380"/>
    </row>
    <row r="241" spans="1:13" s="74" customFormat="1">
      <c r="A241" s="385"/>
      <c r="B241" s="130"/>
      <c r="C241" s="385"/>
      <c r="D241" s="373"/>
      <c r="E241" s="373"/>
      <c r="F241" s="380"/>
      <c r="G241" s="373"/>
      <c r="H241" s="373"/>
      <c r="I241" s="373"/>
      <c r="J241" s="373"/>
      <c r="K241" s="373"/>
      <c r="L241" s="373"/>
      <c r="M241" s="380"/>
    </row>
    <row r="242" spans="1:13" s="74" customFormat="1">
      <c r="A242" s="385"/>
      <c r="B242" s="130"/>
      <c r="C242" s="385"/>
      <c r="D242" s="373"/>
      <c r="E242" s="373"/>
      <c r="F242" s="380"/>
      <c r="G242" s="373"/>
      <c r="H242" s="373"/>
      <c r="I242" s="373"/>
      <c r="J242" s="373"/>
      <c r="K242" s="373"/>
      <c r="L242" s="373"/>
      <c r="M242" s="380"/>
    </row>
    <row r="243" spans="1:13" s="74" customFormat="1">
      <c r="A243" s="385"/>
      <c r="B243" s="130"/>
      <c r="C243" s="385"/>
      <c r="D243" s="373"/>
      <c r="E243" s="373"/>
      <c r="F243" s="380"/>
      <c r="G243" s="373"/>
      <c r="H243" s="373"/>
      <c r="I243" s="373"/>
      <c r="J243" s="373"/>
      <c r="K243" s="373"/>
      <c r="L243" s="373"/>
      <c r="M243" s="380"/>
    </row>
    <row r="244" spans="1:13" s="74" customFormat="1">
      <c r="A244" s="385"/>
      <c r="B244" s="130"/>
      <c r="C244" s="379"/>
      <c r="D244" s="373"/>
      <c r="E244" s="373"/>
      <c r="F244" s="380"/>
      <c r="G244" s="373"/>
      <c r="H244" s="373"/>
      <c r="I244" s="373"/>
      <c r="J244" s="373"/>
      <c r="K244" s="373"/>
      <c r="L244" s="373"/>
      <c r="M244" s="380"/>
    </row>
    <row r="245" spans="1:13" s="74" customFormat="1">
      <c r="A245" s="385"/>
      <c r="B245" s="130"/>
      <c r="C245" s="379"/>
      <c r="D245" s="373"/>
      <c r="E245" s="373"/>
      <c r="F245" s="380"/>
      <c r="G245" s="373"/>
      <c r="H245" s="373"/>
      <c r="I245" s="373"/>
      <c r="J245" s="373"/>
      <c r="K245" s="373"/>
      <c r="L245" s="373"/>
      <c r="M245" s="380"/>
    </row>
    <row r="246" spans="1:13" s="74" customFormat="1">
      <c r="A246" s="385"/>
      <c r="B246" s="130"/>
      <c r="C246" s="379"/>
      <c r="D246" s="373"/>
      <c r="E246" s="373"/>
      <c r="F246" s="380"/>
      <c r="G246" s="373"/>
      <c r="H246" s="373"/>
      <c r="I246" s="373"/>
      <c r="J246" s="373"/>
      <c r="K246" s="373"/>
      <c r="L246" s="373"/>
      <c r="M246" s="380"/>
    </row>
    <row r="247" spans="1:13" s="74" customFormat="1">
      <c r="A247" s="385"/>
      <c r="B247" s="130"/>
      <c r="C247" s="379"/>
      <c r="D247" s="373"/>
      <c r="E247" s="373"/>
      <c r="F247" s="380"/>
      <c r="G247" s="373"/>
      <c r="H247" s="373"/>
      <c r="I247" s="373"/>
      <c r="J247" s="373"/>
      <c r="K247" s="373"/>
      <c r="L247" s="373"/>
      <c r="M247" s="380"/>
    </row>
    <row r="248" spans="1:13" s="74" customFormat="1">
      <c r="A248" s="385"/>
      <c r="B248" s="130"/>
      <c r="C248" s="379"/>
      <c r="D248" s="373"/>
      <c r="E248" s="373"/>
      <c r="F248" s="380"/>
      <c r="G248" s="373"/>
      <c r="H248" s="373"/>
      <c r="I248" s="373"/>
      <c r="J248" s="373"/>
      <c r="K248" s="373"/>
      <c r="L248" s="373"/>
      <c r="M248" s="380"/>
    </row>
    <row r="249" spans="1:13" s="74" customFormat="1">
      <c r="A249" s="385"/>
      <c r="B249" s="130"/>
      <c r="C249" s="379"/>
      <c r="D249" s="373"/>
      <c r="E249" s="373"/>
      <c r="F249" s="380"/>
      <c r="G249" s="373"/>
      <c r="H249" s="373"/>
      <c r="I249" s="373"/>
      <c r="J249" s="373"/>
      <c r="K249" s="373"/>
      <c r="L249" s="373"/>
      <c r="M249" s="380"/>
    </row>
    <row r="250" spans="1:13" s="74" customFormat="1">
      <c r="A250" s="385"/>
      <c r="B250" s="130"/>
      <c r="C250" s="379"/>
      <c r="D250" s="373"/>
      <c r="E250" s="373"/>
      <c r="F250" s="380"/>
      <c r="G250" s="373"/>
      <c r="H250" s="373"/>
      <c r="I250" s="373"/>
      <c r="J250" s="373"/>
      <c r="K250" s="373"/>
      <c r="L250" s="373"/>
      <c r="M250" s="380"/>
    </row>
    <row r="251" spans="1:13" s="74" customFormat="1">
      <c r="A251" s="385"/>
      <c r="B251" s="130"/>
      <c r="C251" s="379"/>
      <c r="D251" s="373"/>
      <c r="E251" s="373"/>
      <c r="F251" s="380"/>
      <c r="G251" s="373"/>
      <c r="H251" s="373"/>
      <c r="I251" s="373"/>
      <c r="J251" s="373"/>
      <c r="K251" s="373"/>
      <c r="L251" s="373"/>
      <c r="M251" s="380"/>
    </row>
    <row r="252" spans="1:13" s="74" customFormat="1">
      <c r="A252" s="385"/>
      <c r="B252" s="130"/>
      <c r="C252" s="379"/>
      <c r="D252" s="373"/>
      <c r="E252" s="373"/>
      <c r="F252" s="380"/>
      <c r="G252" s="373"/>
      <c r="H252" s="373"/>
      <c r="I252" s="373"/>
      <c r="J252" s="373"/>
      <c r="K252" s="373"/>
      <c r="L252" s="373"/>
      <c r="M252" s="380"/>
    </row>
    <row r="253" spans="1:13" s="74" customFormat="1">
      <c r="A253" s="385"/>
      <c r="B253" s="130"/>
      <c r="C253" s="379"/>
      <c r="D253" s="373"/>
      <c r="E253" s="373"/>
      <c r="F253" s="380"/>
      <c r="G253" s="373"/>
      <c r="H253" s="373"/>
      <c r="I253" s="373"/>
      <c r="J253" s="373"/>
      <c r="K253" s="373"/>
      <c r="L253" s="373"/>
      <c r="M253" s="380"/>
    </row>
    <row r="254" spans="1:13" s="74" customFormat="1">
      <c r="A254" s="385"/>
      <c r="B254" s="130"/>
      <c r="C254" s="379"/>
      <c r="D254" s="373"/>
      <c r="E254" s="373"/>
      <c r="F254" s="380"/>
      <c r="G254" s="373"/>
      <c r="H254" s="373"/>
      <c r="I254" s="373"/>
      <c r="J254" s="373"/>
      <c r="K254" s="373"/>
      <c r="L254" s="373"/>
      <c r="M254" s="380"/>
    </row>
    <row r="255" spans="1:13" s="74" customFormat="1">
      <c r="A255" s="385"/>
      <c r="B255" s="130"/>
      <c r="C255" s="379"/>
      <c r="D255" s="373"/>
      <c r="E255" s="373"/>
      <c r="F255" s="380"/>
      <c r="G255" s="373"/>
      <c r="H255" s="373"/>
      <c r="I255" s="373"/>
      <c r="J255" s="373"/>
      <c r="K255" s="373"/>
      <c r="L255" s="373"/>
      <c r="M255" s="380"/>
    </row>
    <row r="256" spans="1:13" s="74" customFormat="1">
      <c r="A256" s="385"/>
      <c r="B256" s="130"/>
      <c r="C256" s="379"/>
      <c r="D256" s="373"/>
      <c r="E256" s="373"/>
      <c r="F256" s="380"/>
      <c r="G256" s="373"/>
      <c r="H256" s="373"/>
      <c r="I256" s="373"/>
      <c r="J256" s="373"/>
      <c r="K256" s="373"/>
      <c r="L256" s="373"/>
      <c r="M256" s="380"/>
    </row>
    <row r="257" spans="1:13" s="74" customFormat="1">
      <c r="A257" s="385"/>
      <c r="B257" s="130"/>
      <c r="C257" s="379"/>
      <c r="D257" s="373"/>
      <c r="E257" s="373"/>
      <c r="F257" s="380"/>
      <c r="G257" s="373"/>
      <c r="H257" s="373"/>
      <c r="I257" s="373"/>
      <c r="J257" s="373"/>
      <c r="K257" s="373"/>
      <c r="L257" s="373"/>
      <c r="M257" s="380"/>
    </row>
    <row r="258" spans="1:13" s="74" customFormat="1">
      <c r="A258" s="385"/>
      <c r="B258" s="130"/>
      <c r="C258" s="379"/>
      <c r="D258" s="373"/>
      <c r="E258" s="373"/>
      <c r="F258" s="380"/>
      <c r="G258" s="373"/>
      <c r="H258" s="373"/>
      <c r="I258" s="373"/>
      <c r="J258" s="373"/>
      <c r="K258" s="373"/>
      <c r="L258" s="373"/>
      <c r="M258" s="380"/>
    </row>
    <row r="259" spans="1:13" s="74" customFormat="1">
      <c r="A259" s="385"/>
      <c r="B259" s="130"/>
      <c r="C259" s="379"/>
      <c r="D259" s="373"/>
      <c r="E259" s="373"/>
      <c r="F259" s="380"/>
      <c r="G259" s="373"/>
      <c r="H259" s="373"/>
      <c r="I259" s="373"/>
      <c r="J259" s="373"/>
      <c r="K259" s="373"/>
      <c r="L259" s="373"/>
      <c r="M259" s="380"/>
    </row>
    <row r="260" spans="1:13" s="74" customFormat="1">
      <c r="A260" s="385"/>
      <c r="B260" s="130"/>
      <c r="C260" s="379"/>
      <c r="D260" s="373"/>
      <c r="E260" s="373"/>
      <c r="F260" s="380"/>
      <c r="G260" s="373"/>
      <c r="H260" s="373"/>
      <c r="I260" s="373"/>
      <c r="J260" s="373"/>
      <c r="K260" s="373"/>
      <c r="L260" s="373"/>
      <c r="M260" s="380"/>
    </row>
    <row r="261" spans="1:13" s="74" customFormat="1">
      <c r="A261" s="385"/>
      <c r="B261" s="130"/>
      <c r="C261" s="379"/>
      <c r="D261" s="373"/>
      <c r="E261" s="373"/>
      <c r="F261" s="380"/>
      <c r="G261" s="373"/>
      <c r="H261" s="373"/>
      <c r="I261" s="373"/>
      <c r="J261" s="373"/>
      <c r="K261" s="373"/>
      <c r="L261" s="373"/>
      <c r="M261" s="380"/>
    </row>
    <row r="262" spans="1:13" s="74" customFormat="1">
      <c r="A262" s="385"/>
      <c r="B262" s="130"/>
      <c r="C262" s="379"/>
      <c r="D262" s="373"/>
      <c r="E262" s="373"/>
      <c r="F262" s="380"/>
      <c r="G262" s="373"/>
      <c r="H262" s="373"/>
      <c r="I262" s="373"/>
      <c r="J262" s="373"/>
      <c r="K262" s="373"/>
      <c r="L262" s="373"/>
      <c r="M262" s="380"/>
    </row>
    <row r="263" spans="1:13" s="74" customFormat="1">
      <c r="A263" s="385"/>
      <c r="B263" s="130"/>
      <c r="C263" s="379"/>
      <c r="D263" s="373"/>
      <c r="E263" s="373"/>
      <c r="F263" s="380"/>
      <c r="G263" s="373"/>
      <c r="H263" s="373"/>
      <c r="I263" s="373"/>
      <c r="J263" s="373"/>
      <c r="K263" s="373"/>
      <c r="L263" s="373"/>
      <c r="M263" s="380"/>
    </row>
    <row r="264" spans="1:13" s="74" customFormat="1">
      <c r="A264" s="385"/>
      <c r="B264" s="130"/>
      <c r="C264" s="379"/>
      <c r="D264" s="373"/>
      <c r="E264" s="373"/>
      <c r="F264" s="380"/>
      <c r="G264" s="373"/>
      <c r="H264" s="373"/>
      <c r="I264" s="373"/>
      <c r="J264" s="373"/>
      <c r="K264" s="373"/>
      <c r="L264" s="373"/>
      <c r="M264" s="380"/>
    </row>
    <row r="265" spans="1:13" s="74" customFormat="1">
      <c r="A265" s="385"/>
      <c r="B265" s="130"/>
      <c r="C265" s="379"/>
      <c r="D265" s="373"/>
      <c r="E265" s="373"/>
      <c r="F265" s="380"/>
      <c r="G265" s="373"/>
      <c r="H265" s="373"/>
      <c r="I265" s="373"/>
      <c r="J265" s="373"/>
      <c r="K265" s="373"/>
      <c r="L265" s="373"/>
      <c r="M265" s="380"/>
    </row>
    <row r="266" spans="1:13" s="74" customFormat="1">
      <c r="A266" s="385"/>
      <c r="B266" s="130"/>
      <c r="C266" s="379"/>
      <c r="D266" s="373"/>
      <c r="E266" s="373"/>
      <c r="F266" s="380"/>
      <c r="G266" s="373"/>
      <c r="H266" s="373"/>
      <c r="I266" s="373"/>
      <c r="J266" s="373"/>
      <c r="K266" s="373"/>
      <c r="L266" s="373"/>
      <c r="M266" s="380"/>
    </row>
    <row r="267" spans="1:13" s="74" customFormat="1">
      <c r="A267" s="385"/>
      <c r="B267" s="130"/>
      <c r="C267" s="379"/>
      <c r="D267" s="373"/>
      <c r="E267" s="373"/>
      <c r="F267" s="380"/>
      <c r="G267" s="373"/>
      <c r="H267" s="373"/>
      <c r="I267" s="373"/>
      <c r="J267" s="373"/>
      <c r="K267" s="373"/>
      <c r="L267" s="373"/>
      <c r="M267" s="380"/>
    </row>
    <row r="268" spans="1:13" s="74" customFormat="1">
      <c r="A268" s="385"/>
      <c r="B268" s="130"/>
      <c r="C268" s="379"/>
      <c r="D268" s="373"/>
      <c r="E268" s="373"/>
      <c r="F268" s="380"/>
      <c r="G268" s="373"/>
      <c r="H268" s="373"/>
      <c r="I268" s="373"/>
      <c r="J268" s="373"/>
      <c r="K268" s="373"/>
      <c r="L268" s="373"/>
      <c r="M268" s="380"/>
    </row>
    <row r="269" spans="1:13" s="74" customFormat="1">
      <c r="A269" s="385"/>
      <c r="B269" s="130"/>
      <c r="C269" s="379"/>
      <c r="D269" s="373"/>
      <c r="E269" s="373"/>
      <c r="F269" s="380"/>
      <c r="G269" s="373"/>
      <c r="H269" s="373"/>
      <c r="I269" s="373"/>
      <c r="J269" s="373"/>
      <c r="K269" s="373"/>
      <c r="L269" s="373"/>
      <c r="M269" s="380"/>
    </row>
    <row r="270" spans="1:13" s="74" customFormat="1">
      <c r="A270" s="385"/>
      <c r="B270" s="130"/>
      <c r="C270" s="379"/>
      <c r="D270" s="373"/>
      <c r="E270" s="373"/>
      <c r="F270" s="380"/>
      <c r="G270" s="373"/>
      <c r="H270" s="373"/>
      <c r="I270" s="373"/>
      <c r="J270" s="373"/>
      <c r="K270" s="373"/>
      <c r="L270" s="373"/>
      <c r="M270" s="380"/>
    </row>
    <row r="271" spans="1:13" s="74" customFormat="1">
      <c r="A271" s="385"/>
      <c r="B271" s="130"/>
      <c r="C271" s="379"/>
      <c r="D271" s="373"/>
      <c r="E271" s="373"/>
      <c r="F271" s="380"/>
      <c r="G271" s="373"/>
      <c r="H271" s="373"/>
      <c r="I271" s="373"/>
      <c r="J271" s="373"/>
      <c r="K271" s="373"/>
      <c r="L271" s="373"/>
      <c r="M271" s="380"/>
    </row>
    <row r="272" spans="1:13" s="74" customFormat="1">
      <c r="A272" s="385"/>
      <c r="B272" s="130"/>
      <c r="C272" s="379"/>
      <c r="D272" s="373"/>
      <c r="E272" s="373"/>
      <c r="F272" s="380"/>
      <c r="G272" s="373"/>
      <c r="H272" s="373"/>
      <c r="I272" s="373"/>
      <c r="J272" s="373"/>
      <c r="K272" s="373"/>
      <c r="L272" s="373"/>
      <c r="M272" s="380"/>
    </row>
    <row r="273" spans="1:13" s="74" customFormat="1">
      <c r="A273" s="385"/>
      <c r="B273" s="130"/>
      <c r="C273" s="379"/>
      <c r="D273" s="373"/>
      <c r="E273" s="373"/>
      <c r="F273" s="380"/>
      <c r="G273" s="373"/>
      <c r="H273" s="373"/>
      <c r="I273" s="373"/>
      <c r="J273" s="373"/>
      <c r="K273" s="373"/>
      <c r="L273" s="373"/>
      <c r="M273" s="380"/>
    </row>
    <row r="274" spans="1:13" s="74" customFormat="1">
      <c r="A274" s="385"/>
      <c r="B274" s="130"/>
      <c r="C274" s="379"/>
      <c r="D274" s="373"/>
      <c r="E274" s="373"/>
      <c r="F274" s="380"/>
      <c r="G274" s="373"/>
      <c r="H274" s="373"/>
      <c r="I274" s="373"/>
      <c r="J274" s="373"/>
      <c r="K274" s="373"/>
      <c r="L274" s="373"/>
      <c r="M274" s="380"/>
    </row>
    <row r="275" spans="1:13" s="74" customFormat="1">
      <c r="A275" s="385"/>
      <c r="B275" s="130"/>
      <c r="C275" s="379"/>
      <c r="D275" s="373"/>
      <c r="E275" s="373"/>
      <c r="F275" s="380"/>
      <c r="G275" s="373"/>
      <c r="H275" s="373"/>
      <c r="I275" s="373"/>
      <c r="J275" s="373"/>
      <c r="K275" s="373"/>
      <c r="L275" s="373"/>
      <c r="M275" s="380"/>
    </row>
    <row r="276" spans="1:13" s="74" customFormat="1">
      <c r="A276" s="385"/>
      <c r="B276" s="130"/>
      <c r="C276" s="379"/>
      <c r="D276" s="373"/>
      <c r="E276" s="373"/>
      <c r="F276" s="380"/>
      <c r="G276" s="373"/>
      <c r="H276" s="373"/>
      <c r="I276" s="373"/>
      <c r="J276" s="373"/>
      <c r="K276" s="373"/>
      <c r="L276" s="373"/>
      <c r="M276" s="380"/>
    </row>
    <row r="277" spans="1:13" s="74" customFormat="1">
      <c r="A277" s="385"/>
      <c r="B277" s="130"/>
      <c r="C277" s="379"/>
      <c r="D277" s="373"/>
      <c r="E277" s="373"/>
      <c r="F277" s="380"/>
      <c r="G277" s="373"/>
      <c r="H277" s="373"/>
      <c r="I277" s="373"/>
      <c r="J277" s="373"/>
      <c r="K277" s="373"/>
      <c r="L277" s="373"/>
      <c r="M277" s="380"/>
    </row>
    <row r="278" spans="1:13" s="74" customFormat="1">
      <c r="A278" s="385"/>
      <c r="B278" s="130"/>
      <c r="C278" s="379"/>
      <c r="D278" s="373"/>
      <c r="E278" s="373"/>
      <c r="F278" s="380"/>
      <c r="G278" s="373"/>
      <c r="H278" s="373"/>
      <c r="I278" s="373"/>
      <c r="J278" s="373"/>
      <c r="K278" s="373"/>
      <c r="L278" s="373"/>
      <c r="M278" s="380"/>
    </row>
    <row r="279" spans="1:13" s="74" customFormat="1">
      <c r="A279" s="385"/>
      <c r="B279" s="130"/>
      <c r="C279" s="385"/>
      <c r="D279" s="373"/>
      <c r="E279" s="373"/>
      <c r="F279" s="380"/>
      <c r="G279" s="373"/>
      <c r="H279" s="373"/>
      <c r="I279" s="373"/>
      <c r="J279" s="373"/>
      <c r="K279" s="373"/>
      <c r="L279" s="373"/>
      <c r="M279" s="380"/>
    </row>
    <row r="280" spans="1:13" s="74" customFormat="1">
      <c r="A280" s="385"/>
      <c r="B280" s="130"/>
      <c r="C280" s="385"/>
      <c r="D280" s="373"/>
      <c r="E280" s="373"/>
      <c r="F280" s="380"/>
      <c r="G280" s="373"/>
      <c r="H280" s="373"/>
      <c r="I280" s="373"/>
      <c r="J280" s="373"/>
      <c r="K280" s="373"/>
      <c r="L280" s="373"/>
      <c r="M280" s="380"/>
    </row>
    <row r="281" spans="1:13" s="74" customFormat="1">
      <c r="A281" s="385"/>
      <c r="B281" s="130"/>
      <c r="C281" s="385"/>
      <c r="D281" s="373"/>
      <c r="E281" s="373"/>
      <c r="F281" s="380"/>
      <c r="G281" s="373"/>
      <c r="H281" s="373"/>
      <c r="I281" s="373"/>
      <c r="J281" s="373"/>
      <c r="K281" s="373"/>
      <c r="L281" s="373"/>
      <c r="M281" s="380"/>
    </row>
    <row r="282" spans="1:13" s="74" customFormat="1">
      <c r="A282" s="385"/>
      <c r="B282" s="130"/>
      <c r="C282" s="385"/>
      <c r="D282" s="373"/>
      <c r="E282" s="373"/>
      <c r="F282" s="380"/>
      <c r="G282" s="373"/>
      <c r="H282" s="373"/>
      <c r="I282" s="373"/>
      <c r="J282" s="373"/>
      <c r="K282" s="373"/>
      <c r="L282" s="373"/>
      <c r="M282" s="380"/>
    </row>
    <row r="283" spans="1:13" s="74" customFormat="1">
      <c r="A283" s="385"/>
      <c r="B283" s="130"/>
      <c r="C283" s="385"/>
      <c r="D283" s="373"/>
      <c r="E283" s="373"/>
      <c r="F283" s="380"/>
      <c r="G283" s="373"/>
      <c r="H283" s="373"/>
      <c r="I283" s="373"/>
      <c r="J283" s="373"/>
      <c r="K283" s="373"/>
      <c r="L283" s="373"/>
      <c r="M283" s="380"/>
    </row>
    <row r="284" spans="1:13" s="74" customFormat="1">
      <c r="A284" s="385"/>
      <c r="B284" s="130"/>
      <c r="C284" s="379"/>
      <c r="D284" s="373"/>
      <c r="E284" s="373"/>
      <c r="F284" s="380"/>
      <c r="G284" s="373"/>
      <c r="H284" s="373"/>
      <c r="I284" s="373"/>
      <c r="J284" s="373"/>
      <c r="K284" s="373"/>
      <c r="L284" s="373"/>
      <c r="M284" s="380"/>
    </row>
    <row r="285" spans="1:13" s="74" customFormat="1">
      <c r="A285" s="385"/>
      <c r="B285" s="130"/>
      <c r="C285" s="379"/>
      <c r="D285" s="373"/>
      <c r="E285" s="373"/>
      <c r="F285" s="380"/>
      <c r="G285" s="373"/>
      <c r="H285" s="373"/>
      <c r="I285" s="373"/>
      <c r="J285" s="373"/>
      <c r="K285" s="373"/>
      <c r="L285" s="373"/>
      <c r="M285" s="380"/>
    </row>
    <row r="286" spans="1:13" s="74" customFormat="1">
      <c r="A286" s="385"/>
      <c r="B286" s="130"/>
      <c r="C286" s="379"/>
      <c r="D286" s="373"/>
      <c r="E286" s="373"/>
      <c r="F286" s="380"/>
      <c r="G286" s="373"/>
      <c r="H286" s="373"/>
      <c r="I286" s="373"/>
      <c r="J286" s="373"/>
      <c r="K286" s="373"/>
      <c r="L286" s="373"/>
      <c r="M286" s="380"/>
    </row>
    <row r="287" spans="1:13" s="74" customFormat="1">
      <c r="A287" s="385"/>
      <c r="B287" s="130"/>
      <c r="C287" s="379"/>
      <c r="D287" s="373"/>
      <c r="E287" s="373"/>
      <c r="F287" s="380"/>
      <c r="G287" s="373"/>
      <c r="H287" s="373"/>
      <c r="I287" s="373"/>
      <c r="J287" s="373"/>
      <c r="K287" s="373"/>
      <c r="L287" s="373"/>
      <c r="M287" s="380"/>
    </row>
    <row r="288" spans="1:13" s="74" customFormat="1">
      <c r="A288" s="385"/>
      <c r="B288" s="130"/>
      <c r="C288" s="379"/>
      <c r="D288" s="373"/>
      <c r="E288" s="373"/>
      <c r="F288" s="380"/>
      <c r="G288" s="373"/>
      <c r="H288" s="373"/>
      <c r="I288" s="373"/>
      <c r="J288" s="373"/>
      <c r="K288" s="373"/>
      <c r="L288" s="373"/>
      <c r="M288" s="380"/>
    </row>
    <row r="289" spans="1:13" s="74" customFormat="1">
      <c r="A289" s="385"/>
      <c r="B289" s="130"/>
      <c r="C289" s="379"/>
      <c r="D289" s="373"/>
      <c r="E289" s="373"/>
      <c r="F289" s="380"/>
      <c r="G289" s="373"/>
      <c r="H289" s="373"/>
      <c r="I289" s="373"/>
      <c r="J289" s="373"/>
      <c r="K289" s="373"/>
      <c r="L289" s="373"/>
      <c r="M289" s="380"/>
    </row>
    <row r="290" spans="1:13" s="74" customFormat="1">
      <c r="A290" s="385"/>
      <c r="B290" s="130"/>
      <c r="C290" s="379"/>
      <c r="D290" s="373"/>
      <c r="E290" s="373"/>
      <c r="F290" s="380"/>
      <c r="G290" s="373"/>
      <c r="H290" s="373"/>
      <c r="I290" s="373"/>
      <c r="J290" s="373"/>
      <c r="K290" s="373"/>
      <c r="L290" s="373"/>
      <c r="M290" s="380"/>
    </row>
    <row r="291" spans="1:13" s="74" customFormat="1">
      <c r="A291" s="385"/>
      <c r="B291" s="130"/>
      <c r="C291" s="379"/>
      <c r="D291" s="373"/>
      <c r="E291" s="373"/>
      <c r="F291" s="380"/>
      <c r="G291" s="373"/>
      <c r="H291" s="373"/>
      <c r="I291" s="373"/>
      <c r="J291" s="373"/>
      <c r="K291" s="373"/>
      <c r="L291" s="373"/>
      <c r="M291" s="380"/>
    </row>
    <row r="292" spans="1:13" s="74" customFormat="1">
      <c r="A292" s="385"/>
      <c r="B292" s="130"/>
      <c r="C292" s="379"/>
      <c r="D292" s="373"/>
      <c r="E292" s="373"/>
      <c r="F292" s="380"/>
      <c r="G292" s="373"/>
      <c r="H292" s="373"/>
      <c r="I292" s="373"/>
      <c r="J292" s="373"/>
      <c r="K292" s="373"/>
      <c r="L292" s="373"/>
      <c r="M292" s="380"/>
    </row>
    <row r="293" spans="1:13" s="74" customFormat="1">
      <c r="A293" s="385"/>
      <c r="B293" s="130"/>
      <c r="C293" s="379"/>
      <c r="D293" s="373"/>
      <c r="E293" s="373"/>
      <c r="F293" s="380"/>
      <c r="G293" s="373"/>
      <c r="H293" s="373"/>
      <c r="I293" s="373"/>
      <c r="J293" s="373"/>
      <c r="K293" s="373"/>
      <c r="L293" s="373"/>
      <c r="M293" s="380"/>
    </row>
    <row r="294" spans="1:13" s="74" customFormat="1">
      <c r="A294" s="385"/>
      <c r="B294" s="130"/>
      <c r="C294" s="379"/>
      <c r="D294" s="373"/>
      <c r="E294" s="373"/>
      <c r="F294" s="380"/>
      <c r="G294" s="373"/>
      <c r="H294" s="373"/>
      <c r="I294" s="373"/>
      <c r="J294" s="373"/>
      <c r="K294" s="373"/>
      <c r="L294" s="373"/>
      <c r="M294" s="380"/>
    </row>
    <row r="295" spans="1:13" s="74" customFormat="1">
      <c r="A295" s="385"/>
      <c r="B295" s="130"/>
      <c r="C295" s="379"/>
      <c r="D295" s="373"/>
      <c r="E295" s="373"/>
      <c r="F295" s="380"/>
      <c r="G295" s="373"/>
      <c r="H295" s="373"/>
      <c r="I295" s="373"/>
      <c r="J295" s="373"/>
      <c r="K295" s="373"/>
      <c r="L295" s="373"/>
      <c r="M295" s="380"/>
    </row>
    <row r="296" spans="1:13" s="74" customFormat="1">
      <c r="A296" s="385"/>
      <c r="B296" s="130"/>
      <c r="C296" s="379"/>
      <c r="D296" s="373"/>
      <c r="E296" s="373"/>
      <c r="F296" s="380"/>
      <c r="G296" s="373"/>
      <c r="H296" s="373"/>
      <c r="I296" s="373"/>
      <c r="J296" s="373"/>
      <c r="K296" s="373"/>
      <c r="L296" s="373"/>
      <c r="M296" s="380"/>
    </row>
    <row r="297" spans="1:13" s="74" customFormat="1">
      <c r="A297" s="385"/>
      <c r="B297" s="130"/>
      <c r="C297" s="379"/>
      <c r="D297" s="373"/>
      <c r="E297" s="373"/>
      <c r="F297" s="380"/>
      <c r="G297" s="373"/>
      <c r="H297" s="373"/>
      <c r="I297" s="373"/>
      <c r="J297" s="373"/>
      <c r="K297" s="373"/>
      <c r="L297" s="373"/>
      <c r="M297" s="380"/>
    </row>
    <row r="298" spans="1:13" s="74" customFormat="1">
      <c r="A298" s="385"/>
      <c r="B298" s="130"/>
      <c r="C298" s="379"/>
      <c r="D298" s="373"/>
      <c r="E298" s="373"/>
      <c r="F298" s="380"/>
      <c r="G298" s="373"/>
      <c r="H298" s="373"/>
      <c r="I298" s="373"/>
      <c r="J298" s="373"/>
      <c r="K298" s="373"/>
      <c r="L298" s="373"/>
      <c r="M298" s="380"/>
    </row>
    <row r="299" spans="1:13" s="74" customFormat="1">
      <c r="A299" s="385"/>
      <c r="B299" s="130"/>
      <c r="C299" s="379"/>
      <c r="D299" s="373"/>
      <c r="E299" s="373"/>
      <c r="F299" s="380"/>
      <c r="G299" s="373"/>
      <c r="H299" s="373"/>
      <c r="I299" s="373"/>
      <c r="J299" s="373"/>
      <c r="K299" s="373"/>
      <c r="L299" s="373"/>
      <c r="M299" s="380"/>
    </row>
    <row r="300" spans="1:13" s="74" customFormat="1">
      <c r="A300" s="385"/>
      <c r="B300" s="130"/>
      <c r="C300" s="379"/>
      <c r="D300" s="373"/>
      <c r="E300" s="373"/>
      <c r="F300" s="380"/>
      <c r="G300" s="373"/>
      <c r="H300" s="373"/>
      <c r="I300" s="373"/>
      <c r="J300" s="373"/>
      <c r="K300" s="373"/>
      <c r="L300" s="373"/>
      <c r="M300" s="380"/>
    </row>
    <row r="301" spans="1:13" s="74" customFormat="1">
      <c r="A301" s="385"/>
      <c r="B301" s="130"/>
      <c r="C301" s="379"/>
      <c r="D301" s="373"/>
      <c r="E301" s="373"/>
      <c r="F301" s="380"/>
      <c r="G301" s="373"/>
      <c r="H301" s="373"/>
      <c r="I301" s="373"/>
      <c r="J301" s="373"/>
      <c r="K301" s="373"/>
      <c r="L301" s="373"/>
      <c r="M301" s="380"/>
    </row>
    <row r="302" spans="1:13" s="74" customFormat="1">
      <c r="A302" s="385"/>
      <c r="B302" s="130"/>
      <c r="C302" s="379"/>
      <c r="D302" s="373"/>
      <c r="E302" s="373"/>
      <c r="F302" s="380"/>
      <c r="G302" s="373"/>
      <c r="H302" s="373"/>
      <c r="I302" s="373"/>
      <c r="J302" s="373"/>
      <c r="K302" s="373"/>
      <c r="L302" s="373"/>
      <c r="M302" s="380"/>
    </row>
    <row r="303" spans="1:13" s="74" customFormat="1">
      <c r="A303" s="385"/>
      <c r="B303" s="130"/>
      <c r="C303" s="379"/>
      <c r="D303" s="373"/>
      <c r="E303" s="373"/>
      <c r="F303" s="380"/>
      <c r="G303" s="373"/>
      <c r="H303" s="373"/>
      <c r="I303" s="373"/>
      <c r="J303" s="373"/>
      <c r="K303" s="373"/>
      <c r="L303" s="373"/>
      <c r="M303" s="380"/>
    </row>
    <row r="304" spans="1:13" s="74" customFormat="1">
      <c r="A304" s="385"/>
      <c r="B304" s="130"/>
      <c r="C304" s="379"/>
      <c r="D304" s="373"/>
      <c r="E304" s="373"/>
      <c r="F304" s="380"/>
      <c r="G304" s="373"/>
      <c r="H304" s="373"/>
      <c r="I304" s="373"/>
      <c r="J304" s="373"/>
      <c r="K304" s="373"/>
      <c r="L304" s="373"/>
      <c r="M304" s="380"/>
    </row>
    <row r="305" spans="1:13" s="74" customFormat="1">
      <c r="A305" s="385"/>
      <c r="B305" s="130"/>
      <c r="C305" s="379"/>
      <c r="D305" s="373"/>
      <c r="E305" s="373"/>
      <c r="F305" s="380"/>
      <c r="G305" s="373"/>
      <c r="H305" s="373"/>
      <c r="I305" s="373"/>
      <c r="J305" s="373"/>
      <c r="K305" s="373"/>
      <c r="L305" s="373"/>
      <c r="M305" s="380"/>
    </row>
    <row r="306" spans="1:13" s="74" customFormat="1">
      <c r="A306" s="385"/>
      <c r="B306" s="130"/>
      <c r="C306" s="379"/>
      <c r="D306" s="373"/>
      <c r="E306" s="373"/>
      <c r="F306" s="380"/>
      <c r="G306" s="373"/>
      <c r="H306" s="373"/>
      <c r="I306" s="373"/>
      <c r="J306" s="373"/>
      <c r="K306" s="373"/>
      <c r="L306" s="373"/>
      <c r="M306" s="380"/>
    </row>
    <row r="307" spans="1:13" s="74" customFormat="1">
      <c r="A307" s="385"/>
      <c r="B307" s="130"/>
      <c r="C307" s="379"/>
      <c r="D307" s="373"/>
      <c r="E307" s="373"/>
      <c r="F307" s="380"/>
      <c r="G307" s="373"/>
      <c r="H307" s="373"/>
      <c r="I307" s="373"/>
      <c r="J307" s="373"/>
      <c r="K307" s="373"/>
      <c r="L307" s="373"/>
      <c r="M307" s="380"/>
    </row>
    <row r="308" spans="1:13" s="74" customFormat="1">
      <c r="A308" s="385"/>
      <c r="B308" s="130"/>
      <c r="C308" s="379"/>
      <c r="D308" s="373"/>
      <c r="E308" s="373"/>
      <c r="F308" s="380"/>
      <c r="G308" s="373"/>
      <c r="H308" s="373"/>
      <c r="I308" s="373"/>
      <c r="J308" s="373"/>
      <c r="K308" s="373"/>
      <c r="L308" s="373"/>
      <c r="M308" s="380"/>
    </row>
    <row r="309" spans="1:13" s="74" customFormat="1">
      <c r="A309" s="385"/>
      <c r="B309" s="130"/>
      <c r="C309" s="379"/>
      <c r="D309" s="373"/>
      <c r="E309" s="373"/>
      <c r="F309" s="380"/>
      <c r="G309" s="373"/>
      <c r="H309" s="373"/>
      <c r="I309" s="373"/>
      <c r="J309" s="373"/>
      <c r="K309" s="373"/>
      <c r="L309" s="373"/>
      <c r="M309" s="380"/>
    </row>
    <row r="310" spans="1:13" s="74" customFormat="1">
      <c r="A310" s="385"/>
      <c r="B310" s="130"/>
      <c r="C310" s="379"/>
      <c r="D310" s="373"/>
      <c r="E310" s="373"/>
      <c r="F310" s="380"/>
      <c r="G310" s="373"/>
      <c r="H310" s="373"/>
      <c r="I310" s="373"/>
      <c r="J310" s="373"/>
      <c r="K310" s="373"/>
      <c r="L310" s="373"/>
      <c r="M310" s="380"/>
    </row>
    <row r="311" spans="1:13" s="74" customFormat="1">
      <c r="A311" s="385"/>
      <c r="B311" s="130"/>
      <c r="C311" s="379"/>
      <c r="D311" s="373"/>
      <c r="E311" s="373"/>
      <c r="F311" s="380"/>
      <c r="G311" s="373"/>
      <c r="H311" s="373"/>
      <c r="I311" s="373"/>
      <c r="J311" s="373"/>
      <c r="K311" s="373"/>
      <c r="L311" s="373"/>
      <c r="M311" s="380"/>
    </row>
    <row r="312" spans="1:13" s="74" customFormat="1">
      <c r="A312" s="385"/>
      <c r="B312" s="130"/>
      <c r="C312" s="379"/>
      <c r="D312" s="373"/>
      <c r="E312" s="373"/>
      <c r="F312" s="380"/>
      <c r="G312" s="373"/>
      <c r="H312" s="373"/>
      <c r="I312" s="373"/>
      <c r="J312" s="373"/>
      <c r="K312" s="373"/>
      <c r="L312" s="373"/>
      <c r="M312" s="380"/>
    </row>
    <row r="313" spans="1:13" s="74" customFormat="1">
      <c r="A313" s="385"/>
      <c r="B313" s="130"/>
      <c r="C313" s="379"/>
      <c r="D313" s="373"/>
      <c r="E313" s="373"/>
      <c r="F313" s="380"/>
      <c r="G313" s="373"/>
      <c r="H313" s="373"/>
      <c r="I313" s="373"/>
      <c r="J313" s="373"/>
      <c r="K313" s="373"/>
      <c r="L313" s="373"/>
      <c r="M313" s="380"/>
    </row>
    <row r="314" spans="1:13" s="74" customFormat="1">
      <c r="A314" s="385"/>
      <c r="B314" s="130"/>
      <c r="C314" s="379"/>
      <c r="D314" s="373"/>
      <c r="E314" s="373"/>
      <c r="F314" s="380"/>
      <c r="G314" s="373"/>
      <c r="H314" s="373"/>
      <c r="I314" s="373"/>
      <c r="J314" s="373"/>
      <c r="K314" s="373"/>
      <c r="L314" s="373"/>
      <c r="M314" s="380"/>
    </row>
    <row r="315" spans="1:13" s="74" customFormat="1">
      <c r="A315" s="385"/>
      <c r="B315" s="130"/>
      <c r="C315" s="379"/>
      <c r="D315" s="373"/>
      <c r="E315" s="373"/>
      <c r="F315" s="380"/>
      <c r="G315" s="373"/>
      <c r="H315" s="373"/>
      <c r="I315" s="373"/>
      <c r="J315" s="373"/>
      <c r="K315" s="373"/>
      <c r="L315" s="373"/>
      <c r="M315" s="380"/>
    </row>
    <row r="316" spans="1:13" s="74" customFormat="1">
      <c r="A316" s="385"/>
      <c r="B316" s="130"/>
      <c r="C316" s="379"/>
      <c r="D316" s="373"/>
      <c r="E316" s="373"/>
      <c r="F316" s="380"/>
      <c r="G316" s="373"/>
      <c r="H316" s="373"/>
      <c r="I316" s="373"/>
      <c r="J316" s="373"/>
      <c r="K316" s="373"/>
      <c r="L316" s="373"/>
      <c r="M316" s="380"/>
    </row>
    <row r="317" spans="1:13" s="74" customFormat="1">
      <c r="A317" s="385"/>
      <c r="B317" s="130"/>
      <c r="C317" s="379"/>
      <c r="D317" s="373"/>
      <c r="E317" s="373"/>
      <c r="F317" s="380"/>
      <c r="G317" s="373"/>
      <c r="H317" s="373"/>
      <c r="I317" s="373"/>
      <c r="J317" s="373"/>
      <c r="K317" s="373"/>
      <c r="L317" s="373"/>
      <c r="M317" s="380"/>
    </row>
    <row r="318" spans="1:13" s="74" customFormat="1">
      <c r="A318" s="385"/>
      <c r="B318" s="130"/>
      <c r="C318" s="379"/>
      <c r="D318" s="373"/>
      <c r="E318" s="373"/>
      <c r="F318" s="380"/>
      <c r="G318" s="373"/>
      <c r="H318" s="373"/>
      <c r="I318" s="373"/>
      <c r="J318" s="373"/>
      <c r="K318" s="373"/>
      <c r="L318" s="373"/>
      <c r="M318" s="380"/>
    </row>
    <row r="319" spans="1:13" s="74" customFormat="1">
      <c r="A319" s="385"/>
      <c r="B319" s="130"/>
      <c r="C319" s="385"/>
      <c r="D319" s="373"/>
      <c r="E319" s="373"/>
      <c r="F319" s="380"/>
      <c r="G319" s="373"/>
      <c r="H319" s="373"/>
      <c r="I319" s="373"/>
      <c r="J319" s="373"/>
      <c r="K319" s="373"/>
      <c r="L319" s="373"/>
      <c r="M319" s="380"/>
    </row>
    <row r="320" spans="1:13" s="74" customFormat="1">
      <c r="A320" s="385"/>
      <c r="B320" s="130"/>
      <c r="C320" s="385"/>
      <c r="D320" s="373"/>
      <c r="E320" s="373"/>
      <c r="F320" s="380"/>
      <c r="G320" s="373"/>
      <c r="H320" s="373"/>
      <c r="I320" s="373"/>
      <c r="J320" s="373"/>
      <c r="K320" s="373"/>
      <c r="L320" s="373"/>
      <c r="M320" s="380"/>
    </row>
    <row r="321" spans="1:13" s="74" customFormat="1">
      <c r="A321" s="385"/>
      <c r="B321" s="130"/>
      <c r="C321" s="385"/>
      <c r="D321" s="373"/>
      <c r="E321" s="373"/>
      <c r="F321" s="380"/>
      <c r="G321" s="373"/>
      <c r="H321" s="373"/>
      <c r="I321" s="373"/>
      <c r="J321" s="373"/>
      <c r="K321" s="373"/>
      <c r="L321" s="373"/>
      <c r="M321" s="380"/>
    </row>
    <row r="322" spans="1:13" s="74" customFormat="1">
      <c r="A322" s="385"/>
      <c r="B322" s="130"/>
      <c r="C322" s="385"/>
      <c r="D322" s="373"/>
      <c r="E322" s="373"/>
      <c r="F322" s="380"/>
      <c r="G322" s="373"/>
      <c r="H322" s="373"/>
      <c r="I322" s="373"/>
      <c r="J322" s="373"/>
      <c r="K322" s="373"/>
      <c r="L322" s="373"/>
      <c r="M322" s="380"/>
    </row>
    <row r="323" spans="1:13" s="74" customFormat="1">
      <c r="A323" s="385"/>
      <c r="B323" s="130"/>
      <c r="C323" s="385"/>
      <c r="D323" s="373"/>
      <c r="E323" s="373"/>
      <c r="F323" s="380"/>
      <c r="G323" s="373"/>
      <c r="H323" s="373"/>
      <c r="I323" s="373"/>
      <c r="J323" s="373"/>
      <c r="K323" s="373"/>
      <c r="L323" s="373"/>
      <c r="M323" s="380"/>
    </row>
    <row r="324" spans="1:13" s="74" customFormat="1">
      <c r="A324" s="385"/>
      <c r="B324" s="130"/>
      <c r="C324" s="379"/>
      <c r="D324" s="373"/>
      <c r="E324" s="373"/>
      <c r="F324" s="380"/>
      <c r="G324" s="373"/>
      <c r="H324" s="373"/>
      <c r="I324" s="373"/>
      <c r="J324" s="373"/>
      <c r="K324" s="373"/>
      <c r="L324" s="373"/>
      <c r="M324" s="380"/>
    </row>
    <row r="325" spans="1:13" s="74" customFormat="1">
      <c r="A325" s="385"/>
      <c r="B325" s="130"/>
      <c r="C325" s="379"/>
      <c r="D325" s="373"/>
      <c r="E325" s="373"/>
      <c r="F325" s="380"/>
      <c r="G325" s="373"/>
      <c r="H325" s="373"/>
      <c r="I325" s="373"/>
      <c r="J325" s="373"/>
      <c r="K325" s="373"/>
      <c r="L325" s="373"/>
      <c r="M325" s="380"/>
    </row>
    <row r="326" spans="1:13" s="74" customFormat="1">
      <c r="A326" s="385"/>
      <c r="B326" s="130"/>
      <c r="C326" s="379"/>
      <c r="D326" s="373"/>
      <c r="E326" s="373"/>
      <c r="F326" s="380"/>
      <c r="G326" s="373"/>
      <c r="H326" s="373"/>
      <c r="I326" s="373"/>
      <c r="J326" s="373"/>
      <c r="K326" s="373"/>
      <c r="L326" s="373"/>
      <c r="M326" s="380"/>
    </row>
    <row r="327" spans="1:13" s="74" customFormat="1">
      <c r="A327" s="385"/>
      <c r="B327" s="130"/>
      <c r="C327" s="379"/>
      <c r="D327" s="373"/>
      <c r="E327" s="373"/>
      <c r="F327" s="380"/>
      <c r="G327" s="373"/>
      <c r="H327" s="373"/>
      <c r="I327" s="373"/>
      <c r="J327" s="373"/>
      <c r="K327" s="373"/>
      <c r="L327" s="373"/>
      <c r="M327" s="380"/>
    </row>
    <row r="328" spans="1:13" s="74" customFormat="1">
      <c r="A328" s="385"/>
      <c r="B328" s="130"/>
      <c r="C328" s="379"/>
      <c r="D328" s="373"/>
      <c r="E328" s="373"/>
      <c r="F328" s="380"/>
      <c r="G328" s="373"/>
      <c r="H328" s="373"/>
      <c r="I328" s="373"/>
      <c r="J328" s="373"/>
      <c r="K328" s="373"/>
      <c r="L328" s="373"/>
      <c r="M328" s="380"/>
    </row>
    <row r="329" spans="1:13" s="74" customFormat="1">
      <c r="A329" s="385"/>
      <c r="B329" s="130"/>
      <c r="C329" s="379"/>
      <c r="D329" s="373"/>
      <c r="E329" s="373"/>
      <c r="F329" s="380"/>
      <c r="G329" s="373"/>
      <c r="H329" s="373"/>
      <c r="I329" s="373"/>
      <c r="J329" s="373"/>
      <c r="K329" s="373"/>
      <c r="L329" s="373"/>
      <c r="M329" s="380"/>
    </row>
    <row r="330" spans="1:13" s="74" customFormat="1">
      <c r="A330" s="385"/>
      <c r="B330" s="130"/>
      <c r="C330" s="379"/>
      <c r="D330" s="373"/>
      <c r="E330" s="373"/>
      <c r="F330" s="380"/>
      <c r="G330" s="373"/>
      <c r="H330" s="373"/>
      <c r="I330" s="373"/>
      <c r="J330" s="373"/>
      <c r="K330" s="373"/>
      <c r="L330" s="373"/>
      <c r="M330" s="380"/>
    </row>
    <row r="331" spans="1:13" s="74" customFormat="1">
      <c r="A331" s="385"/>
      <c r="B331" s="130"/>
      <c r="C331" s="379"/>
      <c r="D331" s="373"/>
      <c r="E331" s="373"/>
      <c r="F331" s="380"/>
      <c r="G331" s="373"/>
      <c r="H331" s="373"/>
      <c r="I331" s="373"/>
      <c r="J331" s="373"/>
      <c r="K331" s="373"/>
      <c r="L331" s="373"/>
      <c r="M331" s="380"/>
    </row>
    <row r="332" spans="1:13" s="74" customFormat="1">
      <c r="A332" s="385"/>
      <c r="B332" s="130"/>
      <c r="C332" s="379"/>
      <c r="D332" s="373"/>
      <c r="E332" s="373"/>
      <c r="F332" s="380"/>
      <c r="G332" s="373"/>
      <c r="H332" s="373"/>
      <c r="I332" s="373"/>
      <c r="J332" s="373"/>
      <c r="K332" s="373"/>
      <c r="L332" s="373"/>
      <c r="M332" s="380"/>
    </row>
    <row r="333" spans="1:13" s="74" customFormat="1">
      <c r="A333" s="385"/>
      <c r="B333" s="130"/>
      <c r="C333" s="379"/>
      <c r="D333" s="373"/>
      <c r="E333" s="373"/>
      <c r="F333" s="380"/>
      <c r="G333" s="373"/>
      <c r="H333" s="373"/>
      <c r="I333" s="373"/>
      <c r="J333" s="373"/>
      <c r="K333" s="373"/>
      <c r="L333" s="373"/>
      <c r="M333" s="380"/>
    </row>
    <row r="334" spans="1:13" s="74" customFormat="1">
      <c r="A334" s="385"/>
      <c r="B334" s="130"/>
      <c r="C334" s="379"/>
      <c r="D334" s="373"/>
      <c r="E334" s="373"/>
      <c r="F334" s="380"/>
      <c r="G334" s="373"/>
      <c r="H334" s="373"/>
      <c r="I334" s="373"/>
      <c r="J334" s="373"/>
      <c r="K334" s="373"/>
      <c r="L334" s="373"/>
      <c r="M334" s="380"/>
    </row>
    <row r="335" spans="1:13" s="74" customFormat="1">
      <c r="A335" s="385"/>
      <c r="B335" s="130"/>
      <c r="C335" s="379"/>
      <c r="D335" s="373"/>
      <c r="E335" s="373"/>
      <c r="F335" s="380"/>
      <c r="G335" s="373"/>
      <c r="H335" s="373"/>
      <c r="I335" s="373"/>
      <c r="J335" s="373"/>
      <c r="K335" s="373"/>
      <c r="L335" s="373"/>
      <c r="M335" s="380"/>
    </row>
    <row r="336" spans="1:13" s="74" customFormat="1">
      <c r="A336" s="385"/>
      <c r="B336" s="130"/>
      <c r="C336" s="379"/>
      <c r="D336" s="373"/>
      <c r="E336" s="373"/>
      <c r="F336" s="380"/>
      <c r="G336" s="373"/>
      <c r="H336" s="373"/>
      <c r="I336" s="373"/>
      <c r="J336" s="373"/>
      <c r="K336" s="373"/>
      <c r="L336" s="373"/>
      <c r="M336" s="380"/>
    </row>
    <row r="337" spans="1:13" s="74" customFormat="1">
      <c r="A337" s="385"/>
      <c r="B337" s="130"/>
      <c r="C337" s="379"/>
      <c r="D337" s="373"/>
      <c r="E337" s="373"/>
      <c r="F337" s="380"/>
      <c r="G337" s="373"/>
      <c r="H337" s="373"/>
      <c r="I337" s="373"/>
      <c r="J337" s="373"/>
      <c r="K337" s="373"/>
      <c r="L337" s="373"/>
      <c r="M337" s="380"/>
    </row>
    <row r="338" spans="1:13" s="74" customFormat="1">
      <c r="A338" s="385"/>
      <c r="B338" s="130"/>
      <c r="C338" s="379"/>
      <c r="D338" s="373"/>
      <c r="E338" s="373"/>
      <c r="F338" s="380"/>
      <c r="G338" s="373"/>
      <c r="H338" s="373"/>
      <c r="I338" s="373"/>
      <c r="J338" s="373"/>
      <c r="K338" s="373"/>
      <c r="L338" s="373"/>
      <c r="M338" s="380"/>
    </row>
    <row r="339" spans="1:13" s="74" customFormat="1">
      <c r="A339" s="385"/>
      <c r="B339" s="130"/>
      <c r="C339" s="379"/>
      <c r="D339" s="373"/>
      <c r="E339" s="373"/>
      <c r="F339" s="380"/>
      <c r="G339" s="373"/>
      <c r="H339" s="373"/>
      <c r="I339" s="373"/>
      <c r="J339" s="373"/>
      <c r="K339" s="373"/>
      <c r="L339" s="373"/>
      <c r="M339" s="380"/>
    </row>
    <row r="340" spans="1:13" s="74" customFormat="1">
      <c r="A340" s="385"/>
      <c r="B340" s="130"/>
      <c r="C340" s="379"/>
      <c r="D340" s="373"/>
      <c r="E340" s="373"/>
      <c r="F340" s="380"/>
      <c r="G340" s="373"/>
      <c r="H340" s="373"/>
      <c r="I340" s="373"/>
      <c r="J340" s="373"/>
      <c r="K340" s="373"/>
      <c r="L340" s="373"/>
      <c r="M340" s="380"/>
    </row>
    <row r="341" spans="1:13" s="74" customFormat="1">
      <c r="A341" s="385"/>
      <c r="B341" s="130"/>
      <c r="C341" s="379"/>
      <c r="D341" s="373"/>
      <c r="E341" s="373"/>
      <c r="F341" s="380"/>
      <c r="G341" s="373"/>
      <c r="H341" s="373"/>
      <c r="I341" s="373"/>
      <c r="J341" s="373"/>
      <c r="K341" s="373"/>
      <c r="L341" s="373"/>
      <c r="M341" s="380"/>
    </row>
    <row r="342" spans="1:13" s="74" customFormat="1">
      <c r="A342" s="385"/>
      <c r="B342" s="130"/>
      <c r="C342" s="379"/>
      <c r="D342" s="373"/>
      <c r="E342" s="373"/>
      <c r="F342" s="380"/>
      <c r="G342" s="373"/>
      <c r="H342" s="373"/>
      <c r="I342" s="373"/>
      <c r="J342" s="373"/>
      <c r="K342" s="373"/>
      <c r="L342" s="373"/>
      <c r="M342" s="380"/>
    </row>
    <row r="343" spans="1:13" s="74" customFormat="1">
      <c r="A343" s="385"/>
      <c r="B343" s="130"/>
      <c r="C343" s="379"/>
      <c r="D343" s="373"/>
      <c r="E343" s="373"/>
      <c r="F343" s="380"/>
      <c r="G343" s="373"/>
      <c r="H343" s="373"/>
      <c r="I343" s="373"/>
      <c r="J343" s="373"/>
      <c r="K343" s="373"/>
      <c r="L343" s="373"/>
      <c r="M343" s="380"/>
    </row>
    <row r="344" spans="1:13" s="74" customFormat="1">
      <c r="A344" s="385"/>
      <c r="B344" s="130"/>
      <c r="C344" s="379"/>
      <c r="D344" s="373"/>
      <c r="E344" s="373"/>
      <c r="F344" s="380"/>
      <c r="G344" s="373"/>
      <c r="H344" s="373"/>
      <c r="I344" s="373"/>
      <c r="J344" s="373"/>
      <c r="K344" s="373"/>
      <c r="L344" s="373"/>
      <c r="M344" s="380"/>
    </row>
    <row r="345" spans="1:13" s="74" customFormat="1">
      <c r="A345" s="385"/>
      <c r="B345" s="130"/>
      <c r="C345" s="379"/>
      <c r="D345" s="373"/>
      <c r="E345" s="373"/>
      <c r="F345" s="380"/>
      <c r="G345" s="373"/>
      <c r="H345" s="373"/>
      <c r="I345" s="373"/>
      <c r="J345" s="373"/>
      <c r="K345" s="373"/>
      <c r="L345" s="373"/>
      <c r="M345" s="380"/>
    </row>
    <row r="346" spans="1:13" s="74" customFormat="1">
      <c r="A346" s="385"/>
      <c r="B346" s="130"/>
      <c r="C346" s="379"/>
      <c r="D346" s="373"/>
      <c r="E346" s="373"/>
      <c r="F346" s="380"/>
      <c r="G346" s="373"/>
      <c r="H346" s="373"/>
      <c r="I346" s="373"/>
      <c r="J346" s="373"/>
      <c r="K346" s="373"/>
      <c r="L346" s="373"/>
      <c r="M346" s="380"/>
    </row>
    <row r="347" spans="1:13" s="74" customFormat="1">
      <c r="A347" s="385"/>
      <c r="B347" s="130"/>
      <c r="C347" s="379"/>
      <c r="D347" s="373"/>
      <c r="E347" s="373"/>
      <c r="F347" s="380"/>
      <c r="G347" s="373"/>
      <c r="H347" s="373"/>
      <c r="I347" s="373"/>
      <c r="J347" s="373"/>
      <c r="K347" s="373"/>
      <c r="L347" s="373"/>
      <c r="M347" s="380"/>
    </row>
    <row r="348" spans="1:13" s="74" customFormat="1">
      <c r="A348" s="385"/>
      <c r="B348" s="130"/>
      <c r="C348" s="379"/>
      <c r="D348" s="373"/>
      <c r="E348" s="373"/>
      <c r="F348" s="380"/>
      <c r="G348" s="373"/>
      <c r="H348" s="373"/>
      <c r="I348" s="373"/>
      <c r="J348" s="373"/>
      <c r="K348" s="373"/>
      <c r="L348" s="373"/>
      <c r="M348" s="380"/>
    </row>
    <row r="349" spans="1:13" s="74" customFormat="1">
      <c r="A349" s="385"/>
      <c r="B349" s="130"/>
      <c r="C349" s="379"/>
      <c r="D349" s="373"/>
      <c r="E349" s="373"/>
      <c r="F349" s="380"/>
      <c r="G349" s="373"/>
      <c r="H349" s="373"/>
      <c r="I349" s="373"/>
      <c r="J349" s="373"/>
      <c r="K349" s="373"/>
      <c r="L349" s="373"/>
      <c r="M349" s="380"/>
    </row>
    <row r="350" spans="1:13" s="74" customFormat="1">
      <c r="A350" s="385"/>
      <c r="B350" s="130"/>
      <c r="C350" s="379"/>
      <c r="D350" s="373"/>
      <c r="E350" s="373"/>
      <c r="F350" s="380"/>
      <c r="G350" s="373"/>
      <c r="H350" s="373"/>
      <c r="I350" s="373"/>
      <c r="J350" s="373"/>
      <c r="K350" s="373"/>
      <c r="L350" s="373"/>
      <c r="M350" s="380"/>
    </row>
    <row r="351" spans="1:13" s="74" customFormat="1">
      <c r="A351" s="385"/>
      <c r="B351" s="130"/>
      <c r="C351" s="379"/>
      <c r="D351" s="373"/>
      <c r="E351" s="373"/>
      <c r="F351" s="380"/>
      <c r="G351" s="373"/>
      <c r="H351" s="373"/>
      <c r="I351" s="373"/>
      <c r="J351" s="373"/>
      <c r="K351" s="373"/>
      <c r="L351" s="373"/>
      <c r="M351" s="380"/>
    </row>
    <row r="352" spans="1:13" s="74" customFormat="1">
      <c r="A352" s="385"/>
      <c r="B352" s="130"/>
      <c r="C352" s="379"/>
      <c r="D352" s="373"/>
      <c r="E352" s="373"/>
      <c r="F352" s="380"/>
      <c r="G352" s="373"/>
      <c r="H352" s="373"/>
      <c r="I352" s="373"/>
      <c r="J352" s="373"/>
      <c r="K352" s="373"/>
      <c r="L352" s="373"/>
      <c r="M352" s="380"/>
    </row>
    <row r="353" spans="1:13" s="74" customFormat="1">
      <c r="A353" s="385"/>
      <c r="B353" s="130"/>
      <c r="C353" s="379"/>
      <c r="D353" s="373"/>
      <c r="E353" s="373"/>
      <c r="F353" s="380"/>
      <c r="G353" s="373"/>
      <c r="H353" s="373"/>
      <c r="I353" s="373"/>
      <c r="J353" s="373"/>
      <c r="K353" s="373"/>
      <c r="L353" s="373"/>
      <c r="M353" s="380"/>
    </row>
    <row r="354" spans="1:13" s="74" customFormat="1">
      <c r="A354" s="385"/>
      <c r="B354" s="130"/>
      <c r="C354" s="379"/>
      <c r="D354" s="373"/>
      <c r="E354" s="373"/>
      <c r="F354" s="380"/>
      <c r="G354" s="373"/>
      <c r="H354" s="373"/>
      <c r="I354" s="373"/>
      <c r="J354" s="373"/>
      <c r="K354" s="373"/>
      <c r="L354" s="373"/>
      <c r="M354" s="380"/>
    </row>
    <row r="355" spans="1:13" s="74" customFormat="1">
      <c r="A355" s="385"/>
      <c r="B355" s="130"/>
      <c r="C355" s="379"/>
      <c r="D355" s="373"/>
      <c r="E355" s="373"/>
      <c r="F355" s="380"/>
      <c r="G355" s="373"/>
      <c r="H355" s="373"/>
      <c r="I355" s="373"/>
      <c r="J355" s="373"/>
      <c r="K355" s="373"/>
      <c r="L355" s="373"/>
      <c r="M355" s="380"/>
    </row>
    <row r="356" spans="1:13" s="74" customFormat="1">
      <c r="A356" s="385"/>
      <c r="B356" s="130"/>
      <c r="C356" s="379"/>
      <c r="D356" s="373"/>
      <c r="E356" s="373"/>
      <c r="F356" s="380"/>
      <c r="G356" s="373"/>
      <c r="H356" s="373"/>
      <c r="I356" s="373"/>
      <c r="J356" s="373"/>
      <c r="K356" s="373"/>
      <c r="L356" s="373"/>
      <c r="M356" s="380"/>
    </row>
    <row r="357" spans="1:13" s="74" customFormat="1">
      <c r="A357" s="385"/>
      <c r="B357" s="130"/>
      <c r="C357" s="379"/>
      <c r="D357" s="373"/>
      <c r="E357" s="373"/>
      <c r="F357" s="380"/>
      <c r="G357" s="373"/>
      <c r="H357" s="373"/>
      <c r="I357" s="373"/>
      <c r="J357" s="373"/>
      <c r="K357" s="373"/>
      <c r="L357" s="373"/>
      <c r="M357" s="380"/>
    </row>
    <row r="358" spans="1:13" s="74" customFormat="1">
      <c r="A358" s="385"/>
      <c r="B358" s="130"/>
      <c r="C358" s="379"/>
      <c r="D358" s="373"/>
      <c r="E358" s="373"/>
      <c r="F358" s="380"/>
      <c r="G358" s="373"/>
      <c r="H358" s="373"/>
      <c r="I358" s="373"/>
      <c r="J358" s="373"/>
      <c r="K358" s="373"/>
      <c r="L358" s="373"/>
      <c r="M358" s="380"/>
    </row>
    <row r="359" spans="1:13" s="74" customFormat="1">
      <c r="A359" s="385"/>
      <c r="B359" s="130"/>
      <c r="C359" s="385"/>
      <c r="D359" s="373"/>
      <c r="E359" s="373"/>
      <c r="F359" s="380"/>
      <c r="G359" s="373"/>
      <c r="H359" s="373"/>
      <c r="I359" s="373"/>
      <c r="J359" s="373"/>
      <c r="K359" s="373"/>
      <c r="L359" s="373"/>
      <c r="M359" s="380"/>
    </row>
    <row r="360" spans="1:13" s="74" customFormat="1">
      <c r="A360" s="385"/>
      <c r="B360" s="130"/>
      <c r="C360" s="385"/>
      <c r="D360" s="373"/>
      <c r="E360" s="373"/>
      <c r="F360" s="380"/>
      <c r="G360" s="373"/>
      <c r="H360" s="373"/>
      <c r="I360" s="373"/>
      <c r="J360" s="373"/>
      <c r="K360" s="373"/>
      <c r="L360" s="373"/>
      <c r="M360" s="380"/>
    </row>
    <row r="361" spans="1:13" s="74" customFormat="1">
      <c r="A361" s="385"/>
      <c r="B361" s="130"/>
      <c r="C361" s="385"/>
      <c r="D361" s="373"/>
      <c r="E361" s="373"/>
      <c r="F361" s="380"/>
      <c r="G361" s="373"/>
      <c r="H361" s="373"/>
      <c r="I361" s="373"/>
      <c r="J361" s="373"/>
      <c r="K361" s="373"/>
      <c r="L361" s="373"/>
      <c r="M361" s="380"/>
    </row>
    <row r="362" spans="1:13" s="74" customFormat="1">
      <c r="A362" s="385"/>
      <c r="B362" s="130"/>
      <c r="C362" s="385"/>
      <c r="D362" s="373"/>
      <c r="E362" s="373"/>
      <c r="F362" s="380"/>
      <c r="G362" s="373"/>
      <c r="H362" s="373"/>
      <c r="I362" s="373"/>
      <c r="J362" s="373"/>
      <c r="K362" s="373"/>
      <c r="L362" s="373"/>
      <c r="M362" s="380"/>
    </row>
    <row r="363" spans="1:13" s="74" customFormat="1">
      <c r="A363" s="385"/>
      <c r="B363" s="130"/>
      <c r="C363" s="385"/>
      <c r="D363" s="373"/>
      <c r="E363" s="373"/>
      <c r="F363" s="380"/>
      <c r="G363" s="373"/>
      <c r="H363" s="373"/>
      <c r="I363" s="373"/>
      <c r="J363" s="373"/>
      <c r="K363" s="373"/>
      <c r="L363" s="373"/>
      <c r="M363" s="380"/>
    </row>
    <row r="364" spans="1:13" s="74" customFormat="1">
      <c r="A364" s="385"/>
      <c r="B364" s="130"/>
      <c r="C364" s="379"/>
      <c r="D364" s="373"/>
      <c r="E364" s="373"/>
      <c r="F364" s="380"/>
      <c r="G364" s="373"/>
      <c r="H364" s="373"/>
      <c r="I364" s="373"/>
      <c r="J364" s="373"/>
      <c r="K364" s="373"/>
      <c r="L364" s="373"/>
      <c r="M364" s="380"/>
    </row>
    <row r="365" spans="1:13" s="74" customFormat="1">
      <c r="A365" s="385"/>
      <c r="B365" s="130"/>
      <c r="C365" s="379"/>
      <c r="D365" s="373"/>
      <c r="E365" s="373"/>
      <c r="F365" s="380"/>
      <c r="G365" s="373"/>
      <c r="H365" s="373"/>
      <c r="I365" s="373"/>
      <c r="J365" s="373"/>
      <c r="K365" s="373"/>
      <c r="L365" s="373"/>
      <c r="M365" s="380"/>
    </row>
    <row r="366" spans="1:13" s="74" customFormat="1">
      <c r="A366" s="385"/>
      <c r="B366" s="130"/>
      <c r="C366" s="379"/>
      <c r="D366" s="373"/>
      <c r="E366" s="373"/>
      <c r="F366" s="380"/>
      <c r="G366" s="373"/>
      <c r="H366" s="373"/>
      <c r="I366" s="373"/>
      <c r="J366" s="373"/>
      <c r="K366" s="373"/>
      <c r="L366" s="373"/>
      <c r="M366" s="380"/>
    </row>
    <row r="367" spans="1:13" s="74" customFormat="1">
      <c r="A367" s="385"/>
      <c r="B367" s="130"/>
      <c r="C367" s="379"/>
      <c r="D367" s="373"/>
      <c r="E367" s="373"/>
      <c r="F367" s="380"/>
      <c r="G367" s="373"/>
      <c r="H367" s="373"/>
      <c r="I367" s="373"/>
      <c r="J367" s="373"/>
      <c r="K367" s="373"/>
      <c r="L367" s="373"/>
      <c r="M367" s="380"/>
    </row>
    <row r="368" spans="1:13" s="74" customFormat="1">
      <c r="A368" s="385"/>
      <c r="B368" s="130"/>
      <c r="C368" s="379"/>
      <c r="D368" s="373"/>
      <c r="E368" s="373"/>
      <c r="F368" s="380"/>
      <c r="G368" s="373"/>
      <c r="H368" s="373"/>
      <c r="I368" s="373"/>
      <c r="J368" s="373"/>
      <c r="K368" s="373"/>
      <c r="L368" s="373"/>
      <c r="M368" s="380"/>
    </row>
    <row r="369" spans="1:13" s="74" customFormat="1">
      <c r="A369" s="385"/>
      <c r="B369" s="130"/>
      <c r="C369" s="379"/>
      <c r="D369" s="373"/>
      <c r="E369" s="373"/>
      <c r="F369" s="380"/>
      <c r="G369" s="373"/>
      <c r="H369" s="373"/>
      <c r="I369" s="373"/>
      <c r="J369" s="373"/>
      <c r="K369" s="373"/>
      <c r="L369" s="373"/>
      <c r="M369" s="380"/>
    </row>
    <row r="370" spans="1:13" s="74" customFormat="1">
      <c r="A370" s="385"/>
      <c r="B370" s="130"/>
      <c r="C370" s="379"/>
      <c r="D370" s="373"/>
      <c r="E370" s="373"/>
      <c r="F370" s="380"/>
      <c r="G370" s="373"/>
      <c r="H370" s="373"/>
      <c r="I370" s="373"/>
      <c r="J370" s="373"/>
      <c r="K370" s="373"/>
      <c r="L370" s="373"/>
      <c r="M370" s="380"/>
    </row>
    <row r="371" spans="1:13" s="74" customFormat="1">
      <c r="A371" s="385"/>
      <c r="B371" s="130"/>
      <c r="C371" s="379"/>
      <c r="D371" s="373"/>
      <c r="E371" s="373"/>
      <c r="F371" s="380"/>
      <c r="G371" s="373"/>
      <c r="H371" s="373"/>
      <c r="I371" s="373"/>
      <c r="J371" s="373"/>
      <c r="K371" s="373"/>
      <c r="L371" s="373"/>
      <c r="M371" s="380"/>
    </row>
    <row r="372" spans="1:13" s="74" customFormat="1">
      <c r="A372" s="385"/>
      <c r="B372" s="130"/>
      <c r="C372" s="379"/>
      <c r="D372" s="373"/>
      <c r="E372" s="373"/>
      <c r="F372" s="380"/>
      <c r="G372" s="373"/>
      <c r="H372" s="373"/>
      <c r="I372" s="373"/>
      <c r="J372" s="373"/>
      <c r="K372" s="373"/>
      <c r="L372" s="373"/>
      <c r="M372" s="380"/>
    </row>
    <row r="373" spans="1:13" s="74" customFormat="1">
      <c r="A373" s="385"/>
      <c r="B373" s="130"/>
      <c r="C373" s="379"/>
      <c r="D373" s="373"/>
      <c r="E373" s="373"/>
      <c r="F373" s="380"/>
      <c r="G373" s="373"/>
      <c r="H373" s="373"/>
      <c r="I373" s="373"/>
      <c r="J373" s="373"/>
      <c r="K373" s="373"/>
      <c r="L373" s="373"/>
      <c r="M373" s="380"/>
    </row>
    <row r="374" spans="1:13" s="74" customFormat="1">
      <c r="A374" s="385"/>
      <c r="B374" s="130"/>
      <c r="C374" s="379"/>
      <c r="D374" s="373"/>
      <c r="E374" s="373"/>
      <c r="F374" s="380"/>
      <c r="G374" s="373"/>
      <c r="H374" s="373"/>
      <c r="I374" s="373"/>
      <c r="J374" s="373"/>
      <c r="K374" s="373"/>
      <c r="L374" s="373"/>
      <c r="M374" s="380"/>
    </row>
    <row r="375" spans="1:13" s="74" customFormat="1">
      <c r="A375" s="385"/>
      <c r="B375" s="130"/>
      <c r="C375" s="379"/>
      <c r="D375" s="373"/>
      <c r="E375" s="373"/>
      <c r="F375" s="380"/>
      <c r="G375" s="373"/>
      <c r="H375" s="373"/>
      <c r="I375" s="373"/>
      <c r="J375" s="373"/>
      <c r="K375" s="373"/>
      <c r="L375" s="373"/>
      <c r="M375" s="380"/>
    </row>
    <row r="376" spans="1:13" s="74" customFormat="1">
      <c r="A376" s="385"/>
      <c r="B376" s="130"/>
      <c r="C376" s="379"/>
      <c r="D376" s="373"/>
      <c r="E376" s="373"/>
      <c r="F376" s="380"/>
      <c r="G376" s="373"/>
      <c r="H376" s="373"/>
      <c r="I376" s="373"/>
      <c r="J376" s="373"/>
      <c r="K376" s="373"/>
      <c r="L376" s="373"/>
      <c r="M376" s="380"/>
    </row>
    <row r="377" spans="1:13" s="74" customFormat="1">
      <c r="A377" s="385"/>
      <c r="B377" s="130"/>
      <c r="C377" s="379"/>
      <c r="D377" s="373"/>
      <c r="E377" s="373"/>
      <c r="F377" s="380"/>
      <c r="G377" s="373"/>
      <c r="H377" s="373"/>
      <c r="I377" s="373"/>
      <c r="J377" s="373"/>
      <c r="K377" s="373"/>
      <c r="L377" s="373"/>
      <c r="M377" s="380"/>
    </row>
    <row r="378" spans="1:13" s="74" customFormat="1">
      <c r="A378" s="385"/>
      <c r="B378" s="130"/>
      <c r="C378" s="379"/>
      <c r="D378" s="373"/>
      <c r="E378" s="373"/>
      <c r="F378" s="380"/>
      <c r="G378" s="373"/>
      <c r="H378" s="373"/>
      <c r="I378" s="373"/>
      <c r="J378" s="373"/>
      <c r="K378" s="373"/>
      <c r="L378" s="373"/>
      <c r="M378" s="380"/>
    </row>
    <row r="379" spans="1:13" s="74" customFormat="1">
      <c r="A379" s="385"/>
      <c r="B379" s="130"/>
      <c r="C379" s="379"/>
      <c r="D379" s="373"/>
      <c r="E379" s="373"/>
      <c r="F379" s="380"/>
      <c r="G379" s="373"/>
      <c r="H379" s="373"/>
      <c r="I379" s="373"/>
      <c r="J379" s="373"/>
      <c r="K379" s="373"/>
      <c r="L379" s="373"/>
      <c r="M379" s="380"/>
    </row>
    <row r="380" spans="1:13" s="74" customFormat="1">
      <c r="A380" s="385"/>
      <c r="B380" s="130"/>
      <c r="C380" s="379"/>
      <c r="D380" s="373"/>
      <c r="E380" s="373"/>
      <c r="F380" s="380"/>
      <c r="G380" s="373"/>
      <c r="H380" s="373"/>
      <c r="I380" s="373"/>
      <c r="J380" s="373"/>
      <c r="K380" s="373"/>
      <c r="L380" s="373"/>
      <c r="M380" s="380"/>
    </row>
    <row r="381" spans="1:13" s="74" customFormat="1">
      <c r="A381" s="385"/>
      <c r="B381" s="130"/>
      <c r="C381" s="379"/>
      <c r="D381" s="373"/>
      <c r="E381" s="373"/>
      <c r="F381" s="380"/>
      <c r="G381" s="373"/>
      <c r="H381" s="373"/>
      <c r="I381" s="373"/>
      <c r="J381" s="373"/>
      <c r="K381" s="373"/>
      <c r="L381" s="373"/>
      <c r="M381" s="380"/>
    </row>
    <row r="382" spans="1:13" s="74" customFormat="1">
      <c r="A382" s="385"/>
      <c r="B382" s="130"/>
      <c r="C382" s="379"/>
      <c r="D382" s="373"/>
      <c r="E382" s="373"/>
      <c r="F382" s="380"/>
      <c r="G382" s="373"/>
      <c r="H382" s="373"/>
      <c r="I382" s="373"/>
      <c r="J382" s="373"/>
      <c r="K382" s="373"/>
      <c r="L382" s="373"/>
      <c r="M382" s="380"/>
    </row>
    <row r="383" spans="1:13" s="74" customFormat="1">
      <c r="A383" s="385"/>
      <c r="B383" s="130"/>
      <c r="C383" s="379"/>
      <c r="D383" s="373"/>
      <c r="E383" s="373"/>
      <c r="F383" s="380"/>
      <c r="G383" s="373"/>
      <c r="H383" s="373"/>
      <c r="I383" s="373"/>
      <c r="J383" s="373"/>
      <c r="K383" s="373"/>
      <c r="L383" s="373"/>
      <c r="M383" s="380"/>
    </row>
    <row r="384" spans="1:13" s="74" customFormat="1">
      <c r="A384" s="385"/>
      <c r="B384" s="130"/>
      <c r="C384" s="379"/>
      <c r="D384" s="373"/>
      <c r="E384" s="373"/>
      <c r="F384" s="380"/>
      <c r="G384" s="373"/>
      <c r="H384" s="373"/>
      <c r="I384" s="373"/>
      <c r="J384" s="373"/>
      <c r="K384" s="373"/>
      <c r="L384" s="373"/>
      <c r="M384" s="380"/>
    </row>
    <row r="385" spans="1:13" s="74" customFormat="1">
      <c r="A385" s="385"/>
      <c r="B385" s="130"/>
      <c r="C385" s="379"/>
      <c r="D385" s="373"/>
      <c r="E385" s="373"/>
      <c r="F385" s="380"/>
      <c r="G385" s="373"/>
      <c r="H385" s="373"/>
      <c r="I385" s="373"/>
      <c r="J385" s="373"/>
      <c r="K385" s="373"/>
      <c r="L385" s="373"/>
      <c r="M385" s="380"/>
    </row>
    <row r="386" spans="1:13" s="74" customFormat="1">
      <c r="A386" s="385"/>
      <c r="B386" s="130"/>
      <c r="C386" s="379"/>
      <c r="D386" s="373"/>
      <c r="E386" s="373"/>
      <c r="F386" s="380"/>
      <c r="G386" s="373"/>
      <c r="H386" s="373"/>
      <c r="I386" s="373"/>
      <c r="J386" s="373"/>
      <c r="K386" s="373"/>
      <c r="L386" s="373"/>
      <c r="M386" s="380"/>
    </row>
    <row r="387" spans="1:13" s="74" customFormat="1">
      <c r="A387" s="385"/>
      <c r="B387" s="130"/>
      <c r="C387" s="379"/>
      <c r="D387" s="373"/>
      <c r="E387" s="373"/>
      <c r="F387" s="380"/>
      <c r="G387" s="373"/>
      <c r="H387" s="373"/>
      <c r="I387" s="373"/>
      <c r="J387" s="373"/>
      <c r="K387" s="373"/>
      <c r="L387" s="373"/>
      <c r="M387" s="380"/>
    </row>
    <row r="388" spans="1:13" s="74" customFormat="1">
      <c r="A388" s="385"/>
      <c r="B388" s="130"/>
      <c r="C388" s="379"/>
      <c r="D388" s="373"/>
      <c r="E388" s="373"/>
      <c r="F388" s="380"/>
      <c r="G388" s="373"/>
      <c r="H388" s="373"/>
      <c r="I388" s="373"/>
      <c r="J388" s="373"/>
      <c r="K388" s="373"/>
      <c r="L388" s="373"/>
      <c r="M388" s="380"/>
    </row>
    <row r="389" spans="1:13" s="74" customFormat="1">
      <c r="A389" s="385"/>
      <c r="B389" s="130"/>
      <c r="C389" s="379"/>
      <c r="D389" s="373"/>
      <c r="E389" s="373"/>
      <c r="F389" s="380"/>
      <c r="G389" s="373"/>
      <c r="H389" s="373"/>
      <c r="I389" s="373"/>
      <c r="J389" s="373"/>
      <c r="K389" s="373"/>
      <c r="L389" s="373"/>
      <c r="M389" s="380"/>
    </row>
    <row r="390" spans="1:13" s="74" customFormat="1">
      <c r="A390" s="385"/>
      <c r="B390" s="130"/>
      <c r="C390" s="379"/>
      <c r="D390" s="373"/>
      <c r="E390" s="373"/>
      <c r="F390" s="380"/>
      <c r="G390" s="373"/>
      <c r="H390" s="373"/>
      <c r="I390" s="373"/>
      <c r="J390" s="373"/>
      <c r="K390" s="373"/>
      <c r="L390" s="373"/>
      <c r="M390" s="380"/>
    </row>
    <row r="391" spans="1:13" s="74" customFormat="1">
      <c r="A391" s="385"/>
      <c r="B391" s="130"/>
      <c r="C391" s="379"/>
      <c r="D391" s="373"/>
      <c r="E391" s="373"/>
      <c r="F391" s="380"/>
      <c r="G391" s="373"/>
      <c r="H391" s="373"/>
      <c r="I391" s="373"/>
      <c r="J391" s="373"/>
      <c r="K391" s="373"/>
      <c r="L391" s="373"/>
      <c r="M391" s="380"/>
    </row>
    <row r="392" spans="1:13" s="74" customFormat="1">
      <c r="A392" s="385"/>
      <c r="B392" s="130"/>
      <c r="C392" s="379"/>
      <c r="D392" s="373"/>
      <c r="E392" s="373"/>
      <c r="F392" s="380"/>
      <c r="G392" s="373"/>
      <c r="H392" s="373"/>
      <c r="I392" s="373"/>
      <c r="J392" s="373"/>
      <c r="K392" s="373"/>
      <c r="L392" s="373"/>
      <c r="M392" s="380"/>
    </row>
    <row r="393" spans="1:13" s="74" customFormat="1">
      <c r="A393" s="385"/>
      <c r="B393" s="130"/>
      <c r="C393" s="379"/>
      <c r="D393" s="373"/>
      <c r="E393" s="373"/>
      <c r="F393" s="380"/>
      <c r="G393" s="373"/>
      <c r="H393" s="373"/>
      <c r="I393" s="373"/>
      <c r="J393" s="373"/>
      <c r="K393" s="373"/>
      <c r="L393" s="373"/>
      <c r="M393" s="380"/>
    </row>
    <row r="394" spans="1:13" s="74" customFormat="1">
      <c r="A394" s="385"/>
      <c r="B394" s="130"/>
      <c r="C394" s="379"/>
      <c r="D394" s="373"/>
      <c r="E394" s="373"/>
      <c r="F394" s="380"/>
      <c r="G394" s="373"/>
      <c r="H394" s="373"/>
      <c r="I394" s="373"/>
      <c r="J394" s="373"/>
      <c r="K394" s="373"/>
      <c r="L394" s="373"/>
      <c r="M394" s="380"/>
    </row>
    <row r="395" spans="1:13" s="74" customFormat="1">
      <c r="A395" s="385"/>
      <c r="B395" s="130"/>
      <c r="C395" s="379"/>
      <c r="D395" s="373"/>
      <c r="E395" s="373"/>
      <c r="F395" s="380"/>
      <c r="G395" s="373"/>
      <c r="H395" s="373"/>
      <c r="I395" s="373"/>
      <c r="J395" s="373"/>
      <c r="K395" s="373"/>
      <c r="L395" s="373"/>
      <c r="M395" s="380"/>
    </row>
    <row r="396" spans="1:13" s="74" customFormat="1">
      <c r="A396" s="385"/>
      <c r="B396" s="130"/>
      <c r="C396" s="379"/>
      <c r="D396" s="373"/>
      <c r="E396" s="373"/>
      <c r="F396" s="380"/>
      <c r="G396" s="373"/>
      <c r="H396" s="373"/>
      <c r="I396" s="373"/>
      <c r="J396" s="373"/>
      <c r="K396" s="373"/>
      <c r="L396" s="373"/>
      <c r="M396" s="380"/>
    </row>
    <row r="397" spans="1:13" s="74" customFormat="1">
      <c r="A397" s="385"/>
      <c r="B397" s="130"/>
      <c r="C397" s="379"/>
      <c r="D397" s="373"/>
      <c r="E397" s="373"/>
      <c r="F397" s="380"/>
      <c r="G397" s="373"/>
      <c r="H397" s="373"/>
      <c r="I397" s="373"/>
      <c r="J397" s="373"/>
      <c r="K397" s="373"/>
      <c r="L397" s="373"/>
      <c r="M397" s="380"/>
    </row>
    <row r="398" spans="1:13" s="74" customFormat="1">
      <c r="A398" s="385"/>
      <c r="B398" s="130"/>
      <c r="C398" s="379"/>
      <c r="D398" s="373"/>
      <c r="E398" s="373"/>
      <c r="F398" s="380"/>
      <c r="G398" s="373"/>
      <c r="H398" s="373"/>
      <c r="I398" s="373"/>
      <c r="J398" s="373"/>
      <c r="K398" s="373"/>
      <c r="L398" s="373"/>
      <c r="M398" s="380"/>
    </row>
    <row r="399" spans="1:13" s="74" customFormat="1">
      <c r="A399" s="385"/>
      <c r="B399" s="130"/>
      <c r="C399" s="385"/>
      <c r="D399" s="373"/>
      <c r="E399" s="373"/>
      <c r="F399" s="380"/>
      <c r="G399" s="373"/>
      <c r="H399" s="373"/>
      <c r="I399" s="373"/>
      <c r="J399" s="373"/>
      <c r="K399" s="373"/>
      <c r="L399" s="373"/>
      <c r="M399" s="380"/>
    </row>
    <row r="400" spans="1:13" s="74" customFormat="1">
      <c r="A400" s="385"/>
      <c r="B400" s="130"/>
      <c r="C400" s="385"/>
      <c r="D400" s="373"/>
      <c r="E400" s="373"/>
      <c r="F400" s="380"/>
      <c r="G400" s="373"/>
      <c r="H400" s="373"/>
      <c r="I400" s="373"/>
      <c r="J400" s="373"/>
      <c r="K400" s="373"/>
      <c r="L400" s="373"/>
      <c r="M400" s="380"/>
    </row>
    <row r="401" spans="1:13" s="74" customFormat="1">
      <c r="A401" s="385"/>
      <c r="B401" s="130"/>
      <c r="C401" s="385"/>
      <c r="D401" s="373"/>
      <c r="E401" s="373"/>
      <c r="F401" s="380"/>
      <c r="G401" s="373"/>
      <c r="H401" s="373"/>
      <c r="I401" s="373"/>
      <c r="J401" s="373"/>
      <c r="K401" s="373"/>
      <c r="L401" s="373"/>
      <c r="M401" s="380"/>
    </row>
    <row r="402" spans="1:13" s="74" customFormat="1">
      <c r="A402" s="385"/>
      <c r="B402" s="130"/>
      <c r="C402" s="385"/>
      <c r="D402" s="373"/>
      <c r="E402" s="373"/>
      <c r="F402" s="380"/>
      <c r="G402" s="373"/>
      <c r="H402" s="373"/>
      <c r="I402" s="373"/>
      <c r="J402" s="373"/>
      <c r="K402" s="373"/>
      <c r="L402" s="373"/>
      <c r="M402" s="380"/>
    </row>
    <row r="403" spans="1:13" s="74" customFormat="1">
      <c r="A403" s="385"/>
      <c r="B403" s="130"/>
      <c r="C403" s="385"/>
      <c r="D403" s="373"/>
      <c r="E403" s="373"/>
      <c r="F403" s="380"/>
      <c r="G403" s="373"/>
      <c r="H403" s="373"/>
      <c r="I403" s="373"/>
      <c r="J403" s="373"/>
      <c r="K403" s="373"/>
      <c r="L403" s="373"/>
      <c r="M403" s="380"/>
    </row>
    <row r="404" spans="1:13" s="74" customFormat="1">
      <c r="A404" s="385"/>
      <c r="B404" s="130"/>
      <c r="C404" s="379"/>
      <c r="D404" s="373"/>
      <c r="E404" s="373"/>
      <c r="F404" s="380"/>
      <c r="G404" s="373"/>
      <c r="H404" s="373"/>
      <c r="I404" s="373"/>
      <c r="J404" s="373"/>
      <c r="K404" s="373"/>
      <c r="L404" s="373"/>
      <c r="M404" s="380"/>
    </row>
    <row r="405" spans="1:13" s="74" customFormat="1">
      <c r="A405" s="385"/>
      <c r="B405" s="130"/>
      <c r="C405" s="379"/>
      <c r="D405" s="373"/>
      <c r="E405" s="373"/>
      <c r="F405" s="380"/>
      <c r="G405" s="373"/>
      <c r="H405" s="373"/>
      <c r="I405" s="373"/>
      <c r="J405" s="373"/>
      <c r="K405" s="373"/>
      <c r="L405" s="373"/>
      <c r="M405" s="380"/>
    </row>
    <row r="406" spans="1:13" s="74" customFormat="1">
      <c r="A406" s="385"/>
      <c r="B406" s="130"/>
      <c r="C406" s="379"/>
      <c r="D406" s="373"/>
      <c r="E406" s="373"/>
      <c r="F406" s="380"/>
      <c r="G406" s="373"/>
      <c r="H406" s="373"/>
      <c r="I406" s="373"/>
      <c r="J406" s="373"/>
      <c r="K406" s="373"/>
      <c r="L406" s="373"/>
      <c r="M406" s="380"/>
    </row>
    <row r="407" spans="1:13" s="74" customFormat="1">
      <c r="A407" s="385"/>
      <c r="B407" s="130"/>
      <c r="C407" s="379"/>
      <c r="D407" s="373"/>
      <c r="E407" s="373"/>
      <c r="F407" s="380"/>
      <c r="G407" s="373"/>
      <c r="H407" s="373"/>
      <c r="I407" s="373"/>
      <c r="J407" s="373"/>
      <c r="K407" s="373"/>
      <c r="L407" s="373"/>
      <c r="M407" s="380"/>
    </row>
    <row r="408" spans="1:13" s="74" customFormat="1">
      <c r="A408" s="385"/>
      <c r="B408" s="130"/>
      <c r="C408" s="379"/>
      <c r="D408" s="373"/>
      <c r="E408" s="373"/>
      <c r="F408" s="380"/>
      <c r="G408" s="373"/>
      <c r="H408" s="373"/>
      <c r="I408" s="373"/>
      <c r="J408" s="373"/>
      <c r="K408" s="373"/>
      <c r="L408" s="373"/>
      <c r="M408" s="380"/>
    </row>
    <row r="409" spans="1:13" s="74" customFormat="1">
      <c r="A409" s="385"/>
      <c r="B409" s="130"/>
      <c r="C409" s="379"/>
      <c r="D409" s="373"/>
      <c r="E409" s="373"/>
      <c r="F409" s="380"/>
      <c r="G409" s="373"/>
      <c r="H409" s="373"/>
      <c r="I409" s="373"/>
      <c r="J409" s="373"/>
      <c r="K409" s="373"/>
      <c r="L409" s="373"/>
      <c r="M409" s="380"/>
    </row>
    <row r="410" spans="1:13" s="74" customFormat="1">
      <c r="A410" s="385"/>
      <c r="B410" s="130"/>
      <c r="C410" s="379"/>
      <c r="D410" s="373"/>
      <c r="E410" s="373"/>
      <c r="F410" s="380"/>
      <c r="G410" s="373"/>
      <c r="H410" s="373"/>
      <c r="I410" s="373"/>
      <c r="J410" s="373"/>
      <c r="K410" s="373"/>
      <c r="L410" s="373"/>
      <c r="M410" s="380"/>
    </row>
    <row r="411" spans="1:13" s="74" customFormat="1">
      <c r="A411" s="385"/>
      <c r="B411" s="130"/>
      <c r="C411" s="379"/>
      <c r="D411" s="373"/>
      <c r="E411" s="373"/>
      <c r="F411" s="380"/>
      <c r="G411" s="373"/>
      <c r="H411" s="373"/>
      <c r="I411" s="373"/>
      <c r="J411" s="373"/>
      <c r="K411" s="373"/>
      <c r="L411" s="373"/>
      <c r="M411" s="380"/>
    </row>
    <row r="412" spans="1:13" s="74" customFormat="1">
      <c r="A412" s="385"/>
      <c r="B412" s="130"/>
      <c r="C412" s="379"/>
      <c r="D412" s="373"/>
      <c r="E412" s="373"/>
      <c r="F412" s="380"/>
      <c r="G412" s="373"/>
      <c r="H412" s="373"/>
      <c r="I412" s="373"/>
      <c r="J412" s="373"/>
      <c r="K412" s="373"/>
      <c r="L412" s="373"/>
      <c r="M412" s="380"/>
    </row>
    <row r="413" spans="1:13" s="74" customFormat="1">
      <c r="A413" s="385"/>
      <c r="B413" s="130"/>
      <c r="C413" s="379"/>
      <c r="D413" s="373"/>
      <c r="E413" s="373"/>
      <c r="F413" s="380"/>
      <c r="G413" s="373"/>
      <c r="H413" s="373"/>
      <c r="I413" s="373"/>
      <c r="J413" s="373"/>
      <c r="K413" s="373"/>
      <c r="L413" s="373"/>
      <c r="M413" s="380"/>
    </row>
    <row r="414" spans="1:13" s="74" customFormat="1">
      <c r="A414" s="385"/>
      <c r="B414" s="130"/>
      <c r="C414" s="379"/>
      <c r="D414" s="373"/>
      <c r="E414" s="373"/>
      <c r="F414" s="380"/>
      <c r="G414" s="373"/>
      <c r="H414" s="373"/>
      <c r="I414" s="373"/>
      <c r="J414" s="373"/>
      <c r="K414" s="373"/>
      <c r="L414" s="373"/>
      <c r="M414" s="380"/>
    </row>
    <row r="415" spans="1:13" s="74" customFormat="1">
      <c r="A415" s="385"/>
      <c r="B415" s="130"/>
      <c r="C415" s="379"/>
      <c r="D415" s="373"/>
      <c r="E415" s="373"/>
      <c r="F415" s="380"/>
      <c r="G415" s="373"/>
      <c r="H415" s="373"/>
      <c r="I415" s="373"/>
      <c r="J415" s="373"/>
      <c r="K415" s="373"/>
      <c r="L415" s="373"/>
      <c r="M415" s="380"/>
    </row>
    <row r="416" spans="1:13" s="74" customFormat="1">
      <c r="A416" s="385"/>
      <c r="B416" s="130"/>
      <c r="C416" s="379"/>
      <c r="D416" s="373"/>
      <c r="E416" s="373"/>
      <c r="F416" s="380"/>
      <c r="G416" s="373"/>
      <c r="H416" s="373"/>
      <c r="I416" s="373"/>
      <c r="J416" s="373"/>
      <c r="K416" s="373"/>
      <c r="L416" s="373"/>
      <c r="M416" s="380"/>
    </row>
    <row r="417" spans="1:13" s="74" customFormat="1">
      <c r="A417" s="385"/>
      <c r="B417" s="130"/>
      <c r="C417" s="379"/>
      <c r="D417" s="373"/>
      <c r="E417" s="373"/>
      <c r="F417" s="380"/>
      <c r="G417" s="373"/>
      <c r="H417" s="373"/>
      <c r="I417" s="373"/>
      <c r="J417" s="373"/>
      <c r="K417" s="373"/>
      <c r="L417" s="373"/>
      <c r="M417" s="380"/>
    </row>
    <row r="418" spans="1:13" s="74" customFormat="1">
      <c r="A418" s="385"/>
      <c r="B418" s="130"/>
      <c r="C418" s="379"/>
      <c r="D418" s="373"/>
      <c r="E418" s="373"/>
      <c r="F418" s="380"/>
      <c r="G418" s="373"/>
      <c r="H418" s="373"/>
      <c r="I418" s="373"/>
      <c r="J418" s="373"/>
      <c r="K418" s="373"/>
      <c r="L418" s="373"/>
      <c r="M418" s="380"/>
    </row>
    <row r="419" spans="1:13" s="74" customFormat="1">
      <c r="A419" s="385"/>
      <c r="B419" s="130"/>
      <c r="C419" s="379"/>
      <c r="D419" s="373"/>
      <c r="E419" s="373"/>
      <c r="F419" s="380"/>
      <c r="G419" s="373"/>
      <c r="H419" s="373"/>
      <c r="I419" s="373"/>
      <c r="J419" s="373"/>
      <c r="K419" s="373"/>
      <c r="L419" s="373"/>
      <c r="M419" s="380"/>
    </row>
    <row r="420" spans="1:13" s="74" customFormat="1">
      <c r="A420" s="385"/>
      <c r="B420" s="130"/>
      <c r="C420" s="379"/>
      <c r="D420" s="373"/>
      <c r="E420" s="373"/>
      <c r="F420" s="380"/>
      <c r="G420" s="373"/>
      <c r="H420" s="373"/>
      <c r="I420" s="373"/>
      <c r="J420" s="373"/>
      <c r="K420" s="373"/>
      <c r="L420" s="373"/>
      <c r="M420" s="380"/>
    </row>
    <row r="421" spans="1:13" s="74" customFormat="1">
      <c r="A421" s="385"/>
      <c r="B421" s="130"/>
      <c r="C421" s="379"/>
      <c r="D421" s="373"/>
      <c r="E421" s="373"/>
      <c r="F421" s="380"/>
      <c r="G421" s="373"/>
      <c r="H421" s="373"/>
      <c r="I421" s="373"/>
      <c r="J421" s="373"/>
      <c r="K421" s="373"/>
      <c r="L421" s="373"/>
      <c r="M421" s="380"/>
    </row>
    <row r="422" spans="1:13" s="74" customFormat="1">
      <c r="A422" s="385"/>
      <c r="B422" s="130"/>
      <c r="C422" s="379"/>
      <c r="D422" s="373"/>
      <c r="E422" s="373"/>
      <c r="F422" s="380"/>
      <c r="G422" s="373"/>
      <c r="H422" s="373"/>
      <c r="I422" s="373"/>
      <c r="J422" s="373"/>
      <c r="K422" s="373"/>
      <c r="L422" s="373"/>
      <c r="M422" s="380"/>
    </row>
    <row r="423" spans="1:13" s="74" customFormat="1">
      <c r="A423" s="385"/>
      <c r="B423" s="130"/>
      <c r="C423" s="379"/>
      <c r="D423" s="373"/>
      <c r="E423" s="373"/>
      <c r="F423" s="380"/>
      <c r="G423" s="373"/>
      <c r="H423" s="373"/>
      <c r="I423" s="373"/>
      <c r="J423" s="373"/>
      <c r="K423" s="373"/>
      <c r="L423" s="373"/>
      <c r="M423" s="380"/>
    </row>
    <row r="424" spans="1:13" s="74" customFormat="1">
      <c r="A424" s="385"/>
      <c r="B424" s="130"/>
      <c r="C424" s="379"/>
      <c r="D424" s="373"/>
      <c r="E424" s="373"/>
      <c r="F424" s="380"/>
      <c r="G424" s="373"/>
      <c r="H424" s="373"/>
      <c r="I424" s="373"/>
      <c r="J424" s="373"/>
      <c r="K424" s="373"/>
      <c r="L424" s="373"/>
      <c r="M424" s="380"/>
    </row>
    <row r="425" spans="1:13" s="74" customFormat="1">
      <c r="A425" s="385"/>
      <c r="B425" s="130"/>
      <c r="C425" s="379"/>
      <c r="D425" s="373"/>
      <c r="E425" s="373"/>
      <c r="F425" s="380"/>
      <c r="G425" s="373"/>
      <c r="H425" s="373"/>
      <c r="I425" s="373"/>
      <c r="J425" s="373"/>
      <c r="K425" s="373"/>
      <c r="L425" s="373"/>
      <c r="M425" s="380"/>
    </row>
    <row r="426" spans="1:13" s="74" customFormat="1">
      <c r="A426" s="385"/>
      <c r="B426" s="130"/>
      <c r="C426" s="379"/>
      <c r="D426" s="373"/>
      <c r="E426" s="373"/>
      <c r="F426" s="380"/>
      <c r="G426" s="373"/>
      <c r="H426" s="373"/>
      <c r="I426" s="373"/>
      <c r="J426" s="373"/>
      <c r="K426" s="373"/>
      <c r="L426" s="373"/>
      <c r="M426" s="380"/>
    </row>
    <row r="427" spans="1:13" s="74" customFormat="1">
      <c r="A427" s="385"/>
      <c r="B427" s="130"/>
      <c r="C427" s="379"/>
      <c r="D427" s="373"/>
      <c r="E427" s="373"/>
      <c r="F427" s="380"/>
      <c r="G427" s="373"/>
      <c r="H427" s="373"/>
      <c r="I427" s="373"/>
      <c r="J427" s="373"/>
      <c r="K427" s="373"/>
      <c r="L427" s="373"/>
      <c r="M427" s="380"/>
    </row>
    <row r="428" spans="1:13" s="74" customFormat="1">
      <c r="A428" s="385"/>
      <c r="B428" s="130"/>
      <c r="C428" s="379"/>
      <c r="D428" s="373"/>
      <c r="E428" s="373"/>
      <c r="F428" s="380"/>
      <c r="G428" s="373"/>
      <c r="H428" s="373"/>
      <c r="I428" s="373"/>
      <c r="J428" s="373"/>
      <c r="K428" s="373"/>
      <c r="L428" s="373"/>
      <c r="M428" s="380"/>
    </row>
    <row r="429" spans="1:13" s="74" customFormat="1">
      <c r="A429" s="385"/>
      <c r="B429" s="130"/>
      <c r="C429" s="379"/>
      <c r="D429" s="373"/>
      <c r="E429" s="373"/>
      <c r="F429" s="380"/>
      <c r="G429" s="373"/>
      <c r="H429" s="373"/>
      <c r="I429" s="373"/>
      <c r="J429" s="373"/>
      <c r="K429" s="373"/>
      <c r="L429" s="373"/>
      <c r="M429" s="380"/>
    </row>
    <row r="430" spans="1:13" s="74" customFormat="1">
      <c r="A430" s="385"/>
      <c r="B430" s="130"/>
      <c r="C430" s="379"/>
      <c r="D430" s="373"/>
      <c r="E430" s="373"/>
      <c r="F430" s="380"/>
      <c r="G430" s="373"/>
      <c r="H430" s="373"/>
      <c r="I430" s="373"/>
      <c r="J430" s="373"/>
      <c r="K430" s="373"/>
      <c r="L430" s="373"/>
      <c r="M430" s="380"/>
    </row>
    <row r="431" spans="1:13" s="74" customFormat="1">
      <c r="A431" s="385"/>
      <c r="B431" s="130"/>
      <c r="C431" s="379"/>
      <c r="D431" s="373"/>
      <c r="E431" s="373"/>
      <c r="F431" s="380"/>
      <c r="G431" s="373"/>
      <c r="H431" s="373"/>
      <c r="I431" s="373"/>
      <c r="J431" s="373"/>
      <c r="K431" s="373"/>
      <c r="L431" s="373"/>
      <c r="M431" s="380"/>
    </row>
    <row r="432" spans="1:13" s="74" customFormat="1">
      <c r="A432" s="385"/>
      <c r="B432" s="130"/>
      <c r="C432" s="379"/>
      <c r="D432" s="373"/>
      <c r="E432" s="373"/>
      <c r="F432" s="380"/>
      <c r="G432" s="373"/>
      <c r="H432" s="373"/>
      <c r="I432" s="373"/>
      <c r="J432" s="373"/>
      <c r="K432" s="373"/>
      <c r="L432" s="373"/>
      <c r="M432" s="380"/>
    </row>
    <row r="433" spans="1:13" s="74" customFormat="1">
      <c r="A433" s="385"/>
      <c r="B433" s="130"/>
      <c r="C433" s="379"/>
      <c r="D433" s="373"/>
      <c r="E433" s="373"/>
      <c r="F433" s="380"/>
      <c r="G433" s="373"/>
      <c r="H433" s="373"/>
      <c r="I433" s="373"/>
      <c r="J433" s="373"/>
      <c r="K433" s="373"/>
      <c r="L433" s="373"/>
      <c r="M433" s="380"/>
    </row>
    <row r="434" spans="1:13" s="74" customFormat="1">
      <c r="A434" s="385"/>
      <c r="B434" s="130"/>
      <c r="C434" s="379"/>
      <c r="D434" s="373"/>
      <c r="E434" s="373"/>
      <c r="F434" s="380"/>
      <c r="G434" s="373"/>
      <c r="H434" s="373"/>
      <c r="I434" s="373"/>
      <c r="J434" s="373"/>
      <c r="K434" s="373"/>
      <c r="L434" s="373"/>
      <c r="M434" s="380"/>
    </row>
    <row r="435" spans="1:13" s="74" customFormat="1">
      <c r="A435" s="385"/>
      <c r="B435" s="130"/>
      <c r="C435" s="379"/>
      <c r="D435" s="373"/>
      <c r="E435" s="373"/>
      <c r="F435" s="380"/>
      <c r="G435" s="373"/>
      <c r="H435" s="373"/>
      <c r="I435" s="373"/>
      <c r="J435" s="373"/>
      <c r="K435" s="373"/>
      <c r="L435" s="373"/>
      <c r="M435" s="380"/>
    </row>
    <row r="436" spans="1:13" s="74" customFormat="1">
      <c r="A436" s="385"/>
      <c r="B436" s="130"/>
      <c r="C436" s="379"/>
      <c r="D436" s="373"/>
      <c r="E436" s="373"/>
      <c r="F436" s="380"/>
      <c r="G436" s="373"/>
      <c r="H436" s="373"/>
      <c r="I436" s="373"/>
      <c r="J436" s="373"/>
      <c r="K436" s="373"/>
      <c r="L436" s="373"/>
      <c r="M436" s="380"/>
    </row>
    <row r="437" spans="1:13" s="74" customFormat="1">
      <c r="A437" s="385"/>
      <c r="B437" s="130"/>
      <c r="C437" s="379"/>
      <c r="D437" s="373"/>
      <c r="E437" s="373"/>
      <c r="F437" s="380"/>
      <c r="G437" s="373"/>
      <c r="H437" s="373"/>
      <c r="I437" s="373"/>
      <c r="J437" s="373"/>
      <c r="K437" s="373"/>
      <c r="L437" s="373"/>
      <c r="M437" s="380"/>
    </row>
    <row r="438" spans="1:13" s="74" customFormat="1">
      <c r="A438" s="385"/>
      <c r="B438" s="130"/>
      <c r="C438" s="379"/>
      <c r="D438" s="373"/>
      <c r="E438" s="373"/>
      <c r="F438" s="380"/>
      <c r="G438" s="373"/>
      <c r="H438" s="373"/>
      <c r="I438" s="373"/>
      <c r="J438" s="373"/>
      <c r="K438" s="373"/>
      <c r="L438" s="373"/>
      <c r="M438" s="380"/>
    </row>
    <row r="439" spans="1:13" s="74" customFormat="1">
      <c r="A439" s="385"/>
      <c r="B439" s="130"/>
      <c r="D439" s="373"/>
      <c r="E439" s="373"/>
      <c r="F439" s="380"/>
      <c r="G439" s="373"/>
      <c r="H439" s="373"/>
      <c r="I439" s="373"/>
      <c r="J439" s="373"/>
      <c r="K439" s="373"/>
      <c r="L439" s="373"/>
      <c r="M439" s="380"/>
    </row>
    <row r="440" spans="1:13" s="74" customFormat="1">
      <c r="A440" s="385"/>
      <c r="B440" s="130"/>
      <c r="D440" s="373"/>
      <c r="E440" s="373"/>
      <c r="F440" s="380"/>
      <c r="G440" s="373"/>
      <c r="H440" s="373"/>
      <c r="I440" s="373"/>
      <c r="J440" s="373"/>
      <c r="K440" s="373"/>
      <c r="L440" s="373"/>
      <c r="M440" s="380"/>
    </row>
    <row r="441" spans="1:13" s="74" customFormat="1">
      <c r="A441" s="385"/>
      <c r="B441" s="130"/>
      <c r="D441" s="373"/>
      <c r="E441" s="373"/>
      <c r="F441" s="380"/>
      <c r="G441" s="373"/>
      <c r="H441" s="373"/>
      <c r="I441" s="373"/>
      <c r="J441" s="373"/>
      <c r="K441" s="373"/>
      <c r="L441" s="373"/>
      <c r="M441" s="380"/>
    </row>
    <row r="442" spans="1:13" s="74" customFormat="1">
      <c r="A442" s="385"/>
      <c r="B442" s="130"/>
      <c r="D442" s="373"/>
      <c r="E442" s="373"/>
      <c r="F442" s="380"/>
      <c r="G442" s="373"/>
      <c r="H442" s="373"/>
      <c r="I442" s="373"/>
      <c r="J442" s="373"/>
      <c r="K442" s="373"/>
      <c r="L442" s="373"/>
      <c r="M442" s="380"/>
    </row>
    <row r="443" spans="1:13" s="74" customFormat="1">
      <c r="A443" s="385"/>
      <c r="B443" s="130"/>
      <c r="D443" s="373"/>
      <c r="E443" s="373"/>
      <c r="F443" s="380"/>
      <c r="G443" s="373"/>
      <c r="H443" s="373"/>
      <c r="I443" s="373"/>
      <c r="J443" s="373"/>
      <c r="K443" s="373"/>
      <c r="L443" s="373"/>
      <c r="M443" s="380"/>
    </row>
    <row r="444" spans="1:13" s="74" customFormat="1">
      <c r="A444" s="385"/>
      <c r="B444" s="130"/>
      <c r="C444" s="379"/>
      <c r="D444" s="373"/>
      <c r="E444" s="373"/>
      <c r="F444" s="380"/>
      <c r="G444" s="373"/>
      <c r="H444" s="373"/>
      <c r="I444" s="373"/>
      <c r="J444" s="373"/>
      <c r="K444" s="373"/>
      <c r="L444" s="373"/>
      <c r="M444" s="380"/>
    </row>
    <row r="445" spans="1:13" s="74" customFormat="1">
      <c r="A445" s="385"/>
      <c r="B445" s="130"/>
      <c r="C445" s="379"/>
      <c r="D445" s="373"/>
      <c r="E445" s="373"/>
      <c r="F445" s="380"/>
      <c r="G445" s="373"/>
      <c r="H445" s="373"/>
      <c r="I445" s="373"/>
      <c r="J445" s="373"/>
      <c r="K445" s="373"/>
      <c r="L445" s="373"/>
      <c r="M445" s="380"/>
    </row>
    <row r="446" spans="1:13" s="74" customFormat="1">
      <c r="A446" s="385"/>
      <c r="B446" s="130"/>
      <c r="C446" s="379"/>
      <c r="D446" s="373"/>
      <c r="E446" s="373"/>
      <c r="F446" s="380"/>
      <c r="G446" s="373"/>
      <c r="H446" s="373"/>
      <c r="I446" s="373"/>
      <c r="J446" s="373"/>
      <c r="K446" s="373"/>
      <c r="L446" s="373"/>
      <c r="M446" s="380"/>
    </row>
    <row r="447" spans="1:13" s="74" customFormat="1">
      <c r="A447" s="385"/>
      <c r="B447" s="130"/>
      <c r="C447" s="379"/>
      <c r="D447" s="373"/>
      <c r="E447" s="373"/>
      <c r="F447" s="380"/>
      <c r="G447" s="373"/>
      <c r="H447" s="373"/>
      <c r="I447" s="373"/>
      <c r="J447" s="373"/>
      <c r="K447" s="373"/>
      <c r="L447" s="373"/>
      <c r="M447" s="380"/>
    </row>
    <row r="448" spans="1:13" s="74" customFormat="1">
      <c r="A448" s="385"/>
      <c r="B448" s="130"/>
      <c r="C448" s="379"/>
      <c r="D448" s="373"/>
      <c r="E448" s="373"/>
      <c r="F448" s="380"/>
      <c r="G448" s="373"/>
      <c r="H448" s="373"/>
      <c r="I448" s="373"/>
      <c r="J448" s="373"/>
      <c r="K448" s="373"/>
      <c r="L448" s="373"/>
      <c r="M448" s="380"/>
    </row>
    <row r="449" spans="1:13" s="74" customFormat="1">
      <c r="A449" s="385"/>
      <c r="B449" s="130"/>
      <c r="C449" s="379"/>
      <c r="D449" s="373"/>
      <c r="E449" s="373"/>
      <c r="F449" s="380"/>
      <c r="G449" s="373"/>
      <c r="H449" s="373"/>
      <c r="I449" s="373"/>
      <c r="J449" s="373"/>
      <c r="K449" s="373"/>
      <c r="L449" s="373"/>
      <c r="M449" s="380"/>
    </row>
    <row r="450" spans="1:13" s="74" customFormat="1">
      <c r="A450" s="385"/>
      <c r="B450" s="130"/>
      <c r="C450" s="379"/>
      <c r="D450" s="373"/>
      <c r="E450" s="373"/>
      <c r="F450" s="380"/>
      <c r="G450" s="373"/>
      <c r="H450" s="373"/>
      <c r="I450" s="373"/>
      <c r="J450" s="373"/>
      <c r="K450" s="373"/>
      <c r="L450" s="373"/>
      <c r="M450" s="380"/>
    </row>
    <row r="451" spans="1:13" s="74" customFormat="1">
      <c r="A451" s="385"/>
      <c r="B451" s="130"/>
      <c r="C451" s="379"/>
      <c r="D451" s="373"/>
      <c r="E451" s="373"/>
      <c r="F451" s="380"/>
      <c r="G451" s="373"/>
      <c r="H451" s="373"/>
      <c r="I451" s="373"/>
      <c r="J451" s="373"/>
      <c r="K451" s="373"/>
      <c r="L451" s="373"/>
      <c r="M451" s="380"/>
    </row>
    <row r="452" spans="1:13" s="74" customFormat="1">
      <c r="A452" s="385"/>
      <c r="B452" s="130"/>
      <c r="C452" s="379"/>
      <c r="D452" s="373"/>
      <c r="E452" s="373"/>
      <c r="F452" s="380"/>
      <c r="G452" s="373"/>
      <c r="H452" s="373"/>
      <c r="I452" s="373"/>
      <c r="J452" s="373"/>
      <c r="K452" s="373"/>
      <c r="L452" s="373"/>
      <c r="M452" s="380"/>
    </row>
    <row r="453" spans="1:13" s="74" customFormat="1">
      <c r="A453" s="385"/>
      <c r="B453" s="130"/>
      <c r="C453" s="379"/>
      <c r="D453" s="373"/>
      <c r="E453" s="373"/>
      <c r="F453" s="380"/>
      <c r="G453" s="373"/>
      <c r="H453" s="373"/>
      <c r="I453" s="373"/>
      <c r="J453" s="373"/>
      <c r="K453" s="373"/>
      <c r="L453" s="373"/>
      <c r="M453" s="380"/>
    </row>
    <row r="454" spans="1:13" s="74" customFormat="1">
      <c r="A454" s="385"/>
      <c r="B454" s="130"/>
      <c r="C454" s="379"/>
      <c r="D454" s="373"/>
      <c r="E454" s="373"/>
      <c r="F454" s="380"/>
      <c r="G454" s="373"/>
      <c r="H454" s="373"/>
      <c r="I454" s="373"/>
      <c r="J454" s="373"/>
      <c r="K454" s="373"/>
      <c r="L454" s="373"/>
      <c r="M454" s="380"/>
    </row>
    <row r="455" spans="1:13" s="74" customFormat="1">
      <c r="A455" s="385"/>
      <c r="B455" s="130"/>
      <c r="C455" s="379"/>
      <c r="D455" s="373"/>
      <c r="E455" s="373"/>
      <c r="F455" s="380"/>
      <c r="G455" s="373"/>
      <c r="H455" s="373"/>
      <c r="I455" s="373"/>
      <c r="J455" s="373"/>
      <c r="K455" s="373"/>
      <c r="L455" s="373"/>
      <c r="M455" s="380"/>
    </row>
    <row r="456" spans="1:13" s="74" customFormat="1">
      <c r="A456" s="385"/>
      <c r="B456" s="130"/>
      <c r="C456" s="379"/>
      <c r="D456" s="373"/>
      <c r="E456" s="373"/>
      <c r="F456" s="380"/>
      <c r="G456" s="373"/>
      <c r="H456" s="373"/>
      <c r="I456" s="373"/>
      <c r="J456" s="373"/>
      <c r="K456" s="373"/>
      <c r="L456" s="373"/>
      <c r="M456" s="380"/>
    </row>
    <row r="457" spans="1:13" s="74" customFormat="1">
      <c r="A457" s="385"/>
      <c r="B457" s="130"/>
      <c r="C457" s="379"/>
      <c r="D457" s="373"/>
      <c r="E457" s="373"/>
      <c r="F457" s="380"/>
      <c r="G457" s="373"/>
      <c r="H457" s="373"/>
      <c r="I457" s="373"/>
      <c r="J457" s="373"/>
      <c r="K457" s="373"/>
      <c r="L457" s="373"/>
      <c r="M457" s="380"/>
    </row>
    <row r="458" spans="1:13" s="74" customFormat="1">
      <c r="A458" s="385"/>
      <c r="B458" s="130"/>
      <c r="C458" s="379"/>
      <c r="D458" s="373"/>
      <c r="E458" s="373"/>
      <c r="F458" s="380"/>
      <c r="G458" s="373"/>
      <c r="H458" s="373"/>
      <c r="I458" s="373"/>
      <c r="J458" s="373"/>
      <c r="K458" s="373"/>
      <c r="L458" s="373"/>
      <c r="M458" s="380"/>
    </row>
    <row r="459" spans="1:13" s="74" customFormat="1">
      <c r="A459" s="385"/>
      <c r="B459" s="130"/>
      <c r="C459" s="379"/>
      <c r="D459" s="373"/>
      <c r="E459" s="373"/>
      <c r="F459" s="380"/>
      <c r="G459" s="373"/>
      <c r="H459" s="373"/>
      <c r="I459" s="373"/>
      <c r="J459" s="373"/>
      <c r="K459" s="373"/>
      <c r="L459" s="373"/>
      <c r="M459" s="380"/>
    </row>
    <row r="460" spans="1:13" s="74" customFormat="1">
      <c r="A460" s="385"/>
      <c r="B460" s="130"/>
      <c r="C460" s="379"/>
      <c r="D460" s="373"/>
      <c r="E460" s="373"/>
      <c r="F460" s="380"/>
      <c r="G460" s="373"/>
      <c r="H460" s="373"/>
      <c r="I460" s="373"/>
      <c r="J460" s="373"/>
      <c r="K460" s="373"/>
      <c r="L460" s="373"/>
      <c r="M460" s="380"/>
    </row>
    <row r="461" spans="1:13" s="74" customFormat="1">
      <c r="A461" s="385"/>
      <c r="B461" s="130"/>
      <c r="C461" s="379"/>
      <c r="D461" s="373"/>
      <c r="E461" s="373"/>
      <c r="F461" s="380"/>
      <c r="G461" s="373"/>
      <c r="H461" s="373"/>
      <c r="I461" s="373"/>
      <c r="J461" s="373"/>
      <c r="K461" s="373"/>
      <c r="L461" s="373"/>
      <c r="M461" s="380"/>
    </row>
    <row r="462" spans="1:13" s="74" customFormat="1">
      <c r="A462" s="385"/>
      <c r="B462" s="130"/>
      <c r="C462" s="379"/>
      <c r="D462" s="373"/>
      <c r="E462" s="373"/>
      <c r="F462" s="380"/>
      <c r="G462" s="373"/>
      <c r="H462" s="373"/>
      <c r="I462" s="373"/>
      <c r="J462" s="373"/>
      <c r="K462" s="373"/>
      <c r="L462" s="373"/>
      <c r="M462" s="380"/>
    </row>
    <row r="463" spans="1:13" s="74" customFormat="1">
      <c r="A463" s="385"/>
      <c r="B463" s="130"/>
      <c r="C463" s="379"/>
      <c r="D463" s="373"/>
      <c r="E463" s="373"/>
      <c r="F463" s="380"/>
      <c r="G463" s="373"/>
      <c r="H463" s="373"/>
      <c r="I463" s="373"/>
      <c r="J463" s="373"/>
      <c r="K463" s="373"/>
      <c r="L463" s="373"/>
      <c r="M463" s="380"/>
    </row>
    <row r="464" spans="1:13" s="74" customFormat="1">
      <c r="A464" s="385"/>
      <c r="B464" s="130"/>
      <c r="C464" s="379"/>
      <c r="D464" s="373"/>
      <c r="E464" s="373"/>
      <c r="F464" s="380"/>
      <c r="G464" s="373"/>
      <c r="H464" s="373"/>
      <c r="I464" s="373"/>
      <c r="J464" s="373"/>
      <c r="K464" s="373"/>
      <c r="L464" s="373"/>
      <c r="M464" s="380"/>
    </row>
    <row r="465" spans="1:13" s="74" customFormat="1">
      <c r="A465" s="385"/>
      <c r="B465" s="130"/>
      <c r="C465" s="379"/>
      <c r="D465" s="373"/>
      <c r="E465" s="373"/>
      <c r="F465" s="380"/>
      <c r="G465" s="373"/>
      <c r="H465" s="373"/>
      <c r="I465" s="373"/>
      <c r="J465" s="373"/>
      <c r="K465" s="373"/>
      <c r="L465" s="373"/>
      <c r="M465" s="380"/>
    </row>
    <row r="466" spans="1:13" s="74" customFormat="1">
      <c r="A466" s="385"/>
      <c r="B466" s="130"/>
      <c r="C466" s="379"/>
      <c r="D466" s="373"/>
      <c r="E466" s="373"/>
      <c r="F466" s="380"/>
      <c r="G466" s="373"/>
      <c r="H466" s="373"/>
      <c r="I466" s="373"/>
      <c r="J466" s="373"/>
      <c r="K466" s="373"/>
      <c r="L466" s="373"/>
      <c r="M466" s="380"/>
    </row>
    <row r="467" spans="1:13" s="74" customFormat="1">
      <c r="A467" s="385"/>
      <c r="B467" s="130"/>
      <c r="C467" s="379"/>
      <c r="D467" s="373"/>
      <c r="E467" s="373"/>
      <c r="F467" s="380"/>
      <c r="G467" s="373"/>
      <c r="H467" s="373"/>
      <c r="I467" s="373"/>
      <c r="J467" s="373"/>
      <c r="K467" s="373"/>
      <c r="L467" s="373"/>
      <c r="M467" s="380"/>
    </row>
    <row r="468" spans="1:13" s="74" customFormat="1">
      <c r="A468" s="385"/>
      <c r="B468" s="130"/>
      <c r="C468" s="379"/>
      <c r="D468" s="373"/>
      <c r="E468" s="373"/>
      <c r="F468" s="380"/>
      <c r="G468" s="373"/>
      <c r="H468" s="373"/>
      <c r="I468" s="373"/>
      <c r="J468" s="373"/>
      <c r="K468" s="373"/>
      <c r="L468" s="373"/>
      <c r="M468" s="380"/>
    </row>
    <row r="469" spans="1:13" s="74" customFormat="1">
      <c r="A469" s="385"/>
      <c r="B469" s="130"/>
      <c r="C469" s="379"/>
      <c r="D469" s="373"/>
      <c r="E469" s="373"/>
      <c r="F469" s="380"/>
      <c r="G469" s="373"/>
      <c r="H469" s="373"/>
      <c r="I469" s="373"/>
      <c r="J469" s="373"/>
      <c r="K469" s="373"/>
      <c r="L469" s="373"/>
      <c r="M469" s="380"/>
    </row>
    <row r="470" spans="1:13" s="74" customFormat="1">
      <c r="A470" s="385"/>
      <c r="B470" s="130"/>
      <c r="C470" s="379"/>
      <c r="D470" s="373"/>
      <c r="E470" s="373"/>
      <c r="F470" s="380"/>
      <c r="G470" s="373"/>
      <c r="H470" s="373"/>
      <c r="I470" s="373"/>
      <c r="J470" s="373"/>
      <c r="K470" s="373"/>
      <c r="L470" s="373"/>
      <c r="M470" s="380"/>
    </row>
    <row r="471" spans="1:13" s="74" customFormat="1">
      <c r="A471" s="385"/>
      <c r="B471" s="130"/>
      <c r="C471" s="379"/>
      <c r="D471" s="373"/>
      <c r="E471" s="373"/>
      <c r="F471" s="380"/>
      <c r="G471" s="373"/>
      <c r="H471" s="373"/>
      <c r="I471" s="373"/>
      <c r="J471" s="373"/>
      <c r="K471" s="373"/>
      <c r="L471" s="373"/>
      <c r="M471" s="380"/>
    </row>
    <row r="472" spans="1:13" s="74" customFormat="1">
      <c r="A472" s="385"/>
      <c r="B472" s="130"/>
      <c r="C472" s="379"/>
      <c r="D472" s="373"/>
      <c r="E472" s="373"/>
      <c r="F472" s="380"/>
      <c r="G472" s="373"/>
      <c r="H472" s="373"/>
      <c r="I472" s="373"/>
      <c r="J472" s="373"/>
      <c r="K472" s="373"/>
      <c r="L472" s="373"/>
      <c r="M472" s="380"/>
    </row>
    <row r="473" spans="1:13" s="74" customFormat="1">
      <c r="A473" s="385"/>
      <c r="B473" s="130"/>
      <c r="C473" s="379"/>
      <c r="D473" s="373"/>
      <c r="E473" s="373"/>
      <c r="F473" s="380"/>
      <c r="G473" s="373"/>
      <c r="H473" s="373"/>
      <c r="I473" s="373"/>
      <c r="J473" s="373"/>
      <c r="K473" s="373"/>
      <c r="L473" s="373"/>
      <c r="M473" s="380"/>
    </row>
    <row r="474" spans="1:13" s="74" customFormat="1">
      <c r="A474" s="385"/>
      <c r="B474" s="130"/>
      <c r="C474" s="379"/>
      <c r="D474" s="373"/>
      <c r="E474" s="373"/>
      <c r="F474" s="380"/>
      <c r="G474" s="373"/>
      <c r="H474" s="373"/>
      <c r="I474" s="373"/>
      <c r="J474" s="373"/>
      <c r="K474" s="373"/>
      <c r="L474" s="373"/>
      <c r="M474" s="380"/>
    </row>
    <row r="475" spans="1:13" s="74" customFormat="1">
      <c r="A475" s="385"/>
      <c r="B475" s="130"/>
      <c r="C475" s="379"/>
      <c r="D475" s="373"/>
      <c r="E475" s="373"/>
      <c r="F475" s="380"/>
      <c r="G475" s="373"/>
      <c r="H475" s="373"/>
      <c r="I475" s="373"/>
      <c r="J475" s="373"/>
      <c r="K475" s="373"/>
      <c r="L475" s="373"/>
      <c r="M475" s="380"/>
    </row>
    <row r="476" spans="1:13" s="74" customFormat="1">
      <c r="A476" s="385"/>
      <c r="B476" s="130"/>
      <c r="C476" s="379"/>
      <c r="D476" s="373"/>
      <c r="E476" s="373"/>
      <c r="F476" s="380"/>
      <c r="G476" s="373"/>
      <c r="H476" s="373"/>
      <c r="I476" s="373"/>
      <c r="J476" s="373"/>
      <c r="K476" s="373"/>
      <c r="L476" s="373"/>
      <c r="M476" s="380"/>
    </row>
    <row r="477" spans="1:13" s="74" customFormat="1">
      <c r="A477" s="385"/>
      <c r="B477" s="130"/>
      <c r="C477" s="379"/>
      <c r="D477" s="373"/>
      <c r="E477" s="373"/>
      <c r="F477" s="380"/>
      <c r="G477" s="373"/>
      <c r="H477" s="373"/>
      <c r="I477" s="373"/>
      <c r="J477" s="373"/>
      <c r="K477" s="373"/>
      <c r="L477" s="373"/>
      <c r="M477" s="380"/>
    </row>
    <row r="478" spans="1:13" s="74" customFormat="1">
      <c r="A478" s="385"/>
      <c r="B478" s="130"/>
      <c r="C478" s="379"/>
      <c r="D478" s="373"/>
      <c r="E478" s="373"/>
      <c r="F478" s="380"/>
      <c r="G478" s="373"/>
      <c r="H478" s="373"/>
      <c r="I478" s="373"/>
      <c r="J478" s="373"/>
      <c r="K478" s="373"/>
      <c r="L478" s="373"/>
      <c r="M478" s="380"/>
    </row>
    <row r="479" spans="1:13" s="74" customFormat="1">
      <c r="A479" s="385"/>
      <c r="B479" s="130"/>
      <c r="D479" s="373"/>
      <c r="E479" s="373"/>
      <c r="F479" s="380"/>
      <c r="G479" s="373"/>
      <c r="H479" s="373"/>
      <c r="I479" s="373"/>
      <c r="J479" s="373"/>
      <c r="K479" s="373"/>
      <c r="L479" s="373"/>
      <c r="M479" s="380"/>
    </row>
    <row r="480" spans="1:13" s="74" customFormat="1">
      <c r="A480" s="385"/>
      <c r="B480" s="130"/>
      <c r="D480" s="373"/>
      <c r="E480" s="373"/>
      <c r="F480" s="380"/>
      <c r="G480" s="373"/>
      <c r="H480" s="373"/>
      <c r="I480" s="373"/>
      <c r="J480" s="373"/>
      <c r="K480" s="373"/>
      <c r="L480" s="373"/>
      <c r="M480" s="380"/>
    </row>
    <row r="481" spans="1:13" s="74" customFormat="1">
      <c r="A481" s="385"/>
      <c r="B481" s="130"/>
      <c r="D481" s="373"/>
      <c r="E481" s="373"/>
      <c r="F481" s="380"/>
      <c r="G481" s="373"/>
      <c r="H481" s="373"/>
      <c r="I481" s="373"/>
      <c r="J481" s="373"/>
      <c r="K481" s="373"/>
      <c r="L481" s="373"/>
      <c r="M481" s="380"/>
    </row>
    <row r="482" spans="1:13" s="74" customFormat="1">
      <c r="A482" s="385"/>
      <c r="B482" s="130"/>
      <c r="D482" s="373"/>
      <c r="E482" s="373"/>
      <c r="F482" s="380"/>
      <c r="G482" s="373"/>
      <c r="H482" s="373"/>
      <c r="I482" s="373"/>
      <c r="J482" s="373"/>
      <c r="K482" s="373"/>
      <c r="L482" s="373"/>
      <c r="M482" s="380"/>
    </row>
    <row r="483" spans="1:13" s="74" customFormat="1">
      <c r="A483" s="385"/>
      <c r="B483" s="130"/>
      <c r="D483" s="373"/>
      <c r="E483" s="373"/>
      <c r="F483" s="380"/>
      <c r="G483" s="373"/>
      <c r="H483" s="373"/>
      <c r="I483" s="373"/>
      <c r="J483" s="373"/>
      <c r="K483" s="373"/>
      <c r="L483" s="373"/>
      <c r="M483" s="380"/>
    </row>
    <row r="484" spans="1:13" s="74" customFormat="1">
      <c r="A484" s="385"/>
      <c r="B484" s="130"/>
      <c r="C484" s="379"/>
      <c r="D484" s="373"/>
      <c r="E484" s="373"/>
      <c r="F484" s="380"/>
      <c r="G484" s="373"/>
      <c r="H484" s="373"/>
      <c r="I484" s="373"/>
      <c r="J484" s="373"/>
      <c r="K484" s="373"/>
      <c r="L484" s="373"/>
      <c r="M484" s="380"/>
    </row>
    <row r="485" spans="1:13" s="74" customFormat="1">
      <c r="A485" s="385"/>
      <c r="B485" s="130"/>
      <c r="C485" s="379"/>
      <c r="D485" s="373"/>
      <c r="E485" s="373"/>
      <c r="F485" s="380"/>
      <c r="G485" s="373"/>
      <c r="H485" s="373"/>
      <c r="I485" s="373"/>
      <c r="J485" s="373"/>
      <c r="K485" s="373"/>
      <c r="L485" s="373"/>
      <c r="M485" s="380"/>
    </row>
    <row r="486" spans="1:13" s="74" customFormat="1">
      <c r="A486" s="385"/>
      <c r="B486" s="130"/>
      <c r="C486" s="379"/>
      <c r="D486" s="373"/>
      <c r="E486" s="373"/>
      <c r="F486" s="380"/>
      <c r="G486" s="373"/>
      <c r="H486" s="373"/>
      <c r="I486" s="373"/>
      <c r="J486" s="373"/>
      <c r="K486" s="373"/>
      <c r="L486" s="373"/>
      <c r="M486" s="380"/>
    </row>
    <row r="487" spans="1:13" s="74" customFormat="1">
      <c r="A487" s="385"/>
      <c r="B487" s="130"/>
      <c r="C487" s="379"/>
      <c r="D487" s="373"/>
      <c r="E487" s="373"/>
      <c r="F487" s="380"/>
      <c r="G487" s="373"/>
      <c r="H487" s="373"/>
      <c r="I487" s="373"/>
      <c r="J487" s="373"/>
      <c r="K487" s="373"/>
      <c r="L487" s="373"/>
      <c r="M487" s="380"/>
    </row>
    <row r="488" spans="1:13" s="74" customFormat="1">
      <c r="A488" s="385"/>
      <c r="B488" s="130"/>
      <c r="C488" s="379"/>
      <c r="D488" s="373"/>
      <c r="E488" s="373"/>
      <c r="F488" s="380"/>
      <c r="G488" s="373"/>
      <c r="H488" s="373"/>
      <c r="I488" s="373"/>
      <c r="J488" s="373"/>
      <c r="K488" s="373"/>
      <c r="L488" s="373"/>
      <c r="M488" s="380"/>
    </row>
    <row r="489" spans="1:13" s="74" customFormat="1">
      <c r="A489" s="385"/>
      <c r="B489" s="130"/>
      <c r="C489" s="379"/>
      <c r="D489" s="373"/>
      <c r="E489" s="373"/>
      <c r="F489" s="380"/>
      <c r="G489" s="373"/>
      <c r="H489" s="373"/>
      <c r="I489" s="373"/>
      <c r="J489" s="373"/>
      <c r="K489" s="373"/>
      <c r="L489" s="373"/>
      <c r="M489" s="380"/>
    </row>
    <row r="490" spans="1:13" s="74" customFormat="1">
      <c r="A490" s="385"/>
      <c r="B490" s="130"/>
      <c r="C490" s="379"/>
      <c r="D490" s="373"/>
      <c r="E490" s="373"/>
      <c r="F490" s="380"/>
      <c r="G490" s="373"/>
      <c r="H490" s="373"/>
      <c r="I490" s="373"/>
      <c r="J490" s="373"/>
      <c r="K490" s="373"/>
      <c r="L490" s="373"/>
      <c r="M490" s="380"/>
    </row>
    <row r="491" spans="1:13" s="74" customFormat="1">
      <c r="A491" s="385"/>
      <c r="B491" s="130"/>
      <c r="C491" s="379"/>
      <c r="D491" s="373"/>
      <c r="E491" s="373"/>
      <c r="F491" s="380"/>
      <c r="G491" s="373"/>
      <c r="H491" s="373"/>
      <c r="I491" s="373"/>
      <c r="J491" s="373"/>
      <c r="K491" s="373"/>
      <c r="L491" s="373"/>
      <c r="M491" s="380"/>
    </row>
    <row r="492" spans="1:13" s="74" customFormat="1">
      <c r="A492" s="385"/>
      <c r="B492" s="130"/>
      <c r="C492" s="379"/>
      <c r="D492" s="373"/>
      <c r="E492" s="373"/>
      <c r="F492" s="380"/>
      <c r="G492" s="373"/>
      <c r="H492" s="373"/>
      <c r="I492" s="373"/>
      <c r="J492" s="373"/>
      <c r="K492" s="373"/>
      <c r="L492" s="373"/>
      <c r="M492" s="380"/>
    </row>
    <row r="493" spans="1:13" s="74" customFormat="1">
      <c r="A493" s="385"/>
      <c r="B493" s="130"/>
      <c r="C493" s="379"/>
      <c r="D493" s="373"/>
      <c r="E493" s="373"/>
      <c r="F493" s="380"/>
      <c r="G493" s="373"/>
      <c r="H493" s="373"/>
      <c r="I493" s="373"/>
      <c r="J493" s="373"/>
      <c r="K493" s="373"/>
      <c r="L493" s="373"/>
      <c r="M493" s="380"/>
    </row>
    <row r="494" spans="1:13" s="74" customFormat="1">
      <c r="A494" s="385"/>
      <c r="B494" s="130"/>
      <c r="C494" s="379"/>
      <c r="D494" s="373"/>
      <c r="E494" s="373"/>
      <c r="F494" s="380"/>
      <c r="G494" s="373"/>
      <c r="H494" s="373"/>
      <c r="I494" s="373"/>
      <c r="J494" s="373"/>
      <c r="K494" s="373"/>
      <c r="L494" s="373"/>
      <c r="M494" s="380"/>
    </row>
    <row r="495" spans="1:13" s="74" customFormat="1">
      <c r="A495" s="385"/>
      <c r="B495" s="130"/>
      <c r="C495" s="379"/>
      <c r="D495" s="373"/>
      <c r="E495" s="373"/>
      <c r="F495" s="380"/>
      <c r="G495" s="373"/>
      <c r="H495" s="373"/>
      <c r="I495" s="373"/>
      <c r="J495" s="373"/>
      <c r="K495" s="373"/>
      <c r="L495" s="373"/>
      <c r="M495" s="380"/>
    </row>
    <row r="496" spans="1:13" s="74" customFormat="1">
      <c r="A496" s="385"/>
      <c r="B496" s="130"/>
      <c r="C496" s="379"/>
      <c r="D496" s="373"/>
      <c r="E496" s="373"/>
      <c r="F496" s="380"/>
      <c r="G496" s="373"/>
      <c r="H496" s="373"/>
      <c r="I496" s="373"/>
      <c r="J496" s="373"/>
      <c r="K496" s="373"/>
      <c r="L496" s="373"/>
      <c r="M496" s="380"/>
    </row>
    <row r="497" spans="1:13" s="74" customFormat="1">
      <c r="A497" s="385"/>
      <c r="B497" s="130"/>
      <c r="C497" s="379"/>
      <c r="D497" s="373"/>
      <c r="E497" s="373"/>
      <c r="F497" s="380"/>
      <c r="G497" s="373"/>
      <c r="H497" s="373"/>
      <c r="I497" s="373"/>
      <c r="J497" s="373"/>
      <c r="K497" s="373"/>
      <c r="L497" s="373"/>
      <c r="M497" s="380"/>
    </row>
    <row r="498" spans="1:13" s="74" customFormat="1">
      <c r="A498" s="385"/>
      <c r="B498" s="130"/>
      <c r="C498" s="379"/>
      <c r="D498" s="373"/>
      <c r="E498" s="373"/>
      <c r="F498" s="380"/>
      <c r="G498" s="373"/>
      <c r="H498" s="373"/>
      <c r="I498" s="373"/>
      <c r="J498" s="373"/>
      <c r="K498" s="373"/>
      <c r="L498" s="373"/>
      <c r="M498" s="380"/>
    </row>
    <row r="499" spans="1:13" s="74" customFormat="1">
      <c r="A499" s="385"/>
      <c r="B499" s="130"/>
      <c r="C499" s="379"/>
      <c r="D499" s="373"/>
      <c r="E499" s="373"/>
      <c r="F499" s="380"/>
      <c r="G499" s="373"/>
      <c r="H499" s="373"/>
      <c r="I499" s="373"/>
      <c r="J499" s="373"/>
      <c r="K499" s="373"/>
      <c r="L499" s="373"/>
      <c r="M499" s="380"/>
    </row>
    <row r="500" spans="1:13" s="74" customFormat="1">
      <c r="A500" s="385"/>
      <c r="B500" s="130"/>
      <c r="C500" s="379"/>
      <c r="D500" s="373"/>
      <c r="E500" s="373"/>
      <c r="F500" s="380"/>
      <c r="G500" s="373"/>
      <c r="H500" s="373"/>
      <c r="I500" s="373"/>
      <c r="J500" s="373"/>
      <c r="K500" s="373"/>
      <c r="L500" s="373"/>
      <c r="M500" s="380"/>
    </row>
    <row r="501" spans="1:13" s="74" customFormat="1">
      <c r="A501" s="385"/>
      <c r="B501" s="130"/>
      <c r="C501" s="379"/>
      <c r="D501" s="373"/>
      <c r="E501" s="373"/>
      <c r="F501" s="380"/>
      <c r="G501" s="373"/>
      <c r="H501" s="373"/>
      <c r="I501" s="373"/>
      <c r="J501" s="373"/>
      <c r="K501" s="373"/>
      <c r="L501" s="373"/>
      <c r="M501" s="380"/>
    </row>
    <row r="502" spans="1:13" s="74" customFormat="1">
      <c r="A502" s="385"/>
      <c r="B502" s="130"/>
      <c r="C502" s="379"/>
      <c r="D502" s="373"/>
      <c r="E502" s="373"/>
      <c r="F502" s="380"/>
      <c r="G502" s="373"/>
      <c r="H502" s="373"/>
      <c r="I502" s="373"/>
      <c r="J502" s="373"/>
      <c r="K502" s="373"/>
      <c r="L502" s="373"/>
      <c r="M502" s="380"/>
    </row>
    <row r="503" spans="1:13" s="74" customFormat="1">
      <c r="A503" s="385"/>
      <c r="B503" s="130"/>
      <c r="C503" s="379"/>
      <c r="D503" s="373"/>
      <c r="E503" s="373"/>
      <c r="F503" s="380"/>
      <c r="G503" s="373"/>
      <c r="H503" s="373"/>
      <c r="I503" s="373"/>
      <c r="J503" s="373"/>
      <c r="K503" s="373"/>
      <c r="L503" s="373"/>
      <c r="M503" s="380"/>
    </row>
    <row r="504" spans="1:13" s="74" customFormat="1">
      <c r="A504" s="385"/>
      <c r="B504" s="130"/>
      <c r="C504" s="379"/>
      <c r="D504" s="373"/>
      <c r="E504" s="373"/>
      <c r="F504" s="380"/>
      <c r="G504" s="373"/>
      <c r="H504" s="373"/>
      <c r="I504" s="373"/>
      <c r="J504" s="373"/>
      <c r="K504" s="373"/>
      <c r="L504" s="373"/>
      <c r="M504" s="380"/>
    </row>
    <row r="505" spans="1:13" s="74" customFormat="1">
      <c r="A505" s="385"/>
      <c r="B505" s="130"/>
      <c r="C505" s="379"/>
      <c r="D505" s="373"/>
      <c r="E505" s="373"/>
      <c r="F505" s="380"/>
      <c r="G505" s="373"/>
      <c r="H505" s="373"/>
      <c r="I505" s="373"/>
      <c r="J505" s="373"/>
      <c r="K505" s="373"/>
      <c r="L505" s="373"/>
      <c r="M505" s="380"/>
    </row>
    <row r="506" spans="1:13" s="74" customFormat="1">
      <c r="A506" s="385"/>
      <c r="B506" s="130"/>
      <c r="C506" s="379"/>
      <c r="D506" s="373"/>
      <c r="E506" s="373"/>
      <c r="F506" s="380"/>
      <c r="G506" s="373"/>
      <c r="H506" s="373"/>
      <c r="I506" s="373"/>
      <c r="J506" s="373"/>
      <c r="K506" s="373"/>
      <c r="L506" s="373"/>
      <c r="M506" s="380"/>
    </row>
    <row r="507" spans="1:13" s="74" customFormat="1">
      <c r="A507" s="385"/>
      <c r="B507" s="130"/>
      <c r="C507" s="379"/>
      <c r="D507" s="373"/>
      <c r="E507" s="373"/>
      <c r="F507" s="380"/>
      <c r="G507" s="373"/>
      <c r="H507" s="373"/>
      <c r="I507" s="373"/>
      <c r="J507" s="373"/>
      <c r="K507" s="373"/>
      <c r="L507" s="373"/>
      <c r="M507" s="380"/>
    </row>
    <row r="508" spans="1:13" s="74" customFormat="1">
      <c r="A508" s="385"/>
      <c r="B508" s="130"/>
      <c r="C508" s="379"/>
      <c r="D508" s="373"/>
      <c r="E508" s="373"/>
      <c r="F508" s="380"/>
      <c r="G508" s="373"/>
      <c r="H508" s="373"/>
      <c r="I508" s="373"/>
      <c r="J508" s="373"/>
      <c r="K508" s="373"/>
      <c r="L508" s="373"/>
      <c r="M508" s="380"/>
    </row>
    <row r="509" spans="1:13" s="74" customFormat="1">
      <c r="A509" s="385"/>
      <c r="B509" s="130"/>
      <c r="C509" s="379"/>
      <c r="D509" s="373"/>
      <c r="E509" s="373"/>
      <c r="F509" s="380"/>
      <c r="G509" s="373"/>
      <c r="H509" s="373"/>
      <c r="I509" s="373"/>
      <c r="J509" s="373"/>
      <c r="K509" s="373"/>
      <c r="L509" s="373"/>
      <c r="M509" s="380"/>
    </row>
    <row r="510" spans="1:13" s="74" customFormat="1">
      <c r="A510" s="385"/>
      <c r="B510" s="130"/>
      <c r="C510" s="379"/>
      <c r="D510" s="373"/>
      <c r="E510" s="373"/>
      <c r="F510" s="380"/>
      <c r="G510" s="373"/>
      <c r="H510" s="373"/>
      <c r="I510" s="373"/>
      <c r="J510" s="373"/>
      <c r="K510" s="373"/>
      <c r="L510" s="373"/>
      <c r="M510" s="380"/>
    </row>
    <row r="511" spans="1:13" s="74" customFormat="1">
      <c r="A511" s="385"/>
      <c r="B511" s="130"/>
      <c r="C511" s="379"/>
      <c r="D511" s="373"/>
      <c r="E511" s="373"/>
      <c r="F511" s="380"/>
      <c r="G511" s="373"/>
      <c r="H511" s="373"/>
      <c r="I511" s="373"/>
      <c r="J511" s="373"/>
      <c r="K511" s="373"/>
      <c r="L511" s="373"/>
      <c r="M511" s="380"/>
    </row>
    <row r="512" spans="1:13" s="74" customFormat="1">
      <c r="A512" s="385"/>
      <c r="B512" s="130"/>
      <c r="C512" s="379"/>
      <c r="D512" s="373"/>
      <c r="E512" s="373"/>
      <c r="F512" s="380"/>
      <c r="G512" s="373"/>
      <c r="H512" s="373"/>
      <c r="I512" s="373"/>
      <c r="J512" s="373"/>
      <c r="K512" s="373"/>
      <c r="L512" s="373"/>
      <c r="M512" s="380"/>
    </row>
    <row r="513" spans="1:13" s="74" customFormat="1">
      <c r="A513" s="385"/>
      <c r="B513" s="130"/>
      <c r="C513" s="379"/>
      <c r="D513" s="373"/>
      <c r="E513" s="373"/>
      <c r="F513" s="380"/>
      <c r="G513" s="373"/>
      <c r="H513" s="373"/>
      <c r="I513" s="373"/>
      <c r="J513" s="373"/>
      <c r="K513" s="373"/>
      <c r="L513" s="373"/>
      <c r="M513" s="380"/>
    </row>
    <row r="514" spans="1:13" s="74" customFormat="1">
      <c r="A514" s="385"/>
      <c r="B514" s="130"/>
      <c r="C514" s="379"/>
      <c r="D514" s="373"/>
      <c r="E514" s="373"/>
      <c r="F514" s="380"/>
      <c r="G514" s="373"/>
      <c r="H514" s="373"/>
      <c r="I514" s="373"/>
      <c r="J514" s="373"/>
      <c r="K514" s="373"/>
      <c r="L514" s="373"/>
      <c r="M514" s="380"/>
    </row>
    <row r="515" spans="1:13" s="74" customFormat="1">
      <c r="A515" s="385"/>
      <c r="B515" s="130"/>
      <c r="C515" s="379"/>
      <c r="D515" s="373"/>
      <c r="E515" s="373"/>
      <c r="F515" s="380"/>
      <c r="G515" s="373"/>
      <c r="H515" s="373"/>
      <c r="I515" s="373"/>
      <c r="J515" s="373"/>
      <c r="K515" s="373"/>
      <c r="L515" s="373"/>
      <c r="M515" s="380"/>
    </row>
    <row r="516" spans="1:13" s="74" customFormat="1">
      <c r="A516" s="385"/>
      <c r="B516" s="130"/>
      <c r="C516" s="379"/>
      <c r="D516" s="373"/>
      <c r="E516" s="373"/>
      <c r="F516" s="380"/>
      <c r="G516" s="373"/>
      <c r="H516" s="373"/>
      <c r="I516" s="373"/>
      <c r="J516" s="373"/>
      <c r="K516" s="373"/>
      <c r="L516" s="373"/>
      <c r="M516" s="380"/>
    </row>
    <row r="517" spans="1:13" s="74" customFormat="1">
      <c r="A517" s="385"/>
      <c r="B517" s="130"/>
      <c r="C517" s="379"/>
      <c r="D517" s="373"/>
      <c r="E517" s="373"/>
      <c r="F517" s="380"/>
      <c r="G517" s="373"/>
      <c r="H517" s="373"/>
      <c r="I517" s="373"/>
      <c r="J517" s="373"/>
      <c r="K517" s="373"/>
      <c r="L517" s="373"/>
      <c r="M517" s="380"/>
    </row>
    <row r="518" spans="1:13" s="74" customFormat="1">
      <c r="A518" s="385"/>
      <c r="B518" s="130"/>
      <c r="C518" s="379"/>
      <c r="D518" s="373"/>
      <c r="E518" s="373"/>
      <c r="F518" s="380"/>
      <c r="G518" s="373"/>
      <c r="H518" s="373"/>
      <c r="I518" s="373"/>
      <c r="J518" s="373"/>
      <c r="K518" s="373"/>
      <c r="L518" s="373"/>
      <c r="M518" s="380"/>
    </row>
    <row r="519" spans="1:13" s="74" customFormat="1">
      <c r="A519" s="385"/>
      <c r="B519" s="130"/>
      <c r="D519" s="373"/>
      <c r="E519" s="373"/>
      <c r="F519" s="380"/>
      <c r="G519" s="373"/>
      <c r="H519" s="373"/>
      <c r="I519" s="373"/>
      <c r="J519" s="373"/>
      <c r="K519" s="373"/>
      <c r="L519" s="373"/>
      <c r="M519" s="380"/>
    </row>
    <row r="520" spans="1:13" s="74" customFormat="1">
      <c r="A520" s="385"/>
      <c r="B520" s="130"/>
      <c r="D520" s="373"/>
      <c r="E520" s="373"/>
      <c r="F520" s="380"/>
      <c r="G520" s="373"/>
      <c r="H520" s="373"/>
      <c r="I520" s="373"/>
      <c r="J520" s="373"/>
      <c r="K520" s="373"/>
      <c r="L520" s="373"/>
      <c r="M520" s="380"/>
    </row>
    <row r="521" spans="1:13" s="74" customFormat="1">
      <c r="A521" s="385"/>
      <c r="B521" s="130"/>
      <c r="D521" s="373"/>
      <c r="E521" s="373"/>
      <c r="F521" s="380"/>
      <c r="G521" s="373"/>
      <c r="H521" s="373"/>
      <c r="I521" s="373"/>
      <c r="J521" s="373"/>
      <c r="K521" s="373"/>
      <c r="L521" s="373"/>
      <c r="M521" s="380"/>
    </row>
    <row r="522" spans="1:13" s="74" customFormat="1">
      <c r="A522" s="385"/>
      <c r="B522" s="130"/>
      <c r="D522" s="373"/>
      <c r="E522" s="373"/>
      <c r="F522" s="380"/>
      <c r="G522" s="373"/>
      <c r="H522" s="373"/>
      <c r="I522" s="373"/>
      <c r="J522" s="373"/>
      <c r="K522" s="373"/>
      <c r="L522" s="373"/>
      <c r="M522" s="380"/>
    </row>
    <row r="523" spans="1:13" s="74" customFormat="1">
      <c r="A523" s="385"/>
      <c r="B523" s="130"/>
      <c r="D523" s="373"/>
      <c r="E523" s="373"/>
      <c r="F523" s="380"/>
      <c r="G523" s="373"/>
      <c r="H523" s="373"/>
      <c r="I523" s="373"/>
      <c r="J523" s="373"/>
      <c r="K523" s="373"/>
      <c r="L523" s="373"/>
      <c r="M523" s="380"/>
    </row>
    <row r="524" spans="1:13" s="74" customFormat="1">
      <c r="A524" s="385"/>
      <c r="B524" s="130"/>
      <c r="C524" s="379"/>
      <c r="D524" s="373"/>
      <c r="E524" s="373"/>
      <c r="F524" s="380"/>
      <c r="G524" s="373"/>
      <c r="H524" s="373"/>
      <c r="I524" s="373"/>
      <c r="J524" s="373"/>
      <c r="K524" s="373"/>
      <c r="L524" s="373"/>
      <c r="M524" s="380"/>
    </row>
    <row r="525" spans="1:13" s="74" customFormat="1">
      <c r="A525" s="385"/>
      <c r="B525" s="130"/>
      <c r="C525" s="379"/>
      <c r="D525" s="373"/>
      <c r="E525" s="373"/>
      <c r="F525" s="380"/>
      <c r="G525" s="373"/>
      <c r="H525" s="373"/>
      <c r="I525" s="373"/>
      <c r="J525" s="373"/>
      <c r="K525" s="373"/>
      <c r="L525" s="373"/>
      <c r="M525" s="380"/>
    </row>
    <row r="526" spans="1:13" s="74" customFormat="1">
      <c r="A526" s="385"/>
      <c r="B526" s="130"/>
      <c r="C526" s="379"/>
      <c r="D526" s="373"/>
      <c r="E526" s="373"/>
      <c r="F526" s="380"/>
      <c r="G526" s="373"/>
      <c r="H526" s="373"/>
      <c r="I526" s="373"/>
      <c r="J526" s="373"/>
      <c r="K526" s="373"/>
      <c r="L526" s="373"/>
      <c r="M526" s="380"/>
    </row>
    <row r="527" spans="1:13" s="74" customFormat="1">
      <c r="A527" s="385"/>
      <c r="B527" s="130"/>
      <c r="C527" s="379"/>
      <c r="D527" s="373"/>
      <c r="E527" s="373"/>
      <c r="F527" s="380"/>
      <c r="G527" s="373"/>
      <c r="H527" s="373"/>
      <c r="I527" s="373"/>
      <c r="J527" s="373"/>
      <c r="K527" s="373"/>
      <c r="L527" s="373"/>
      <c r="M527" s="380"/>
    </row>
    <row r="528" spans="1:13" s="74" customFormat="1">
      <c r="A528" s="385"/>
      <c r="B528" s="130"/>
      <c r="C528" s="379"/>
      <c r="D528" s="373"/>
      <c r="E528" s="373"/>
      <c r="F528" s="380"/>
      <c r="G528" s="373"/>
      <c r="H528" s="373"/>
      <c r="I528" s="373"/>
      <c r="J528" s="373"/>
      <c r="K528" s="373"/>
      <c r="L528" s="373"/>
      <c r="M528" s="380"/>
    </row>
    <row r="529" spans="1:13" s="74" customFormat="1">
      <c r="A529" s="385"/>
      <c r="B529" s="130"/>
      <c r="C529" s="379"/>
      <c r="D529" s="373"/>
      <c r="E529" s="373"/>
      <c r="F529" s="380"/>
      <c r="G529" s="373"/>
      <c r="H529" s="373"/>
      <c r="I529" s="373"/>
      <c r="J529" s="373"/>
      <c r="K529" s="373"/>
      <c r="L529" s="373"/>
      <c r="M529" s="380"/>
    </row>
    <row r="530" spans="1:13" s="74" customFormat="1">
      <c r="A530" s="385"/>
      <c r="B530" s="130"/>
      <c r="C530" s="379"/>
      <c r="D530" s="373"/>
      <c r="E530" s="373"/>
      <c r="F530" s="380"/>
      <c r="G530" s="373"/>
      <c r="H530" s="373"/>
      <c r="I530" s="373"/>
      <c r="J530" s="373"/>
      <c r="K530" s="373"/>
      <c r="L530" s="373"/>
      <c r="M530" s="380"/>
    </row>
    <row r="531" spans="1:13" s="74" customFormat="1">
      <c r="A531" s="385"/>
      <c r="B531" s="130"/>
      <c r="C531" s="379"/>
      <c r="D531" s="373"/>
      <c r="E531" s="373"/>
      <c r="F531" s="380"/>
      <c r="G531" s="373"/>
      <c r="H531" s="373"/>
      <c r="I531" s="373"/>
      <c r="J531" s="373"/>
      <c r="K531" s="373"/>
      <c r="L531" s="373"/>
      <c r="M531" s="380"/>
    </row>
    <row r="532" spans="1:13" s="74" customFormat="1">
      <c r="A532" s="385"/>
      <c r="B532" s="130"/>
      <c r="C532" s="379"/>
      <c r="D532" s="373"/>
      <c r="E532" s="373"/>
      <c r="F532" s="380"/>
      <c r="G532" s="373"/>
      <c r="H532" s="373"/>
      <c r="I532" s="373"/>
      <c r="J532" s="373"/>
      <c r="K532" s="373"/>
      <c r="L532" s="373"/>
      <c r="M532" s="380"/>
    </row>
    <row r="533" spans="1:13" s="74" customFormat="1">
      <c r="A533" s="385"/>
      <c r="B533" s="130"/>
      <c r="C533" s="379"/>
      <c r="D533" s="373"/>
      <c r="E533" s="373"/>
      <c r="F533" s="380"/>
      <c r="G533" s="373"/>
      <c r="H533" s="373"/>
      <c r="I533" s="373"/>
      <c r="J533" s="373"/>
      <c r="K533" s="373"/>
      <c r="L533" s="373"/>
      <c r="M533" s="380"/>
    </row>
    <row r="534" spans="1:13" s="74" customFormat="1">
      <c r="A534" s="385"/>
      <c r="B534" s="130"/>
      <c r="C534" s="379"/>
      <c r="D534" s="373"/>
      <c r="E534" s="373"/>
      <c r="F534" s="380"/>
      <c r="G534" s="373"/>
      <c r="H534" s="373"/>
      <c r="I534" s="373"/>
      <c r="J534" s="373"/>
      <c r="K534" s="373"/>
      <c r="L534" s="373"/>
      <c r="M534" s="380"/>
    </row>
    <row r="535" spans="1:13" s="74" customFormat="1">
      <c r="A535" s="385"/>
      <c r="B535" s="130"/>
      <c r="C535" s="379"/>
      <c r="D535" s="373"/>
      <c r="E535" s="373"/>
      <c r="F535" s="380"/>
      <c r="G535" s="373"/>
      <c r="H535" s="373"/>
      <c r="I535" s="373"/>
      <c r="J535" s="373"/>
      <c r="K535" s="373"/>
      <c r="L535" s="373"/>
      <c r="M535" s="380"/>
    </row>
    <row r="536" spans="1:13" s="74" customFormat="1">
      <c r="A536" s="385"/>
      <c r="B536" s="130"/>
      <c r="C536" s="379"/>
      <c r="D536" s="373"/>
      <c r="E536" s="373"/>
      <c r="F536" s="380"/>
      <c r="G536" s="373"/>
      <c r="H536" s="373"/>
      <c r="I536" s="373"/>
      <c r="J536" s="373"/>
      <c r="K536" s="373"/>
      <c r="L536" s="373"/>
      <c r="M536" s="380"/>
    </row>
    <row r="537" spans="1:13" s="74" customFormat="1">
      <c r="A537" s="385"/>
      <c r="B537" s="130"/>
      <c r="C537" s="379"/>
      <c r="D537" s="373"/>
      <c r="E537" s="373"/>
      <c r="F537" s="380"/>
      <c r="G537" s="373"/>
      <c r="H537" s="373"/>
      <c r="I537" s="373"/>
      <c r="J537" s="373"/>
      <c r="K537" s="373"/>
      <c r="L537" s="373"/>
      <c r="M537" s="380"/>
    </row>
    <row r="538" spans="1:13" s="74" customFormat="1">
      <c r="A538" s="385"/>
      <c r="B538" s="130"/>
      <c r="C538" s="379"/>
      <c r="D538" s="373"/>
      <c r="E538" s="373"/>
      <c r="F538" s="380"/>
      <c r="G538" s="373"/>
      <c r="H538" s="373"/>
      <c r="I538" s="373"/>
      <c r="J538" s="373"/>
      <c r="K538" s="373"/>
      <c r="L538" s="373"/>
      <c r="M538" s="380"/>
    </row>
    <row r="539" spans="1:13" s="74" customFormat="1">
      <c r="A539" s="385"/>
      <c r="B539" s="130"/>
      <c r="C539" s="379"/>
      <c r="D539" s="373"/>
      <c r="E539" s="373"/>
      <c r="F539" s="380"/>
      <c r="G539" s="373"/>
      <c r="H539" s="373"/>
      <c r="I539" s="373"/>
      <c r="J539" s="373"/>
      <c r="K539" s="373"/>
      <c r="L539" s="373"/>
      <c r="M539" s="380"/>
    </row>
    <row r="540" spans="1:13" s="74" customFormat="1">
      <c r="A540" s="385"/>
      <c r="B540" s="130"/>
      <c r="C540" s="379"/>
      <c r="D540" s="373"/>
      <c r="E540" s="373"/>
      <c r="F540" s="380"/>
      <c r="G540" s="373"/>
      <c r="H540" s="373"/>
      <c r="I540" s="373"/>
      <c r="J540" s="373"/>
      <c r="K540" s="373"/>
      <c r="L540" s="373"/>
      <c r="M540" s="380"/>
    </row>
    <row r="541" spans="1:13" s="74" customFormat="1">
      <c r="A541" s="385"/>
      <c r="B541" s="130"/>
      <c r="C541" s="379"/>
      <c r="D541" s="373"/>
      <c r="E541" s="373"/>
      <c r="F541" s="380"/>
      <c r="G541" s="373"/>
      <c r="H541" s="373"/>
      <c r="I541" s="373"/>
      <c r="J541" s="373"/>
      <c r="K541" s="373"/>
      <c r="L541" s="373"/>
      <c r="M541" s="380"/>
    </row>
    <row r="542" spans="1:13" s="74" customFormat="1">
      <c r="A542" s="385"/>
      <c r="B542" s="130"/>
      <c r="C542" s="379"/>
      <c r="D542" s="373"/>
      <c r="E542" s="373"/>
      <c r="F542" s="380"/>
      <c r="G542" s="373"/>
      <c r="H542" s="373"/>
      <c r="I542" s="373"/>
      <c r="J542" s="373"/>
      <c r="K542" s="373"/>
      <c r="L542" s="373"/>
      <c r="M542" s="380"/>
    </row>
    <row r="543" spans="1:13" s="74" customFormat="1">
      <c r="A543" s="385"/>
      <c r="B543" s="130"/>
      <c r="C543" s="379"/>
      <c r="D543" s="373"/>
      <c r="E543" s="373"/>
      <c r="F543" s="380"/>
      <c r="G543" s="373"/>
      <c r="H543" s="373"/>
      <c r="I543" s="373"/>
      <c r="J543" s="373"/>
      <c r="K543" s="373"/>
      <c r="L543" s="373"/>
      <c r="M543" s="380"/>
    </row>
    <row r="544" spans="1:13" s="74" customFormat="1">
      <c r="A544" s="385"/>
      <c r="B544" s="130"/>
      <c r="C544" s="379"/>
      <c r="D544" s="373"/>
      <c r="E544" s="373"/>
      <c r="F544" s="380"/>
      <c r="G544" s="373"/>
      <c r="H544" s="373"/>
      <c r="I544" s="373"/>
      <c r="J544" s="373"/>
      <c r="K544" s="373"/>
      <c r="L544" s="373"/>
      <c r="M544" s="380"/>
    </row>
    <row r="545" spans="1:13" s="74" customFormat="1">
      <c r="A545" s="385"/>
      <c r="B545" s="130"/>
      <c r="C545" s="379"/>
      <c r="D545" s="373"/>
      <c r="E545" s="373"/>
      <c r="F545" s="380"/>
      <c r="G545" s="373"/>
      <c r="H545" s="373"/>
      <c r="I545" s="373"/>
      <c r="J545" s="373"/>
      <c r="K545" s="373"/>
      <c r="L545" s="373"/>
      <c r="M545" s="380"/>
    </row>
    <row r="546" spans="1:13" s="74" customFormat="1">
      <c r="A546" s="385"/>
      <c r="B546" s="130"/>
      <c r="C546" s="379"/>
      <c r="D546" s="373"/>
      <c r="E546" s="373"/>
      <c r="F546" s="380"/>
      <c r="G546" s="373"/>
      <c r="H546" s="373"/>
      <c r="I546" s="373"/>
      <c r="J546" s="373"/>
      <c r="K546" s="373"/>
      <c r="L546" s="373"/>
      <c r="M546" s="380"/>
    </row>
    <row r="547" spans="1:13" s="74" customFormat="1">
      <c r="A547" s="385"/>
      <c r="B547" s="130"/>
      <c r="C547" s="379"/>
      <c r="D547" s="373"/>
      <c r="E547" s="373"/>
      <c r="F547" s="380"/>
      <c r="G547" s="373"/>
      <c r="H547" s="373"/>
      <c r="I547" s="373"/>
      <c r="J547" s="373"/>
      <c r="K547" s="373"/>
      <c r="L547" s="373"/>
      <c r="M547" s="380"/>
    </row>
    <row r="548" spans="1:13" s="74" customFormat="1">
      <c r="A548" s="385"/>
      <c r="B548" s="130"/>
      <c r="C548" s="379"/>
      <c r="D548" s="373"/>
      <c r="E548" s="373"/>
      <c r="F548" s="380"/>
      <c r="G548" s="373"/>
      <c r="H548" s="373"/>
      <c r="I548" s="373"/>
      <c r="J548" s="373"/>
      <c r="K548" s="373"/>
      <c r="L548" s="373"/>
      <c r="M548" s="380"/>
    </row>
    <row r="549" spans="1:13" s="74" customFormat="1">
      <c r="A549" s="385"/>
      <c r="B549" s="130"/>
      <c r="C549" s="379"/>
      <c r="D549" s="373"/>
      <c r="E549" s="373"/>
      <c r="F549" s="380"/>
      <c r="G549" s="373"/>
      <c r="H549" s="373"/>
      <c r="I549" s="373"/>
      <c r="J549" s="373"/>
      <c r="K549" s="373"/>
      <c r="L549" s="373"/>
      <c r="M549" s="380"/>
    </row>
    <row r="550" spans="1:13" s="74" customFormat="1">
      <c r="A550" s="385"/>
      <c r="B550" s="130"/>
      <c r="C550" s="379"/>
      <c r="D550" s="373"/>
      <c r="E550" s="373"/>
      <c r="F550" s="380"/>
      <c r="G550" s="373"/>
      <c r="H550" s="373"/>
      <c r="I550" s="373"/>
      <c r="J550" s="373"/>
      <c r="K550" s="373"/>
      <c r="L550" s="373"/>
      <c r="M550" s="380"/>
    </row>
    <row r="551" spans="1:13" s="74" customFormat="1">
      <c r="A551" s="385"/>
      <c r="B551" s="130"/>
      <c r="C551" s="379"/>
      <c r="D551" s="373"/>
      <c r="E551" s="373"/>
      <c r="F551" s="380"/>
      <c r="G551" s="373"/>
      <c r="H551" s="373"/>
      <c r="I551" s="373"/>
      <c r="J551" s="373"/>
      <c r="K551" s="373"/>
      <c r="L551" s="373"/>
      <c r="M551" s="380"/>
    </row>
    <row r="552" spans="1:13" s="74" customFormat="1">
      <c r="A552" s="385"/>
      <c r="B552" s="130"/>
      <c r="C552" s="379"/>
      <c r="D552" s="373"/>
      <c r="E552" s="373"/>
      <c r="F552" s="380"/>
      <c r="G552" s="373"/>
      <c r="H552" s="373"/>
      <c r="I552" s="373"/>
      <c r="J552" s="373"/>
      <c r="K552" s="373"/>
      <c r="L552" s="373"/>
      <c r="M552" s="380"/>
    </row>
    <row r="553" spans="1:13" s="74" customFormat="1">
      <c r="A553" s="385"/>
      <c r="B553" s="130"/>
      <c r="C553" s="379"/>
      <c r="D553" s="373"/>
      <c r="E553" s="373"/>
      <c r="F553" s="380"/>
      <c r="G553" s="373"/>
      <c r="H553" s="373"/>
      <c r="I553" s="373"/>
      <c r="J553" s="373"/>
      <c r="K553" s="373"/>
      <c r="L553" s="373"/>
      <c r="M553" s="380"/>
    </row>
    <row r="554" spans="1:13" s="74" customFormat="1">
      <c r="A554" s="385"/>
      <c r="B554" s="130"/>
      <c r="C554" s="379"/>
      <c r="D554" s="373"/>
      <c r="E554" s="373"/>
      <c r="F554" s="380"/>
      <c r="G554" s="373"/>
      <c r="H554" s="373"/>
      <c r="I554" s="373"/>
      <c r="J554" s="373"/>
      <c r="K554" s="373"/>
      <c r="L554" s="373"/>
      <c r="M554" s="380"/>
    </row>
    <row r="555" spans="1:13" s="74" customFormat="1">
      <c r="A555" s="385"/>
      <c r="B555" s="130"/>
      <c r="C555" s="379"/>
      <c r="D555" s="373"/>
      <c r="E555" s="373"/>
      <c r="F555" s="380"/>
      <c r="G555" s="373"/>
      <c r="H555" s="373"/>
      <c r="I555" s="373"/>
      <c r="J555" s="373"/>
      <c r="K555" s="373"/>
      <c r="L555" s="373"/>
      <c r="M555" s="380"/>
    </row>
    <row r="556" spans="1:13" s="74" customFormat="1">
      <c r="A556" s="385"/>
      <c r="B556" s="130"/>
      <c r="C556" s="379"/>
      <c r="D556" s="373"/>
      <c r="E556" s="373"/>
      <c r="F556" s="380"/>
      <c r="G556" s="373"/>
      <c r="H556" s="373"/>
      <c r="I556" s="373"/>
      <c r="J556" s="373"/>
      <c r="K556" s="373"/>
      <c r="L556" s="373"/>
      <c r="M556" s="380"/>
    </row>
    <row r="557" spans="1:13" s="74" customFormat="1">
      <c r="A557" s="385"/>
      <c r="B557" s="130"/>
      <c r="C557" s="379"/>
      <c r="D557" s="373"/>
      <c r="E557" s="373"/>
      <c r="F557" s="380"/>
      <c r="G557" s="373"/>
      <c r="H557" s="373"/>
      <c r="I557" s="373"/>
      <c r="J557" s="373"/>
      <c r="K557" s="373"/>
      <c r="L557" s="373"/>
      <c r="M557" s="380"/>
    </row>
    <row r="558" spans="1:13" s="74" customFormat="1">
      <c r="A558" s="385"/>
      <c r="B558" s="130"/>
      <c r="C558" s="379"/>
      <c r="D558" s="373"/>
      <c r="E558" s="373"/>
      <c r="F558" s="380"/>
      <c r="G558" s="373"/>
      <c r="H558" s="373"/>
      <c r="I558" s="373"/>
      <c r="J558" s="373"/>
      <c r="K558" s="373"/>
      <c r="L558" s="373"/>
      <c r="M558" s="380"/>
    </row>
    <row r="559" spans="1:13" s="74" customFormat="1">
      <c r="A559" s="385"/>
      <c r="B559" s="130"/>
      <c r="D559" s="373"/>
      <c r="E559" s="373"/>
      <c r="F559" s="380"/>
      <c r="G559" s="373"/>
      <c r="H559" s="373"/>
      <c r="I559" s="373"/>
      <c r="J559" s="373"/>
      <c r="K559" s="373"/>
      <c r="L559" s="373"/>
      <c r="M559" s="380"/>
    </row>
    <row r="560" spans="1:13" s="74" customFormat="1">
      <c r="A560" s="385"/>
      <c r="B560" s="130"/>
      <c r="D560" s="373"/>
      <c r="E560" s="373"/>
      <c r="F560" s="380"/>
      <c r="G560" s="373"/>
      <c r="H560" s="373"/>
      <c r="I560" s="373"/>
      <c r="J560" s="373"/>
      <c r="K560" s="373"/>
      <c r="L560" s="373"/>
      <c r="M560" s="380"/>
    </row>
    <row r="561" spans="1:13" s="74" customFormat="1">
      <c r="A561" s="385"/>
      <c r="B561" s="130"/>
      <c r="D561" s="373"/>
      <c r="E561" s="373"/>
      <c r="F561" s="380"/>
      <c r="G561" s="373"/>
      <c r="H561" s="373"/>
      <c r="I561" s="373"/>
      <c r="J561" s="373"/>
      <c r="K561" s="373"/>
      <c r="L561" s="373"/>
      <c r="M561" s="380"/>
    </row>
    <row r="562" spans="1:13" s="74" customFormat="1">
      <c r="A562" s="385"/>
      <c r="B562" s="130"/>
      <c r="D562" s="373"/>
      <c r="E562" s="373"/>
      <c r="F562" s="380"/>
      <c r="G562" s="373"/>
      <c r="H562" s="373"/>
      <c r="I562" s="373"/>
      <c r="J562" s="373"/>
      <c r="K562" s="373"/>
      <c r="L562" s="373"/>
      <c r="M562" s="380"/>
    </row>
    <row r="563" spans="1:13" s="74" customFormat="1">
      <c r="A563" s="385"/>
      <c r="B563" s="130"/>
      <c r="D563" s="373"/>
      <c r="E563" s="373"/>
      <c r="F563" s="380"/>
      <c r="G563" s="373"/>
      <c r="H563" s="373"/>
      <c r="I563" s="373"/>
      <c r="J563" s="373"/>
      <c r="K563" s="373"/>
      <c r="L563" s="373"/>
      <c r="M563" s="380"/>
    </row>
    <row r="564" spans="1:13" s="74" customFormat="1">
      <c r="A564" s="385"/>
      <c r="B564" s="130"/>
      <c r="C564" s="379"/>
      <c r="D564" s="373"/>
      <c r="E564" s="373"/>
      <c r="F564" s="380"/>
      <c r="G564" s="373"/>
      <c r="H564" s="373"/>
      <c r="I564" s="373"/>
      <c r="J564" s="373"/>
      <c r="K564" s="373"/>
      <c r="L564" s="373"/>
      <c r="M564" s="380"/>
    </row>
    <row r="565" spans="1:13" s="74" customFormat="1">
      <c r="A565" s="385"/>
      <c r="B565" s="130"/>
      <c r="C565" s="379"/>
      <c r="D565" s="373"/>
      <c r="E565" s="373"/>
      <c r="F565" s="380"/>
      <c r="G565" s="373"/>
      <c r="H565" s="373"/>
      <c r="I565" s="373"/>
      <c r="J565" s="373"/>
      <c r="K565" s="373"/>
      <c r="L565" s="373"/>
      <c r="M565" s="380"/>
    </row>
    <row r="566" spans="1:13" s="74" customFormat="1">
      <c r="A566" s="385"/>
      <c r="B566" s="130"/>
      <c r="C566" s="379"/>
      <c r="D566" s="373"/>
      <c r="E566" s="373"/>
      <c r="F566" s="380"/>
      <c r="G566" s="373"/>
      <c r="H566" s="373"/>
      <c r="I566" s="373"/>
      <c r="J566" s="373"/>
      <c r="K566" s="373"/>
      <c r="L566" s="373"/>
      <c r="M566" s="380"/>
    </row>
    <row r="567" spans="1:13" s="74" customFormat="1">
      <c r="A567" s="385"/>
      <c r="B567" s="130"/>
      <c r="C567" s="379"/>
      <c r="D567" s="373"/>
      <c r="E567" s="373"/>
      <c r="F567" s="380"/>
      <c r="G567" s="373"/>
      <c r="H567" s="373"/>
      <c r="I567" s="373"/>
      <c r="J567" s="373"/>
      <c r="K567" s="373"/>
      <c r="L567" s="373"/>
      <c r="M567" s="380"/>
    </row>
    <row r="568" spans="1:13" s="74" customFormat="1">
      <c r="A568" s="385"/>
      <c r="B568" s="130"/>
      <c r="C568" s="379"/>
      <c r="D568" s="373"/>
      <c r="E568" s="373"/>
      <c r="F568" s="380"/>
      <c r="G568" s="373"/>
      <c r="H568" s="373"/>
      <c r="I568" s="373"/>
      <c r="J568" s="373"/>
      <c r="K568" s="373"/>
      <c r="L568" s="373"/>
      <c r="M568" s="380"/>
    </row>
    <row r="569" spans="1:13" s="74" customFormat="1">
      <c r="A569" s="385"/>
      <c r="B569" s="130"/>
      <c r="C569" s="379"/>
      <c r="D569" s="373"/>
      <c r="E569" s="373"/>
      <c r="F569" s="380"/>
      <c r="G569" s="373"/>
      <c r="H569" s="373"/>
      <c r="I569" s="373"/>
      <c r="J569" s="373"/>
      <c r="K569" s="373"/>
      <c r="L569" s="373"/>
      <c r="M569" s="380"/>
    </row>
    <row r="570" spans="1:13" s="74" customFormat="1">
      <c r="A570" s="385"/>
      <c r="B570" s="130"/>
      <c r="C570" s="379"/>
      <c r="D570" s="373"/>
      <c r="E570" s="373"/>
      <c r="F570" s="380"/>
      <c r="G570" s="373"/>
      <c r="H570" s="373"/>
      <c r="I570" s="373"/>
      <c r="J570" s="373"/>
      <c r="K570" s="373"/>
      <c r="L570" s="373"/>
      <c r="M570" s="380"/>
    </row>
    <row r="571" spans="1:13" s="74" customFormat="1">
      <c r="A571" s="385"/>
      <c r="B571" s="130"/>
      <c r="C571" s="379"/>
      <c r="D571" s="373"/>
      <c r="E571" s="373"/>
      <c r="F571" s="380"/>
      <c r="G571" s="373"/>
      <c r="H571" s="373"/>
      <c r="I571" s="373"/>
      <c r="J571" s="373"/>
      <c r="K571" s="373"/>
      <c r="L571" s="373"/>
      <c r="M571" s="380"/>
    </row>
    <row r="572" spans="1:13" s="74" customFormat="1">
      <c r="A572" s="385"/>
      <c r="B572" s="130"/>
      <c r="C572" s="379"/>
      <c r="D572" s="373"/>
      <c r="E572" s="373"/>
      <c r="F572" s="380"/>
      <c r="G572" s="373"/>
      <c r="H572" s="373"/>
      <c r="I572" s="373"/>
      <c r="J572" s="373"/>
      <c r="K572" s="373"/>
      <c r="L572" s="373"/>
      <c r="M572" s="380"/>
    </row>
    <row r="573" spans="1:13" s="74" customFormat="1">
      <c r="A573" s="385"/>
      <c r="B573" s="130"/>
      <c r="C573" s="379"/>
      <c r="D573" s="373"/>
      <c r="E573" s="373"/>
      <c r="F573" s="380"/>
      <c r="G573" s="373"/>
      <c r="H573" s="373"/>
      <c r="I573" s="373"/>
      <c r="J573" s="373"/>
      <c r="K573" s="373"/>
      <c r="L573" s="373"/>
      <c r="M573" s="380"/>
    </row>
    <row r="574" spans="1:13" s="74" customFormat="1">
      <c r="A574" s="385"/>
      <c r="B574" s="130"/>
      <c r="C574" s="379"/>
      <c r="D574" s="373"/>
      <c r="E574" s="373"/>
      <c r="F574" s="380"/>
      <c r="G574" s="373"/>
      <c r="H574" s="373"/>
      <c r="I574" s="373"/>
      <c r="J574" s="373"/>
      <c r="K574" s="373"/>
      <c r="L574" s="373"/>
      <c r="M574" s="380"/>
    </row>
    <row r="575" spans="1:13" s="74" customFormat="1">
      <c r="A575" s="385"/>
      <c r="B575" s="130"/>
      <c r="C575" s="379"/>
      <c r="D575" s="373"/>
      <c r="E575" s="373"/>
      <c r="F575" s="380"/>
      <c r="G575" s="373"/>
      <c r="H575" s="373"/>
      <c r="I575" s="373"/>
      <c r="J575" s="373"/>
      <c r="K575" s="373"/>
      <c r="L575" s="373"/>
      <c r="M575" s="380"/>
    </row>
    <row r="576" spans="1:13" s="74" customFormat="1">
      <c r="A576" s="385"/>
      <c r="B576" s="130"/>
      <c r="C576" s="379"/>
      <c r="D576" s="373"/>
      <c r="E576" s="373"/>
      <c r="F576" s="380"/>
      <c r="G576" s="373"/>
      <c r="H576" s="373"/>
      <c r="I576" s="373"/>
      <c r="J576" s="373"/>
      <c r="K576" s="373"/>
      <c r="L576" s="373"/>
      <c r="M576" s="380"/>
    </row>
    <row r="577" spans="1:13" s="74" customFormat="1">
      <c r="A577" s="385"/>
      <c r="B577" s="130"/>
      <c r="C577" s="379"/>
      <c r="D577" s="373"/>
      <c r="E577" s="373"/>
      <c r="F577" s="380"/>
      <c r="G577" s="373"/>
      <c r="H577" s="373"/>
      <c r="I577" s="373"/>
      <c r="J577" s="373"/>
      <c r="K577" s="373"/>
      <c r="L577" s="373"/>
      <c r="M577" s="380"/>
    </row>
    <row r="578" spans="1:13" s="74" customFormat="1">
      <c r="A578" s="385"/>
      <c r="B578" s="130"/>
      <c r="C578" s="379"/>
      <c r="D578" s="373"/>
      <c r="E578" s="373"/>
      <c r="F578" s="380"/>
      <c r="G578" s="373"/>
      <c r="H578" s="373"/>
      <c r="I578" s="373"/>
      <c r="J578" s="373"/>
      <c r="K578" s="373"/>
      <c r="L578" s="373"/>
      <c r="M578" s="380"/>
    </row>
    <row r="579" spans="1:13" s="74" customFormat="1">
      <c r="A579" s="385"/>
      <c r="B579" s="130"/>
      <c r="C579" s="379"/>
      <c r="D579" s="373"/>
      <c r="E579" s="373"/>
      <c r="F579" s="380"/>
      <c r="G579" s="373"/>
      <c r="H579" s="373"/>
      <c r="I579" s="373"/>
      <c r="J579" s="373"/>
      <c r="K579" s="373"/>
      <c r="L579" s="373"/>
      <c r="M579" s="380"/>
    </row>
    <row r="580" spans="1:13" s="74" customFormat="1">
      <c r="A580" s="385"/>
      <c r="B580" s="130"/>
      <c r="C580" s="379"/>
      <c r="D580" s="373"/>
      <c r="E580" s="373"/>
      <c r="F580" s="380"/>
      <c r="G580" s="373"/>
      <c r="H580" s="373"/>
      <c r="I580" s="373"/>
      <c r="J580" s="373"/>
      <c r="K580" s="373"/>
      <c r="L580" s="373"/>
      <c r="M580" s="380"/>
    </row>
    <row r="581" spans="1:13" s="74" customFormat="1">
      <c r="A581" s="385"/>
      <c r="B581" s="130"/>
      <c r="C581" s="379"/>
      <c r="D581" s="373"/>
      <c r="E581" s="373"/>
      <c r="F581" s="380"/>
      <c r="G581" s="373"/>
      <c r="H581" s="373"/>
      <c r="I581" s="373"/>
      <c r="J581" s="373"/>
      <c r="K581" s="373"/>
      <c r="L581" s="373"/>
      <c r="M581" s="380"/>
    </row>
    <row r="582" spans="1:13" s="74" customFormat="1">
      <c r="A582" s="385"/>
      <c r="B582" s="130"/>
      <c r="C582" s="379"/>
      <c r="D582" s="373"/>
      <c r="E582" s="373"/>
      <c r="F582" s="380"/>
      <c r="G582" s="373"/>
      <c r="H582" s="373"/>
      <c r="I582" s="373"/>
      <c r="J582" s="373"/>
      <c r="K582" s="373"/>
      <c r="L582" s="373"/>
      <c r="M582" s="380"/>
    </row>
    <row r="583" spans="1:13" s="74" customFormat="1">
      <c r="A583" s="385"/>
      <c r="B583" s="130"/>
      <c r="C583" s="379"/>
      <c r="D583" s="373"/>
      <c r="E583" s="373"/>
      <c r="F583" s="380"/>
      <c r="G583" s="373"/>
      <c r="H583" s="373"/>
      <c r="I583" s="373"/>
      <c r="J583" s="373"/>
      <c r="K583" s="373"/>
      <c r="L583" s="373"/>
      <c r="M583" s="380"/>
    </row>
    <row r="584" spans="1:13" s="74" customFormat="1">
      <c r="A584" s="385"/>
      <c r="B584" s="130"/>
      <c r="C584" s="379"/>
      <c r="D584" s="373"/>
      <c r="E584" s="373"/>
      <c r="F584" s="380"/>
      <c r="G584" s="373"/>
      <c r="H584" s="373"/>
      <c r="I584" s="373"/>
      <c r="J584" s="373"/>
      <c r="K584" s="373"/>
      <c r="L584" s="373"/>
      <c r="M584" s="380"/>
    </row>
    <row r="585" spans="1:13" s="74" customFormat="1">
      <c r="A585" s="385"/>
      <c r="B585" s="130"/>
      <c r="C585" s="379"/>
      <c r="D585" s="373"/>
      <c r="E585" s="373"/>
      <c r="F585" s="380"/>
      <c r="G585" s="373"/>
      <c r="H585" s="373"/>
      <c r="I585" s="373"/>
      <c r="J585" s="373"/>
      <c r="K585" s="373"/>
      <c r="L585" s="373"/>
      <c r="M585" s="380"/>
    </row>
    <row r="586" spans="1:13" s="74" customFormat="1">
      <c r="A586" s="385"/>
      <c r="B586" s="130"/>
      <c r="C586" s="379"/>
      <c r="D586" s="373"/>
      <c r="E586" s="373"/>
      <c r="F586" s="380"/>
      <c r="G586" s="373"/>
      <c r="H586" s="373"/>
      <c r="I586" s="373"/>
      <c r="J586" s="373"/>
      <c r="K586" s="373"/>
      <c r="L586" s="373"/>
      <c r="M586" s="380"/>
    </row>
    <row r="587" spans="1:13" s="74" customFormat="1">
      <c r="A587" s="385"/>
      <c r="B587" s="130"/>
      <c r="C587" s="379"/>
      <c r="D587" s="373"/>
      <c r="E587" s="373"/>
      <c r="F587" s="380"/>
      <c r="G587" s="373"/>
      <c r="H587" s="373"/>
      <c r="I587" s="373"/>
      <c r="J587" s="373"/>
      <c r="K587" s="373"/>
      <c r="L587" s="373"/>
      <c r="M587" s="380"/>
    </row>
    <row r="588" spans="1:13" s="74" customFormat="1">
      <c r="A588" s="385"/>
      <c r="B588" s="130"/>
      <c r="C588" s="379"/>
      <c r="D588" s="373"/>
      <c r="E588" s="373"/>
      <c r="F588" s="380"/>
      <c r="G588" s="373"/>
      <c r="H588" s="373"/>
      <c r="I588" s="373"/>
      <c r="J588" s="373"/>
      <c r="K588" s="373"/>
      <c r="L588" s="373"/>
      <c r="M588" s="380"/>
    </row>
    <row r="589" spans="1:13" s="74" customFormat="1">
      <c r="A589" s="385"/>
      <c r="B589" s="130"/>
      <c r="C589" s="379"/>
      <c r="D589" s="373"/>
      <c r="E589" s="373"/>
      <c r="F589" s="380"/>
      <c r="G589" s="373"/>
      <c r="H589" s="373"/>
      <c r="I589" s="373"/>
      <c r="J589" s="373"/>
      <c r="K589" s="373"/>
      <c r="L589" s="373"/>
      <c r="M589" s="380"/>
    </row>
    <row r="590" spans="1:13" s="74" customFormat="1">
      <c r="A590" s="385"/>
      <c r="B590" s="130"/>
      <c r="C590" s="379"/>
      <c r="D590" s="373"/>
      <c r="E590" s="373"/>
      <c r="F590" s="380"/>
      <c r="G590" s="373"/>
      <c r="H590" s="373"/>
      <c r="I590" s="373"/>
      <c r="J590" s="373"/>
      <c r="K590" s="373"/>
      <c r="L590" s="373"/>
      <c r="M590" s="380"/>
    </row>
    <row r="591" spans="1:13" s="74" customFormat="1">
      <c r="A591" s="385"/>
      <c r="B591" s="130"/>
      <c r="C591" s="379"/>
      <c r="D591" s="373"/>
      <c r="E591" s="373"/>
      <c r="F591" s="380"/>
      <c r="G591" s="373"/>
      <c r="H591" s="373"/>
      <c r="I591" s="373"/>
      <c r="J591" s="373"/>
      <c r="K591" s="373"/>
      <c r="L591" s="373"/>
      <c r="M591" s="380"/>
    </row>
    <row r="592" spans="1:13" s="74" customFormat="1">
      <c r="A592" s="385"/>
      <c r="B592" s="130"/>
      <c r="C592" s="379"/>
      <c r="D592" s="373"/>
      <c r="E592" s="373"/>
      <c r="F592" s="380"/>
      <c r="G592" s="373"/>
      <c r="H592" s="373"/>
      <c r="I592" s="373"/>
      <c r="J592" s="373"/>
      <c r="K592" s="373"/>
      <c r="L592" s="373"/>
      <c r="M592" s="380"/>
    </row>
    <row r="593" spans="1:13" s="74" customFormat="1">
      <c r="A593" s="385"/>
      <c r="B593" s="130"/>
      <c r="C593" s="379"/>
      <c r="D593" s="373"/>
      <c r="E593" s="373"/>
      <c r="F593" s="380"/>
      <c r="G593" s="373"/>
      <c r="H593" s="373"/>
      <c r="I593" s="373"/>
      <c r="J593" s="373"/>
      <c r="K593" s="373"/>
      <c r="L593" s="373"/>
      <c r="M593" s="380"/>
    </row>
    <row r="594" spans="1:13" s="74" customFormat="1">
      <c r="A594" s="385"/>
      <c r="B594" s="130"/>
      <c r="C594" s="379"/>
      <c r="D594" s="373"/>
      <c r="E594" s="373"/>
      <c r="F594" s="380"/>
      <c r="G594" s="373"/>
      <c r="H594" s="373"/>
      <c r="I594" s="373"/>
      <c r="J594" s="373"/>
      <c r="K594" s="373"/>
      <c r="L594" s="373"/>
      <c r="M594" s="380"/>
    </row>
    <row r="595" spans="1:13" s="74" customFormat="1">
      <c r="A595" s="385"/>
      <c r="B595" s="130"/>
      <c r="C595" s="379"/>
      <c r="D595" s="373"/>
      <c r="E595" s="373"/>
      <c r="F595" s="380"/>
      <c r="G595" s="373"/>
      <c r="H595" s="373"/>
      <c r="I595" s="373"/>
      <c r="J595" s="373"/>
      <c r="K595" s="373"/>
      <c r="L595" s="373"/>
      <c r="M595" s="380"/>
    </row>
    <row r="596" spans="1:13" s="74" customFormat="1">
      <c r="A596" s="385"/>
      <c r="B596" s="130"/>
      <c r="C596" s="379"/>
      <c r="D596" s="373"/>
      <c r="E596" s="373"/>
      <c r="F596" s="380"/>
      <c r="G596" s="373"/>
      <c r="H596" s="373"/>
      <c r="I596" s="373"/>
      <c r="J596" s="373"/>
      <c r="K596" s="373"/>
      <c r="L596" s="373"/>
      <c r="M596" s="380"/>
    </row>
    <row r="597" spans="1:13" s="74" customFormat="1">
      <c r="A597" s="385"/>
      <c r="B597" s="130"/>
      <c r="C597" s="379"/>
      <c r="D597" s="373"/>
      <c r="E597" s="373"/>
      <c r="F597" s="380"/>
      <c r="G597" s="373"/>
      <c r="H597" s="373"/>
      <c r="I597" s="373"/>
      <c r="J597" s="373"/>
      <c r="K597" s="373"/>
      <c r="L597" s="373"/>
      <c r="M597" s="380"/>
    </row>
    <row r="598" spans="1:13" s="74" customFormat="1">
      <c r="A598" s="385"/>
      <c r="B598" s="130"/>
      <c r="C598" s="379"/>
      <c r="D598" s="373"/>
      <c r="E598" s="373"/>
      <c r="F598" s="380"/>
      <c r="G598" s="373"/>
      <c r="H598" s="373"/>
      <c r="I598" s="373"/>
      <c r="J598" s="373"/>
      <c r="K598" s="373"/>
      <c r="L598" s="373"/>
      <c r="M598" s="380"/>
    </row>
    <row r="599" spans="1:13" s="74" customFormat="1">
      <c r="A599" s="385"/>
      <c r="B599" s="130"/>
      <c r="D599" s="373"/>
      <c r="E599" s="373"/>
      <c r="F599" s="380"/>
      <c r="G599" s="373"/>
      <c r="H599" s="373"/>
      <c r="I599" s="373"/>
      <c r="J599" s="373"/>
      <c r="K599" s="373"/>
      <c r="L599" s="373"/>
      <c r="M599" s="380"/>
    </row>
    <row r="600" spans="1:13" s="74" customFormat="1">
      <c r="A600" s="385"/>
      <c r="B600" s="130"/>
      <c r="D600" s="373"/>
      <c r="E600" s="373"/>
      <c r="F600" s="380"/>
      <c r="G600" s="373"/>
      <c r="H600" s="373"/>
      <c r="I600" s="373"/>
      <c r="J600" s="373"/>
      <c r="K600" s="373"/>
      <c r="L600" s="373"/>
      <c r="M600" s="380"/>
    </row>
    <row r="601" spans="1:13" s="74" customFormat="1">
      <c r="A601" s="385"/>
      <c r="B601" s="130"/>
      <c r="D601" s="373"/>
      <c r="E601" s="373"/>
      <c r="F601" s="380"/>
      <c r="G601" s="373"/>
      <c r="H601" s="373"/>
      <c r="I601" s="373"/>
      <c r="J601" s="373"/>
      <c r="K601" s="373"/>
      <c r="L601" s="373"/>
      <c r="M601" s="380"/>
    </row>
    <row r="602" spans="1:13" s="74" customFormat="1">
      <c r="A602" s="385"/>
      <c r="B602" s="130"/>
      <c r="D602" s="373"/>
      <c r="E602" s="373"/>
      <c r="F602" s="380"/>
      <c r="G602" s="373"/>
      <c r="H602" s="373"/>
      <c r="I602" s="373"/>
      <c r="J602" s="373"/>
      <c r="K602" s="373"/>
      <c r="L602" s="373"/>
      <c r="M602" s="380"/>
    </row>
    <row r="603" spans="1:13" s="74" customFormat="1">
      <c r="A603" s="385"/>
      <c r="B603" s="130"/>
      <c r="D603" s="373"/>
      <c r="E603" s="373"/>
      <c r="F603" s="380"/>
      <c r="G603" s="373"/>
      <c r="H603" s="373"/>
      <c r="I603" s="373"/>
      <c r="J603" s="373"/>
      <c r="K603" s="373"/>
      <c r="L603" s="373"/>
      <c r="M603" s="380"/>
    </row>
    <row r="604" spans="1:13" s="74" customFormat="1">
      <c r="A604" s="385"/>
      <c r="B604" s="130"/>
      <c r="C604" s="379"/>
      <c r="D604" s="373"/>
      <c r="E604" s="373"/>
      <c r="F604" s="380"/>
      <c r="G604" s="373"/>
      <c r="H604" s="373"/>
      <c r="I604" s="373"/>
      <c r="J604" s="373"/>
      <c r="K604" s="373"/>
      <c r="L604" s="373"/>
      <c r="M604" s="380"/>
    </row>
    <row r="605" spans="1:13" s="74" customFormat="1">
      <c r="A605" s="385"/>
      <c r="B605" s="130"/>
      <c r="C605" s="379"/>
      <c r="D605" s="373"/>
      <c r="E605" s="373"/>
      <c r="F605" s="380"/>
      <c r="G605" s="373"/>
      <c r="H605" s="373"/>
      <c r="I605" s="373"/>
      <c r="J605" s="373"/>
      <c r="K605" s="373"/>
      <c r="L605" s="373"/>
      <c r="M605" s="380"/>
    </row>
    <row r="606" spans="1:13" s="74" customFormat="1">
      <c r="A606" s="385"/>
      <c r="B606" s="130"/>
      <c r="C606" s="379"/>
      <c r="D606" s="373"/>
      <c r="E606" s="373"/>
      <c r="F606" s="380"/>
      <c r="G606" s="373"/>
      <c r="H606" s="373"/>
      <c r="I606" s="373"/>
      <c r="J606" s="373"/>
      <c r="K606" s="373"/>
      <c r="L606" s="373"/>
      <c r="M606" s="380"/>
    </row>
    <row r="607" spans="1:13" s="74" customFormat="1">
      <c r="A607" s="385"/>
      <c r="B607" s="130"/>
      <c r="C607" s="379"/>
      <c r="D607" s="373"/>
      <c r="E607" s="373"/>
      <c r="F607" s="380"/>
      <c r="G607" s="373"/>
      <c r="H607" s="373"/>
      <c r="I607" s="373"/>
      <c r="J607" s="373"/>
      <c r="K607" s="373"/>
      <c r="L607" s="373"/>
      <c r="M607" s="380"/>
    </row>
    <row r="608" spans="1:13" s="74" customFormat="1">
      <c r="A608" s="385"/>
      <c r="B608" s="130"/>
      <c r="C608" s="379"/>
      <c r="D608" s="373"/>
      <c r="E608" s="373"/>
      <c r="F608" s="380"/>
      <c r="G608" s="373"/>
      <c r="H608" s="373"/>
      <c r="I608" s="373"/>
      <c r="J608" s="373"/>
      <c r="K608" s="373"/>
      <c r="L608" s="373"/>
      <c r="M608" s="380"/>
    </row>
    <row r="609" spans="1:13" s="74" customFormat="1">
      <c r="A609" s="385"/>
      <c r="B609" s="130"/>
      <c r="C609" s="379"/>
      <c r="D609" s="373"/>
      <c r="E609" s="373"/>
      <c r="F609" s="380"/>
      <c r="G609" s="373"/>
      <c r="H609" s="373"/>
      <c r="I609" s="373"/>
      <c r="J609" s="373"/>
      <c r="K609" s="373"/>
      <c r="L609" s="373"/>
      <c r="M609" s="380"/>
    </row>
    <row r="610" spans="1:13" s="74" customFormat="1">
      <c r="A610" s="385"/>
      <c r="B610" s="130"/>
      <c r="C610" s="379"/>
      <c r="D610" s="373"/>
      <c r="E610" s="373"/>
      <c r="F610" s="380"/>
      <c r="G610" s="373"/>
      <c r="H610" s="373"/>
      <c r="I610" s="373"/>
      <c r="J610" s="373"/>
      <c r="K610" s="373"/>
      <c r="L610" s="373"/>
      <c r="M610" s="380"/>
    </row>
    <row r="611" spans="1:13" s="74" customFormat="1">
      <c r="A611" s="385"/>
      <c r="B611" s="130"/>
      <c r="C611" s="379"/>
      <c r="D611" s="373"/>
      <c r="E611" s="373"/>
      <c r="F611" s="380"/>
      <c r="G611" s="373"/>
      <c r="H611" s="373"/>
      <c r="I611" s="373"/>
      <c r="J611" s="373"/>
      <c r="K611" s="373"/>
      <c r="L611" s="373"/>
      <c r="M611" s="380"/>
    </row>
    <row r="612" spans="1:13" s="74" customFormat="1">
      <c r="A612" s="385"/>
      <c r="B612" s="130"/>
      <c r="C612" s="379"/>
      <c r="D612" s="373"/>
      <c r="E612" s="373"/>
      <c r="F612" s="380"/>
      <c r="G612" s="373"/>
      <c r="H612" s="373"/>
      <c r="I612" s="373"/>
      <c r="J612" s="373"/>
      <c r="K612" s="373"/>
      <c r="L612" s="373"/>
      <c r="M612" s="380"/>
    </row>
    <row r="613" spans="1:13" s="74" customFormat="1">
      <c r="A613" s="385"/>
      <c r="B613" s="130"/>
      <c r="C613" s="379"/>
      <c r="D613" s="373"/>
      <c r="E613" s="373"/>
      <c r="F613" s="380"/>
      <c r="G613" s="373"/>
      <c r="H613" s="373"/>
      <c r="I613" s="373"/>
      <c r="J613" s="373"/>
      <c r="K613" s="373"/>
      <c r="L613" s="373"/>
      <c r="M613" s="380"/>
    </row>
    <row r="614" spans="1:13" s="74" customFormat="1">
      <c r="A614" s="385"/>
      <c r="B614" s="130"/>
      <c r="C614" s="379"/>
      <c r="D614" s="373"/>
      <c r="E614" s="373"/>
      <c r="F614" s="380"/>
      <c r="G614" s="373"/>
      <c r="H614" s="373"/>
      <c r="I614" s="373"/>
      <c r="J614" s="373"/>
      <c r="K614" s="373"/>
      <c r="L614" s="373"/>
      <c r="M614" s="380"/>
    </row>
    <row r="615" spans="1:13" s="74" customFormat="1">
      <c r="A615" s="385"/>
      <c r="B615" s="130"/>
      <c r="C615" s="379"/>
      <c r="D615" s="373"/>
      <c r="E615" s="373"/>
      <c r="F615" s="380"/>
      <c r="G615" s="373"/>
      <c r="H615" s="373"/>
      <c r="I615" s="373"/>
      <c r="J615" s="373"/>
      <c r="K615" s="373"/>
      <c r="L615" s="373"/>
      <c r="M615" s="380"/>
    </row>
    <row r="616" spans="1:13" s="74" customFormat="1">
      <c r="A616" s="385"/>
      <c r="B616" s="130"/>
      <c r="C616" s="379"/>
      <c r="D616" s="373"/>
      <c r="E616" s="373"/>
      <c r="F616" s="380"/>
      <c r="G616" s="373"/>
      <c r="H616" s="373"/>
      <c r="I616" s="373"/>
      <c r="J616" s="373"/>
      <c r="K616" s="373"/>
      <c r="L616" s="373"/>
      <c r="M616" s="380"/>
    </row>
    <row r="617" spans="1:13" s="74" customFormat="1">
      <c r="A617" s="385"/>
      <c r="B617" s="130"/>
      <c r="C617" s="379"/>
      <c r="D617" s="373"/>
      <c r="E617" s="373"/>
      <c r="F617" s="380"/>
      <c r="G617" s="373"/>
      <c r="H617" s="373"/>
      <c r="I617" s="373"/>
      <c r="J617" s="373"/>
      <c r="K617" s="373"/>
      <c r="L617" s="373"/>
      <c r="M617" s="380"/>
    </row>
    <row r="618" spans="1:13" s="74" customFormat="1">
      <c r="A618" s="385"/>
      <c r="B618" s="130"/>
      <c r="C618" s="379"/>
      <c r="D618" s="373"/>
      <c r="E618" s="373"/>
      <c r="F618" s="380"/>
      <c r="G618" s="373"/>
      <c r="H618" s="373"/>
      <c r="I618" s="373"/>
      <c r="J618" s="373"/>
      <c r="K618" s="373"/>
      <c r="L618" s="373"/>
      <c r="M618" s="380"/>
    </row>
    <row r="619" spans="1:13" s="74" customFormat="1">
      <c r="A619" s="385"/>
      <c r="B619" s="130"/>
      <c r="C619" s="379"/>
      <c r="D619" s="373"/>
      <c r="E619" s="373"/>
      <c r="F619" s="380"/>
      <c r="G619" s="373"/>
      <c r="H619" s="373"/>
      <c r="I619" s="373"/>
      <c r="J619" s="373"/>
      <c r="K619" s="373"/>
      <c r="L619" s="373"/>
      <c r="M619" s="380"/>
    </row>
    <row r="620" spans="1:13" s="74" customFormat="1">
      <c r="A620" s="385"/>
      <c r="B620" s="130"/>
      <c r="C620" s="379"/>
      <c r="D620" s="373"/>
      <c r="E620" s="373"/>
      <c r="F620" s="380"/>
      <c r="G620" s="373"/>
      <c r="H620" s="373"/>
      <c r="I620" s="373"/>
      <c r="J620" s="373"/>
      <c r="K620" s="373"/>
      <c r="L620" s="373"/>
      <c r="M620" s="380"/>
    </row>
    <row r="621" spans="1:13" s="74" customFormat="1">
      <c r="A621" s="385"/>
      <c r="B621" s="130"/>
      <c r="C621" s="379"/>
      <c r="D621" s="373"/>
      <c r="E621" s="373"/>
      <c r="F621" s="380"/>
      <c r="G621" s="373"/>
      <c r="H621" s="373"/>
      <c r="I621" s="373"/>
      <c r="J621" s="373"/>
      <c r="K621" s="373"/>
      <c r="L621" s="373"/>
      <c r="M621" s="380"/>
    </row>
    <row r="622" spans="1:13" s="74" customFormat="1">
      <c r="A622" s="385"/>
      <c r="B622" s="130"/>
      <c r="C622" s="379"/>
      <c r="D622" s="373"/>
      <c r="E622" s="373"/>
      <c r="F622" s="380"/>
      <c r="G622" s="373"/>
      <c r="H622" s="373"/>
      <c r="I622" s="373"/>
      <c r="J622" s="373"/>
      <c r="K622" s="373"/>
      <c r="L622" s="373"/>
      <c r="M622" s="380"/>
    </row>
    <row r="623" spans="1:13" s="74" customFormat="1">
      <c r="A623" s="385"/>
      <c r="B623" s="130"/>
      <c r="C623" s="379"/>
      <c r="D623" s="373"/>
      <c r="E623" s="373"/>
      <c r="F623" s="380"/>
      <c r="G623" s="373"/>
      <c r="H623" s="373"/>
      <c r="I623" s="373"/>
      <c r="J623" s="373"/>
      <c r="K623" s="373"/>
      <c r="L623" s="373"/>
      <c r="M623" s="380"/>
    </row>
    <row r="624" spans="1:13" s="74" customFormat="1">
      <c r="A624" s="385"/>
      <c r="B624" s="130"/>
      <c r="C624" s="379"/>
      <c r="D624" s="373"/>
      <c r="E624" s="373"/>
      <c r="F624" s="380"/>
      <c r="G624" s="373"/>
      <c r="H624" s="373"/>
      <c r="I624" s="373"/>
      <c r="J624" s="373"/>
      <c r="K624" s="373"/>
      <c r="L624" s="373"/>
      <c r="M624" s="380"/>
    </row>
    <row r="625" spans="1:13" s="74" customFormat="1">
      <c r="A625" s="385"/>
      <c r="B625" s="130"/>
      <c r="C625" s="379"/>
      <c r="D625" s="373"/>
      <c r="E625" s="373"/>
      <c r="F625" s="380"/>
      <c r="G625" s="373"/>
      <c r="H625" s="373"/>
      <c r="I625" s="373"/>
      <c r="J625" s="373"/>
      <c r="K625" s="373"/>
      <c r="L625" s="373"/>
      <c r="M625" s="380"/>
    </row>
    <row r="626" spans="1:13" s="74" customFormat="1">
      <c r="A626" s="385"/>
      <c r="B626" s="130"/>
      <c r="C626" s="379"/>
      <c r="D626" s="373"/>
      <c r="E626" s="373"/>
      <c r="F626" s="380"/>
      <c r="G626" s="373"/>
      <c r="H626" s="373"/>
      <c r="I626" s="373"/>
      <c r="J626" s="373"/>
      <c r="K626" s="373"/>
      <c r="L626" s="373"/>
      <c r="M626" s="380"/>
    </row>
    <row r="627" spans="1:13" s="74" customFormat="1">
      <c r="A627" s="385"/>
      <c r="B627" s="130"/>
      <c r="C627" s="379"/>
      <c r="D627" s="373"/>
      <c r="E627" s="373"/>
      <c r="F627" s="380"/>
      <c r="G627" s="373"/>
      <c r="H627" s="373"/>
      <c r="I627" s="373"/>
      <c r="J627" s="373"/>
      <c r="K627" s="373"/>
      <c r="L627" s="373"/>
      <c r="M627" s="380"/>
    </row>
    <row r="628" spans="1:13" s="74" customFormat="1">
      <c r="A628" s="385"/>
      <c r="B628" s="130"/>
      <c r="C628" s="379"/>
      <c r="D628" s="373"/>
      <c r="E628" s="373"/>
      <c r="F628" s="380"/>
      <c r="G628" s="373"/>
      <c r="H628" s="373"/>
      <c r="I628" s="373"/>
      <c r="J628" s="373"/>
      <c r="K628" s="373"/>
      <c r="L628" s="373"/>
      <c r="M628" s="380"/>
    </row>
    <row r="629" spans="1:13" s="74" customFormat="1">
      <c r="A629" s="385"/>
      <c r="B629" s="130"/>
      <c r="C629" s="379"/>
      <c r="D629" s="373"/>
      <c r="E629" s="373"/>
      <c r="F629" s="380"/>
      <c r="G629" s="373"/>
      <c r="H629" s="373"/>
      <c r="I629" s="373"/>
      <c r="J629" s="373"/>
      <c r="K629" s="373"/>
      <c r="L629" s="373"/>
      <c r="M629" s="380"/>
    </row>
    <row r="630" spans="1:13" s="74" customFormat="1">
      <c r="A630" s="385"/>
      <c r="B630" s="130"/>
      <c r="C630" s="379"/>
      <c r="D630" s="373"/>
      <c r="E630" s="373"/>
      <c r="F630" s="380"/>
      <c r="G630" s="373"/>
      <c r="H630" s="373"/>
      <c r="I630" s="373"/>
      <c r="J630" s="373"/>
      <c r="K630" s="373"/>
      <c r="L630" s="373"/>
      <c r="M630" s="380"/>
    </row>
    <row r="631" spans="1:13" s="74" customFormat="1">
      <c r="A631" s="385"/>
      <c r="B631" s="130"/>
      <c r="C631" s="379"/>
      <c r="D631" s="373"/>
      <c r="E631" s="373"/>
      <c r="F631" s="380"/>
      <c r="G631" s="373"/>
      <c r="H631" s="373"/>
      <c r="I631" s="373"/>
      <c r="J631" s="373"/>
      <c r="K631" s="373"/>
      <c r="L631" s="373"/>
      <c r="M631" s="380"/>
    </row>
    <row r="632" spans="1:13" s="74" customFormat="1">
      <c r="A632" s="385"/>
      <c r="B632" s="130"/>
      <c r="C632" s="379"/>
      <c r="D632" s="373"/>
      <c r="E632" s="373"/>
      <c r="F632" s="380"/>
      <c r="G632" s="373"/>
      <c r="H632" s="373"/>
      <c r="I632" s="373"/>
      <c r="J632" s="373"/>
      <c r="K632" s="373"/>
      <c r="L632" s="373"/>
      <c r="M632" s="380"/>
    </row>
    <row r="633" spans="1:13" s="74" customFormat="1">
      <c r="A633" s="385"/>
      <c r="B633" s="130"/>
      <c r="C633" s="379"/>
      <c r="D633" s="373"/>
      <c r="E633" s="373"/>
      <c r="F633" s="380"/>
      <c r="G633" s="373"/>
      <c r="H633" s="373"/>
      <c r="I633" s="373"/>
      <c r="J633" s="373"/>
      <c r="K633" s="373"/>
      <c r="L633" s="373"/>
      <c r="M633" s="380"/>
    </row>
    <row r="634" spans="1:13" s="74" customFormat="1">
      <c r="A634" s="385"/>
      <c r="B634" s="130"/>
      <c r="C634" s="379"/>
      <c r="D634" s="373"/>
      <c r="E634" s="373"/>
      <c r="F634" s="380"/>
      <c r="G634" s="373"/>
      <c r="H634" s="373"/>
      <c r="I634" s="373"/>
      <c r="J634" s="373"/>
      <c r="K634" s="373"/>
      <c r="L634" s="373"/>
      <c r="M634" s="380"/>
    </row>
    <row r="635" spans="1:13" s="74" customFormat="1">
      <c r="A635" s="385"/>
      <c r="B635" s="130"/>
      <c r="C635" s="379"/>
      <c r="D635" s="373"/>
      <c r="E635" s="373"/>
      <c r="F635" s="380"/>
      <c r="G635" s="373"/>
      <c r="H635" s="373"/>
      <c r="I635" s="373"/>
      <c r="J635" s="373"/>
      <c r="K635" s="373"/>
      <c r="L635" s="373"/>
      <c r="M635" s="380"/>
    </row>
    <row r="636" spans="1:13" s="74" customFormat="1">
      <c r="A636" s="385"/>
      <c r="B636" s="130"/>
      <c r="C636" s="379"/>
      <c r="D636" s="373"/>
      <c r="E636" s="373"/>
      <c r="F636" s="380"/>
      <c r="G636" s="373"/>
      <c r="H636" s="373"/>
      <c r="I636" s="373"/>
      <c r="J636" s="373"/>
      <c r="K636" s="373"/>
      <c r="L636" s="373"/>
      <c r="M636" s="380"/>
    </row>
    <row r="637" spans="1:13" s="74" customFormat="1">
      <c r="A637" s="385"/>
      <c r="B637" s="130"/>
      <c r="C637" s="379"/>
      <c r="D637" s="373"/>
      <c r="E637" s="373"/>
      <c r="F637" s="380"/>
      <c r="G637" s="373"/>
      <c r="H637" s="373"/>
      <c r="I637" s="373"/>
      <c r="J637" s="373"/>
      <c r="K637" s="373"/>
      <c r="L637" s="373"/>
      <c r="M637" s="380"/>
    </row>
    <row r="638" spans="1:13" s="74" customFormat="1">
      <c r="A638" s="385"/>
      <c r="B638" s="130"/>
      <c r="C638" s="379"/>
      <c r="D638" s="373"/>
      <c r="E638" s="373"/>
      <c r="F638" s="380"/>
      <c r="G638" s="373"/>
      <c r="H638" s="373"/>
      <c r="I638" s="373"/>
      <c r="J638" s="373"/>
      <c r="K638" s="373"/>
      <c r="L638" s="373"/>
      <c r="M638" s="380"/>
    </row>
    <row r="639" spans="1:13" s="74" customFormat="1">
      <c r="A639" s="385"/>
      <c r="B639" s="130"/>
      <c r="D639" s="373"/>
      <c r="E639" s="373"/>
      <c r="F639" s="380"/>
      <c r="G639" s="373"/>
      <c r="H639" s="373"/>
      <c r="I639" s="373"/>
      <c r="J639" s="373"/>
      <c r="K639" s="373"/>
      <c r="L639" s="373"/>
      <c r="M639" s="380"/>
    </row>
    <row r="640" spans="1:13" s="74" customFormat="1">
      <c r="A640" s="385"/>
      <c r="B640" s="130"/>
      <c r="D640" s="373"/>
      <c r="E640" s="373"/>
      <c r="F640" s="380"/>
      <c r="G640" s="373"/>
      <c r="H640" s="373"/>
      <c r="I640" s="373"/>
      <c r="J640" s="373"/>
      <c r="K640" s="373"/>
      <c r="L640" s="373"/>
      <c r="M640" s="380"/>
    </row>
    <row r="641" spans="1:13" s="74" customFormat="1">
      <c r="A641" s="385"/>
      <c r="B641" s="130"/>
      <c r="D641" s="373"/>
      <c r="E641" s="373"/>
      <c r="F641" s="380"/>
      <c r="G641" s="373"/>
      <c r="H641" s="373"/>
      <c r="I641" s="373"/>
      <c r="J641" s="373"/>
      <c r="K641" s="373"/>
      <c r="L641" s="373"/>
      <c r="M641" s="380"/>
    </row>
    <row r="642" spans="1:13" s="74" customFormat="1">
      <c r="A642" s="385"/>
      <c r="B642" s="130"/>
      <c r="D642" s="373"/>
      <c r="E642" s="373"/>
      <c r="F642" s="380"/>
      <c r="G642" s="373"/>
      <c r="H642" s="373"/>
      <c r="I642" s="373"/>
      <c r="J642" s="373"/>
      <c r="K642" s="373"/>
      <c r="L642" s="373"/>
      <c r="M642" s="380"/>
    </row>
    <row r="643" spans="1:13" s="74" customFormat="1">
      <c r="A643" s="385"/>
      <c r="B643" s="130"/>
      <c r="D643" s="373"/>
      <c r="E643" s="373"/>
      <c r="F643" s="380"/>
      <c r="G643" s="373"/>
      <c r="H643" s="373"/>
      <c r="I643" s="373"/>
      <c r="J643" s="373"/>
      <c r="K643" s="373"/>
      <c r="L643" s="373"/>
      <c r="M643" s="380"/>
    </row>
    <row r="644" spans="1:13" s="74" customFormat="1">
      <c r="A644" s="385"/>
      <c r="B644" s="130"/>
      <c r="C644" s="379"/>
      <c r="D644" s="373"/>
      <c r="E644" s="373"/>
      <c r="F644" s="380"/>
      <c r="G644" s="373"/>
      <c r="H644" s="373"/>
      <c r="I644" s="373"/>
      <c r="J644" s="373"/>
      <c r="K644" s="373"/>
      <c r="L644" s="373"/>
      <c r="M644" s="380"/>
    </row>
    <row r="645" spans="1:13" s="74" customFormat="1">
      <c r="A645" s="385"/>
      <c r="B645" s="130"/>
      <c r="C645" s="379"/>
      <c r="D645" s="373"/>
      <c r="E645" s="373"/>
      <c r="F645" s="380"/>
      <c r="G645" s="373"/>
      <c r="H645" s="373"/>
      <c r="I645" s="373"/>
      <c r="J645" s="373"/>
      <c r="K645" s="373"/>
      <c r="L645" s="373"/>
      <c r="M645" s="380"/>
    </row>
    <row r="646" spans="1:13" s="74" customFormat="1">
      <c r="A646" s="385"/>
      <c r="B646" s="130"/>
      <c r="C646" s="379"/>
      <c r="D646" s="373"/>
      <c r="E646" s="373"/>
      <c r="F646" s="380"/>
      <c r="G646" s="373"/>
      <c r="H646" s="373"/>
      <c r="I646" s="373"/>
      <c r="J646" s="373"/>
      <c r="K646" s="373"/>
      <c r="L646" s="373"/>
      <c r="M646" s="380"/>
    </row>
    <row r="647" spans="1:13" s="74" customFormat="1">
      <c r="A647" s="385"/>
      <c r="B647" s="130"/>
      <c r="C647" s="379"/>
      <c r="D647" s="373"/>
      <c r="E647" s="373"/>
      <c r="F647" s="380"/>
      <c r="G647" s="373"/>
      <c r="H647" s="373"/>
      <c r="I647" s="373"/>
      <c r="J647" s="373"/>
      <c r="K647" s="373"/>
      <c r="L647" s="373"/>
      <c r="M647" s="380"/>
    </row>
    <row r="648" spans="1:13" s="74" customFormat="1">
      <c r="A648" s="385"/>
      <c r="B648" s="130"/>
      <c r="C648" s="379"/>
      <c r="D648" s="373"/>
      <c r="E648" s="373"/>
      <c r="F648" s="380"/>
      <c r="G648" s="373"/>
      <c r="H648" s="373"/>
      <c r="I648" s="373"/>
      <c r="J648" s="373"/>
      <c r="K648" s="373"/>
      <c r="L648" s="373"/>
      <c r="M648" s="380"/>
    </row>
    <row r="649" spans="1:13" s="74" customFormat="1">
      <c r="A649" s="385"/>
      <c r="B649" s="130"/>
      <c r="C649" s="379"/>
      <c r="D649" s="373"/>
      <c r="E649" s="373"/>
      <c r="F649" s="380"/>
      <c r="G649" s="373"/>
      <c r="H649" s="373"/>
      <c r="I649" s="373"/>
      <c r="J649" s="373"/>
      <c r="K649" s="373"/>
      <c r="L649" s="373"/>
      <c r="M649" s="380"/>
    </row>
    <row r="650" spans="1:13" s="74" customFormat="1">
      <c r="A650" s="385"/>
      <c r="B650" s="130"/>
      <c r="C650" s="379"/>
      <c r="D650" s="373"/>
      <c r="E650" s="373"/>
      <c r="F650" s="380"/>
      <c r="G650" s="373"/>
      <c r="H650" s="373"/>
      <c r="I650" s="373"/>
      <c r="J650" s="373"/>
      <c r="K650" s="373"/>
      <c r="L650" s="373"/>
      <c r="M650" s="380"/>
    </row>
    <row r="651" spans="1:13" s="74" customFormat="1">
      <c r="A651" s="385"/>
      <c r="B651" s="130"/>
      <c r="C651" s="379"/>
      <c r="D651" s="373"/>
      <c r="E651" s="373"/>
      <c r="F651" s="380"/>
      <c r="G651" s="373"/>
      <c r="H651" s="373"/>
      <c r="I651" s="373"/>
      <c r="J651" s="373"/>
      <c r="K651" s="373"/>
      <c r="L651" s="373"/>
      <c r="M651" s="380"/>
    </row>
    <row r="652" spans="1:13" s="74" customFormat="1">
      <c r="A652" s="385"/>
      <c r="B652" s="130"/>
      <c r="C652" s="379"/>
      <c r="D652" s="373"/>
      <c r="E652" s="373"/>
      <c r="F652" s="380"/>
      <c r="G652" s="373"/>
      <c r="H652" s="373"/>
      <c r="I652" s="373"/>
      <c r="J652" s="373"/>
      <c r="K652" s="373"/>
      <c r="L652" s="373"/>
      <c r="M652" s="380"/>
    </row>
    <row r="653" spans="1:13" s="74" customFormat="1">
      <c r="A653" s="385"/>
      <c r="B653" s="130"/>
      <c r="C653" s="379"/>
      <c r="D653" s="373"/>
      <c r="E653" s="373"/>
      <c r="F653" s="380"/>
      <c r="G653" s="373"/>
      <c r="H653" s="373"/>
      <c r="I653" s="373"/>
      <c r="J653" s="373"/>
      <c r="K653" s="373"/>
      <c r="L653" s="373"/>
      <c r="M653" s="380"/>
    </row>
    <row r="654" spans="1:13" s="74" customFormat="1">
      <c r="A654" s="385"/>
      <c r="B654" s="130"/>
      <c r="C654" s="379"/>
      <c r="D654" s="373"/>
      <c r="E654" s="373"/>
      <c r="F654" s="380"/>
      <c r="G654" s="373"/>
      <c r="H654" s="373"/>
      <c r="I654" s="373"/>
      <c r="J654" s="373"/>
      <c r="K654" s="373"/>
      <c r="L654" s="373"/>
      <c r="M654" s="380"/>
    </row>
    <row r="655" spans="1:13" s="74" customFormat="1">
      <c r="A655" s="385"/>
      <c r="B655" s="130"/>
      <c r="C655" s="379"/>
      <c r="D655" s="373"/>
      <c r="E655" s="373"/>
      <c r="F655" s="380"/>
      <c r="G655" s="373"/>
      <c r="H655" s="373"/>
      <c r="I655" s="373"/>
      <c r="J655" s="373"/>
      <c r="K655" s="373"/>
      <c r="L655" s="373"/>
      <c r="M655" s="380"/>
    </row>
    <row r="656" spans="1:13" s="74" customFormat="1">
      <c r="A656" s="385"/>
      <c r="B656" s="130"/>
      <c r="C656" s="379"/>
      <c r="D656" s="373"/>
      <c r="E656" s="373"/>
      <c r="F656" s="380"/>
      <c r="G656" s="373"/>
      <c r="H656" s="373"/>
      <c r="I656" s="373"/>
      <c r="J656" s="373"/>
      <c r="K656" s="373"/>
      <c r="L656" s="373"/>
      <c r="M656" s="380"/>
    </row>
    <row r="657" spans="1:13" s="74" customFormat="1">
      <c r="A657" s="385"/>
      <c r="B657" s="130"/>
      <c r="C657" s="379"/>
      <c r="D657" s="373"/>
      <c r="E657" s="373"/>
      <c r="F657" s="380"/>
      <c r="G657" s="373"/>
      <c r="H657" s="373"/>
      <c r="I657" s="373"/>
      <c r="J657" s="373"/>
      <c r="K657" s="373"/>
      <c r="L657" s="373"/>
      <c r="M657" s="380"/>
    </row>
    <row r="658" spans="1:13" s="74" customFormat="1">
      <c r="A658" s="385"/>
      <c r="B658" s="130"/>
      <c r="C658" s="379"/>
      <c r="D658" s="373"/>
      <c r="E658" s="373"/>
      <c r="F658" s="380"/>
      <c r="G658" s="373"/>
      <c r="H658" s="373"/>
      <c r="I658" s="373"/>
      <c r="J658" s="373"/>
      <c r="K658" s="373"/>
      <c r="L658" s="373"/>
      <c r="M658" s="380"/>
    </row>
    <row r="659" spans="1:13" s="74" customFormat="1">
      <c r="A659" s="385"/>
      <c r="B659" s="130"/>
      <c r="C659" s="379"/>
      <c r="D659" s="373"/>
      <c r="E659" s="373"/>
      <c r="F659" s="380"/>
      <c r="G659" s="373"/>
      <c r="H659" s="373"/>
      <c r="I659" s="373"/>
      <c r="J659" s="373"/>
      <c r="K659" s="373"/>
      <c r="L659" s="373"/>
      <c r="M659" s="380"/>
    </row>
    <row r="660" spans="1:13" s="74" customFormat="1">
      <c r="A660" s="385"/>
      <c r="B660" s="130"/>
      <c r="C660" s="379"/>
      <c r="D660" s="373"/>
      <c r="E660" s="373"/>
      <c r="F660" s="380"/>
      <c r="G660" s="373"/>
      <c r="H660" s="373"/>
      <c r="I660" s="373"/>
      <c r="J660" s="373"/>
      <c r="K660" s="373"/>
      <c r="L660" s="373"/>
      <c r="M660" s="380"/>
    </row>
    <row r="661" spans="1:13" s="74" customFormat="1">
      <c r="A661" s="385"/>
      <c r="B661" s="130"/>
      <c r="C661" s="379"/>
      <c r="D661" s="373"/>
      <c r="E661" s="373"/>
      <c r="F661" s="380"/>
      <c r="G661" s="373"/>
      <c r="H661" s="373"/>
      <c r="I661" s="373"/>
      <c r="J661" s="373"/>
      <c r="K661" s="373"/>
      <c r="L661" s="373"/>
      <c r="M661" s="380"/>
    </row>
    <row r="662" spans="1:13" s="74" customFormat="1">
      <c r="A662" s="385"/>
      <c r="B662" s="130"/>
      <c r="C662" s="379"/>
      <c r="D662" s="373"/>
      <c r="E662" s="373"/>
      <c r="F662" s="380"/>
      <c r="G662" s="373"/>
      <c r="H662" s="373"/>
      <c r="I662" s="373"/>
      <c r="J662" s="373"/>
      <c r="K662" s="373"/>
      <c r="L662" s="373"/>
      <c r="M662" s="380"/>
    </row>
    <row r="663" spans="1:13" s="74" customFormat="1">
      <c r="A663" s="385"/>
      <c r="B663" s="130"/>
      <c r="C663" s="379"/>
      <c r="D663" s="373"/>
      <c r="E663" s="373"/>
      <c r="F663" s="380"/>
      <c r="G663" s="373"/>
      <c r="H663" s="373"/>
      <c r="I663" s="373"/>
      <c r="J663" s="373"/>
      <c r="K663" s="373"/>
      <c r="L663" s="373"/>
      <c r="M663" s="380"/>
    </row>
    <row r="664" spans="1:13" s="74" customFormat="1">
      <c r="A664" s="385"/>
      <c r="B664" s="130"/>
      <c r="C664" s="379"/>
      <c r="D664" s="373"/>
      <c r="E664" s="373"/>
      <c r="F664" s="380"/>
      <c r="G664" s="373"/>
      <c r="H664" s="373"/>
      <c r="I664" s="373"/>
      <c r="J664" s="373"/>
      <c r="K664" s="373"/>
      <c r="L664" s="373"/>
      <c r="M664" s="380"/>
    </row>
    <row r="665" spans="1:13" s="74" customFormat="1">
      <c r="A665" s="385"/>
      <c r="B665" s="130"/>
      <c r="C665" s="379"/>
      <c r="D665" s="373"/>
      <c r="E665" s="373"/>
      <c r="F665" s="380"/>
      <c r="G665" s="373"/>
      <c r="H665" s="373"/>
      <c r="I665" s="373"/>
      <c r="J665" s="373"/>
      <c r="K665" s="373"/>
      <c r="L665" s="373"/>
      <c r="M665" s="380"/>
    </row>
    <row r="666" spans="1:13" s="74" customFormat="1">
      <c r="A666" s="385"/>
      <c r="B666" s="130"/>
      <c r="C666" s="379"/>
      <c r="D666" s="373"/>
      <c r="E666" s="373"/>
      <c r="F666" s="380"/>
      <c r="G666" s="373"/>
      <c r="H666" s="373"/>
      <c r="I666" s="373"/>
      <c r="J666" s="373"/>
      <c r="K666" s="373"/>
      <c r="L666" s="373"/>
      <c r="M666" s="380"/>
    </row>
    <row r="667" spans="1:13" s="74" customFormat="1">
      <c r="A667" s="385"/>
      <c r="B667" s="130"/>
      <c r="C667" s="379"/>
      <c r="D667" s="373"/>
      <c r="E667" s="373"/>
      <c r="F667" s="380"/>
      <c r="G667" s="373"/>
      <c r="H667" s="373"/>
      <c r="I667" s="373"/>
      <c r="J667" s="373"/>
      <c r="K667" s="373"/>
      <c r="L667" s="373"/>
      <c r="M667" s="380"/>
    </row>
    <row r="668" spans="1:13" s="74" customFormat="1">
      <c r="A668" s="385"/>
      <c r="B668" s="130"/>
      <c r="C668" s="379"/>
      <c r="D668" s="373"/>
      <c r="E668" s="373"/>
      <c r="F668" s="380"/>
      <c r="G668" s="373"/>
      <c r="H668" s="373"/>
      <c r="I668" s="373"/>
      <c r="J668" s="373"/>
      <c r="K668" s="373"/>
      <c r="L668" s="373"/>
      <c r="M668" s="380"/>
    </row>
    <row r="669" spans="1:13" s="74" customFormat="1">
      <c r="A669" s="385"/>
      <c r="B669" s="130"/>
      <c r="C669" s="379"/>
      <c r="D669" s="373"/>
      <c r="E669" s="373"/>
      <c r="F669" s="380"/>
      <c r="G669" s="373"/>
      <c r="H669" s="373"/>
      <c r="I669" s="373"/>
      <c r="J669" s="373"/>
      <c r="K669" s="373"/>
      <c r="L669" s="373"/>
      <c r="M669" s="380"/>
    </row>
    <row r="670" spans="1:13" s="74" customFormat="1">
      <c r="A670" s="385"/>
      <c r="B670" s="130"/>
      <c r="C670" s="379"/>
      <c r="D670" s="373"/>
      <c r="E670" s="373"/>
      <c r="F670" s="380"/>
      <c r="G670" s="373"/>
      <c r="H670" s="373"/>
      <c r="I670" s="373"/>
      <c r="J670" s="373"/>
      <c r="K670" s="373"/>
      <c r="L670" s="373"/>
      <c r="M670" s="380"/>
    </row>
    <row r="671" spans="1:13" s="74" customFormat="1">
      <c r="A671" s="385"/>
      <c r="B671" s="130"/>
      <c r="C671" s="379"/>
      <c r="D671" s="373"/>
      <c r="E671" s="373"/>
      <c r="F671" s="380"/>
      <c r="G671" s="373"/>
      <c r="H671" s="373"/>
      <c r="I671" s="373"/>
      <c r="J671" s="373"/>
      <c r="K671" s="373"/>
      <c r="L671" s="373"/>
      <c r="M671" s="380"/>
    </row>
    <row r="672" spans="1:13" s="74" customFormat="1">
      <c r="A672" s="385"/>
      <c r="B672" s="130"/>
      <c r="C672" s="379"/>
      <c r="D672" s="373"/>
      <c r="E672" s="373"/>
      <c r="F672" s="380"/>
      <c r="G672" s="373"/>
      <c r="H672" s="373"/>
      <c r="I672" s="373"/>
      <c r="J672" s="373"/>
      <c r="K672" s="373"/>
      <c r="L672" s="373"/>
      <c r="M672" s="380"/>
    </row>
    <row r="673" spans="1:13" s="74" customFormat="1">
      <c r="A673" s="385"/>
      <c r="B673" s="130"/>
      <c r="C673" s="379"/>
      <c r="D673" s="373"/>
      <c r="E673" s="373"/>
      <c r="F673" s="380"/>
      <c r="G673" s="373"/>
      <c r="H673" s="373"/>
      <c r="I673" s="373"/>
      <c r="J673" s="373"/>
      <c r="K673" s="373"/>
      <c r="L673" s="373"/>
      <c r="M673" s="380"/>
    </row>
    <row r="674" spans="1:13" s="74" customFormat="1">
      <c r="A674" s="385"/>
      <c r="B674" s="130"/>
      <c r="C674" s="379"/>
      <c r="D674" s="373"/>
      <c r="E674" s="373"/>
      <c r="F674" s="380"/>
      <c r="G674" s="373"/>
      <c r="H674" s="373"/>
      <c r="I674" s="373"/>
      <c r="J674" s="373"/>
      <c r="K674" s="373"/>
      <c r="L674" s="373"/>
      <c r="M674" s="380"/>
    </row>
    <row r="675" spans="1:13" s="74" customFormat="1">
      <c r="A675" s="385"/>
      <c r="B675" s="130"/>
      <c r="C675" s="379"/>
      <c r="D675" s="373"/>
      <c r="E675" s="373"/>
      <c r="F675" s="380"/>
      <c r="G675" s="373"/>
      <c r="H675" s="373"/>
      <c r="I675" s="373"/>
      <c r="J675" s="373"/>
      <c r="K675" s="373"/>
      <c r="L675" s="373"/>
      <c r="M675" s="380"/>
    </row>
    <row r="676" spans="1:13" s="74" customFormat="1">
      <c r="A676" s="385"/>
      <c r="B676" s="130"/>
      <c r="C676" s="379"/>
      <c r="D676" s="373"/>
      <c r="E676" s="373"/>
      <c r="F676" s="380"/>
      <c r="G676" s="373"/>
      <c r="H676" s="373"/>
      <c r="I676" s="373"/>
      <c r="J676" s="373"/>
      <c r="K676" s="373"/>
      <c r="L676" s="373"/>
      <c r="M676" s="380"/>
    </row>
    <row r="677" spans="1:13" s="74" customFormat="1">
      <c r="A677" s="385"/>
      <c r="B677" s="130"/>
      <c r="C677" s="379"/>
      <c r="D677" s="373"/>
      <c r="E677" s="373"/>
      <c r="F677" s="380"/>
      <c r="G677" s="373"/>
      <c r="H677" s="373"/>
      <c r="I677" s="373"/>
      <c r="J677" s="373"/>
      <c r="K677" s="373"/>
      <c r="L677" s="373"/>
      <c r="M677" s="380"/>
    </row>
    <row r="678" spans="1:13" s="74" customFormat="1">
      <c r="A678" s="385"/>
      <c r="B678" s="130"/>
      <c r="C678" s="379"/>
      <c r="D678" s="373"/>
      <c r="E678" s="373"/>
      <c r="F678" s="380"/>
      <c r="G678" s="373"/>
      <c r="H678" s="373"/>
      <c r="I678" s="373"/>
      <c r="J678" s="373"/>
      <c r="K678" s="373"/>
      <c r="L678" s="373"/>
      <c r="M678" s="380"/>
    </row>
    <row r="679" spans="1:13" s="74" customFormat="1">
      <c r="A679" s="385"/>
      <c r="B679" s="130"/>
      <c r="D679" s="373"/>
      <c r="E679" s="373"/>
      <c r="F679" s="380"/>
      <c r="G679" s="373"/>
      <c r="H679" s="373"/>
      <c r="I679" s="373"/>
      <c r="J679" s="373"/>
      <c r="K679" s="373"/>
      <c r="L679" s="373"/>
      <c r="M679" s="380"/>
    </row>
    <row r="680" spans="1:13" s="74" customFormat="1">
      <c r="A680" s="385"/>
      <c r="B680" s="130"/>
      <c r="D680" s="373"/>
      <c r="E680" s="373"/>
      <c r="F680" s="380"/>
      <c r="G680" s="373"/>
      <c r="H680" s="373"/>
      <c r="I680" s="373"/>
      <c r="J680" s="373"/>
      <c r="K680" s="373"/>
      <c r="L680" s="373"/>
      <c r="M680" s="380"/>
    </row>
    <row r="681" spans="1:13" s="74" customFormat="1">
      <c r="A681" s="385"/>
      <c r="B681" s="130"/>
      <c r="D681" s="373"/>
      <c r="E681" s="373"/>
      <c r="F681" s="380"/>
      <c r="G681" s="373"/>
      <c r="H681" s="373"/>
      <c r="I681" s="373"/>
      <c r="J681" s="373"/>
      <c r="K681" s="373"/>
      <c r="L681" s="373"/>
      <c r="M681" s="380"/>
    </row>
    <row r="682" spans="1:13" s="74" customFormat="1">
      <c r="A682" s="385"/>
      <c r="B682" s="130"/>
      <c r="D682" s="373"/>
      <c r="E682" s="373"/>
      <c r="F682" s="380"/>
      <c r="G682" s="373"/>
      <c r="H682" s="373"/>
      <c r="I682" s="373"/>
      <c r="J682" s="373"/>
      <c r="K682" s="373"/>
      <c r="L682" s="373"/>
      <c r="M682" s="380"/>
    </row>
    <row r="683" spans="1:13" s="74" customFormat="1">
      <c r="A683" s="385"/>
      <c r="B683" s="130"/>
      <c r="D683" s="373"/>
      <c r="E683" s="373"/>
      <c r="F683" s="380"/>
      <c r="G683" s="373"/>
      <c r="H683" s="373"/>
      <c r="I683" s="373"/>
      <c r="J683" s="373"/>
      <c r="K683" s="373"/>
      <c r="L683" s="373"/>
      <c r="M683" s="380"/>
    </row>
    <row r="684" spans="1:13" s="74" customFormat="1">
      <c r="A684" s="385"/>
      <c r="B684" s="130"/>
      <c r="C684" s="379"/>
      <c r="D684" s="373"/>
      <c r="E684" s="373"/>
      <c r="F684" s="380"/>
      <c r="G684" s="373"/>
      <c r="H684" s="373"/>
      <c r="I684" s="373"/>
      <c r="J684" s="373"/>
      <c r="K684" s="373"/>
      <c r="L684" s="373"/>
      <c r="M684" s="380"/>
    </row>
    <row r="685" spans="1:13" s="74" customFormat="1">
      <c r="A685" s="385"/>
      <c r="B685" s="130"/>
      <c r="C685" s="379"/>
      <c r="D685" s="373"/>
      <c r="E685" s="373"/>
      <c r="F685" s="380"/>
      <c r="G685" s="373"/>
      <c r="H685" s="373"/>
      <c r="I685" s="373"/>
      <c r="J685" s="373"/>
      <c r="K685" s="373"/>
      <c r="L685" s="373"/>
      <c r="M685" s="380"/>
    </row>
    <row r="686" spans="1:13" s="74" customFormat="1">
      <c r="A686" s="385"/>
      <c r="B686" s="130"/>
      <c r="C686" s="379"/>
      <c r="D686" s="373"/>
      <c r="E686" s="373"/>
      <c r="F686" s="380"/>
      <c r="G686" s="373"/>
      <c r="H686" s="373"/>
      <c r="I686" s="373"/>
      <c r="J686" s="373"/>
      <c r="K686" s="373"/>
      <c r="L686" s="373"/>
      <c r="M686" s="380"/>
    </row>
    <row r="687" spans="1:13" s="74" customFormat="1">
      <c r="A687" s="385"/>
      <c r="B687" s="130"/>
      <c r="C687" s="379"/>
      <c r="D687" s="373"/>
      <c r="E687" s="373"/>
      <c r="F687" s="380"/>
      <c r="G687" s="373"/>
      <c r="H687" s="373"/>
      <c r="I687" s="373"/>
      <c r="J687" s="373"/>
      <c r="K687" s="373"/>
      <c r="L687" s="373"/>
      <c r="M687" s="380"/>
    </row>
    <row r="688" spans="1:13" s="74" customFormat="1">
      <c r="A688" s="385"/>
      <c r="B688" s="130"/>
      <c r="C688" s="379"/>
      <c r="D688" s="373"/>
      <c r="E688" s="373"/>
      <c r="F688" s="380"/>
      <c r="G688" s="373"/>
      <c r="H688" s="373"/>
      <c r="I688" s="373"/>
      <c r="J688" s="373"/>
      <c r="K688" s="373"/>
      <c r="L688" s="373"/>
      <c r="M688" s="380"/>
    </row>
    <row r="689" spans="1:13" s="74" customFormat="1">
      <c r="A689" s="385"/>
      <c r="B689" s="130"/>
      <c r="C689" s="379"/>
      <c r="D689" s="373"/>
      <c r="E689" s="373"/>
      <c r="F689" s="380"/>
      <c r="G689" s="373"/>
      <c r="H689" s="373"/>
      <c r="I689" s="373"/>
      <c r="J689" s="373"/>
      <c r="K689" s="373"/>
      <c r="L689" s="373"/>
      <c r="M689" s="380"/>
    </row>
    <row r="690" spans="1:13" s="74" customFormat="1">
      <c r="A690" s="385"/>
      <c r="B690" s="130"/>
      <c r="C690" s="379"/>
      <c r="D690" s="373"/>
      <c r="E690" s="373"/>
      <c r="F690" s="380"/>
      <c r="G690" s="373"/>
      <c r="H690" s="373"/>
      <c r="I690" s="373"/>
      <c r="J690" s="373"/>
      <c r="K690" s="373"/>
      <c r="L690" s="373"/>
      <c r="M690" s="380"/>
    </row>
    <row r="691" spans="1:13" s="74" customFormat="1">
      <c r="A691" s="385"/>
      <c r="B691" s="130"/>
      <c r="C691" s="379"/>
      <c r="D691" s="373"/>
      <c r="E691" s="373"/>
      <c r="F691" s="380"/>
      <c r="G691" s="373"/>
      <c r="H691" s="373"/>
      <c r="I691" s="373"/>
      <c r="J691" s="373"/>
      <c r="K691" s="373"/>
      <c r="L691" s="373"/>
      <c r="M691" s="380"/>
    </row>
    <row r="692" spans="1:13" s="74" customFormat="1">
      <c r="A692" s="385"/>
      <c r="B692" s="130"/>
      <c r="C692" s="379"/>
      <c r="D692" s="373"/>
      <c r="E692" s="373"/>
      <c r="F692" s="380"/>
      <c r="G692" s="373"/>
      <c r="H692" s="373"/>
      <c r="I692" s="373"/>
      <c r="J692" s="373"/>
      <c r="K692" s="373"/>
      <c r="L692" s="373"/>
      <c r="M692" s="380"/>
    </row>
    <row r="693" spans="1:13" s="74" customFormat="1">
      <c r="A693" s="385"/>
      <c r="B693" s="130"/>
      <c r="C693" s="379"/>
      <c r="D693" s="373"/>
      <c r="E693" s="373"/>
      <c r="F693" s="380"/>
      <c r="G693" s="373"/>
      <c r="H693" s="373"/>
      <c r="I693" s="373"/>
      <c r="J693" s="373"/>
      <c r="K693" s="373"/>
      <c r="L693" s="373"/>
      <c r="M693" s="380"/>
    </row>
    <row r="694" spans="1:13" s="74" customFormat="1">
      <c r="A694" s="385"/>
      <c r="B694" s="130"/>
      <c r="C694" s="379"/>
      <c r="D694" s="373"/>
      <c r="E694" s="373"/>
      <c r="F694" s="380"/>
      <c r="G694" s="373"/>
      <c r="H694" s="373"/>
      <c r="I694" s="373"/>
      <c r="J694" s="373"/>
      <c r="K694" s="373"/>
      <c r="L694" s="373"/>
      <c r="M694" s="380"/>
    </row>
    <row r="695" spans="1:13" s="74" customFormat="1">
      <c r="A695" s="385"/>
      <c r="B695" s="130"/>
      <c r="C695" s="379"/>
      <c r="D695" s="373"/>
      <c r="E695" s="373"/>
      <c r="F695" s="380"/>
      <c r="G695" s="373"/>
      <c r="H695" s="373"/>
      <c r="I695" s="373"/>
      <c r="J695" s="373"/>
      <c r="K695" s="373"/>
      <c r="L695" s="373"/>
      <c r="M695" s="380"/>
    </row>
    <row r="696" spans="1:13" s="74" customFormat="1">
      <c r="A696" s="385"/>
      <c r="B696" s="130"/>
      <c r="C696" s="379"/>
      <c r="D696" s="373"/>
      <c r="E696" s="373"/>
      <c r="F696" s="380"/>
      <c r="G696" s="373"/>
      <c r="H696" s="373"/>
      <c r="I696" s="373"/>
      <c r="J696" s="373"/>
      <c r="K696" s="373"/>
      <c r="L696" s="373"/>
      <c r="M696" s="380"/>
    </row>
    <row r="697" spans="1:13" s="74" customFormat="1">
      <c r="A697" s="385"/>
      <c r="B697" s="130"/>
      <c r="C697" s="379"/>
      <c r="D697" s="373"/>
      <c r="E697" s="373"/>
      <c r="F697" s="380"/>
      <c r="G697" s="373"/>
      <c r="H697" s="373"/>
      <c r="I697" s="373"/>
      <c r="J697" s="373"/>
      <c r="K697" s="373"/>
      <c r="L697" s="373"/>
      <c r="M697" s="380"/>
    </row>
    <row r="698" spans="1:13" s="74" customFormat="1">
      <c r="A698" s="385"/>
      <c r="B698" s="130"/>
      <c r="C698" s="379"/>
      <c r="D698" s="373"/>
      <c r="E698" s="373"/>
      <c r="F698" s="380"/>
      <c r="G698" s="373"/>
      <c r="H698" s="373"/>
      <c r="I698" s="373"/>
      <c r="J698" s="373"/>
      <c r="K698" s="373"/>
      <c r="L698" s="373"/>
      <c r="M698" s="380"/>
    </row>
    <row r="699" spans="1:13" s="74" customFormat="1">
      <c r="A699" s="385"/>
      <c r="B699" s="130"/>
      <c r="C699" s="379"/>
      <c r="D699" s="373"/>
      <c r="E699" s="373"/>
      <c r="F699" s="380"/>
      <c r="G699" s="373"/>
      <c r="H699" s="373"/>
      <c r="I699" s="373"/>
      <c r="J699" s="373"/>
      <c r="K699" s="373"/>
      <c r="L699" s="373"/>
      <c r="M699" s="380"/>
    </row>
    <row r="700" spans="1:13" s="74" customFormat="1">
      <c r="A700" s="385"/>
      <c r="B700" s="130"/>
      <c r="C700" s="379"/>
      <c r="D700" s="373"/>
      <c r="E700" s="373"/>
      <c r="F700" s="380"/>
      <c r="G700" s="373"/>
      <c r="H700" s="373"/>
      <c r="I700" s="373"/>
      <c r="J700" s="373"/>
      <c r="K700" s="373"/>
      <c r="L700" s="373"/>
      <c r="M700" s="380"/>
    </row>
    <row r="701" spans="1:13" s="74" customFormat="1">
      <c r="A701" s="385"/>
      <c r="B701" s="130"/>
      <c r="C701" s="379"/>
      <c r="D701" s="373"/>
      <c r="E701" s="373"/>
      <c r="F701" s="380"/>
      <c r="G701" s="373"/>
      <c r="H701" s="373"/>
      <c r="I701" s="373"/>
      <c r="J701" s="373"/>
      <c r="K701" s="373"/>
      <c r="L701" s="373"/>
      <c r="M701" s="380"/>
    </row>
    <row r="702" spans="1:13" s="74" customFormat="1">
      <c r="A702" s="385"/>
      <c r="B702" s="130"/>
      <c r="C702" s="379"/>
      <c r="D702" s="373"/>
      <c r="E702" s="373"/>
      <c r="F702" s="380"/>
      <c r="G702" s="373"/>
      <c r="H702" s="373"/>
      <c r="I702" s="373"/>
      <c r="J702" s="373"/>
      <c r="K702" s="373"/>
      <c r="L702" s="373"/>
      <c r="M702" s="380"/>
    </row>
    <row r="703" spans="1:13" s="74" customFormat="1">
      <c r="A703" s="385"/>
      <c r="B703" s="130"/>
      <c r="C703" s="379"/>
      <c r="D703" s="373"/>
      <c r="E703" s="373"/>
      <c r="F703" s="380"/>
      <c r="G703" s="373"/>
      <c r="H703" s="373"/>
      <c r="I703" s="373"/>
      <c r="J703" s="373"/>
      <c r="K703" s="373"/>
      <c r="L703" s="373"/>
      <c r="M703" s="380"/>
    </row>
    <row r="704" spans="1:13" s="74" customFormat="1">
      <c r="A704" s="385"/>
      <c r="B704" s="130"/>
      <c r="C704" s="379"/>
      <c r="D704" s="373"/>
      <c r="E704" s="373"/>
      <c r="F704" s="380"/>
      <c r="G704" s="373"/>
      <c r="H704" s="373"/>
      <c r="I704" s="373"/>
      <c r="J704" s="373"/>
      <c r="K704" s="373"/>
      <c r="L704" s="373"/>
      <c r="M704" s="380"/>
    </row>
    <row r="705" spans="1:13" s="74" customFormat="1">
      <c r="A705" s="385"/>
      <c r="B705" s="130"/>
      <c r="C705" s="379"/>
      <c r="D705" s="373"/>
      <c r="E705" s="373"/>
      <c r="F705" s="380"/>
      <c r="G705" s="373"/>
      <c r="H705" s="373"/>
      <c r="I705" s="373"/>
      <c r="J705" s="373"/>
      <c r="K705" s="373"/>
      <c r="L705" s="373"/>
      <c r="M705" s="380"/>
    </row>
    <row r="706" spans="1:13" s="74" customFormat="1">
      <c r="A706" s="385"/>
      <c r="B706" s="130"/>
      <c r="C706" s="379"/>
      <c r="D706" s="373"/>
      <c r="E706" s="373"/>
      <c r="F706" s="380"/>
      <c r="G706" s="373"/>
      <c r="H706" s="373"/>
      <c r="I706" s="373"/>
      <c r="J706" s="373"/>
      <c r="K706" s="373"/>
      <c r="L706" s="373"/>
      <c r="M706" s="380"/>
    </row>
    <row r="707" spans="1:13" s="74" customFormat="1">
      <c r="A707" s="385"/>
      <c r="B707" s="130"/>
      <c r="C707" s="379"/>
      <c r="D707" s="373"/>
      <c r="E707" s="373"/>
      <c r="F707" s="380"/>
      <c r="G707" s="373"/>
      <c r="H707" s="373"/>
      <c r="I707" s="373"/>
      <c r="J707" s="373"/>
      <c r="K707" s="373"/>
      <c r="L707" s="373"/>
      <c r="M707" s="380"/>
    </row>
    <row r="708" spans="1:13" s="74" customFormat="1">
      <c r="A708" s="385"/>
      <c r="B708" s="130"/>
      <c r="C708" s="379"/>
      <c r="D708" s="373"/>
      <c r="E708" s="373"/>
      <c r="F708" s="380"/>
      <c r="G708" s="373"/>
      <c r="H708" s="373"/>
      <c r="I708" s="373"/>
      <c r="J708" s="373"/>
      <c r="K708" s="373"/>
      <c r="L708" s="373"/>
      <c r="M708" s="380"/>
    </row>
    <row r="709" spans="1:13" s="74" customFormat="1">
      <c r="A709" s="385"/>
      <c r="B709" s="130"/>
      <c r="C709" s="379"/>
      <c r="D709" s="373"/>
      <c r="E709" s="373"/>
      <c r="F709" s="380"/>
      <c r="G709" s="373"/>
      <c r="H709" s="373"/>
      <c r="I709" s="373"/>
      <c r="J709" s="373"/>
      <c r="K709" s="373"/>
      <c r="L709" s="373"/>
      <c r="M709" s="380"/>
    </row>
    <row r="710" spans="1:13" s="74" customFormat="1">
      <c r="A710" s="385"/>
      <c r="B710" s="130"/>
      <c r="C710" s="379"/>
      <c r="D710" s="373"/>
      <c r="E710" s="373"/>
      <c r="F710" s="380"/>
      <c r="G710" s="373"/>
      <c r="H710" s="373"/>
      <c r="I710" s="373"/>
      <c r="J710" s="373"/>
      <c r="K710" s="373"/>
      <c r="L710" s="373"/>
      <c r="M710" s="380"/>
    </row>
    <row r="711" spans="1:13" s="74" customFormat="1">
      <c r="A711" s="385"/>
      <c r="B711" s="130"/>
      <c r="C711" s="379"/>
      <c r="D711" s="373"/>
      <c r="E711" s="373"/>
      <c r="F711" s="380"/>
      <c r="G711" s="373"/>
      <c r="H711" s="373"/>
      <c r="I711" s="373"/>
      <c r="J711" s="373"/>
      <c r="K711" s="373"/>
      <c r="L711" s="373"/>
      <c r="M711" s="380"/>
    </row>
    <row r="712" spans="1:13" s="74" customFormat="1">
      <c r="A712" s="385"/>
      <c r="B712" s="130"/>
      <c r="C712" s="379"/>
      <c r="D712" s="373"/>
      <c r="E712" s="373"/>
      <c r="F712" s="380"/>
      <c r="G712" s="373"/>
      <c r="H712" s="373"/>
      <c r="I712" s="373"/>
      <c r="J712" s="373"/>
      <c r="K712" s="373"/>
      <c r="L712" s="373"/>
      <c r="M712" s="380"/>
    </row>
    <row r="713" spans="1:13" s="74" customFormat="1">
      <c r="A713" s="385"/>
      <c r="B713" s="130"/>
      <c r="C713" s="379"/>
      <c r="D713" s="373"/>
      <c r="E713" s="373"/>
      <c r="F713" s="380"/>
      <c r="G713" s="373"/>
      <c r="H713" s="373"/>
      <c r="I713" s="373"/>
      <c r="J713" s="373"/>
      <c r="K713" s="373"/>
      <c r="L713" s="373"/>
      <c r="M713" s="380"/>
    </row>
    <row r="714" spans="1:13" s="74" customFormat="1">
      <c r="A714" s="385"/>
      <c r="B714" s="130"/>
      <c r="C714" s="379"/>
      <c r="D714" s="373"/>
      <c r="E714" s="373"/>
      <c r="F714" s="380"/>
      <c r="G714" s="373"/>
      <c r="H714" s="373"/>
      <c r="I714" s="373"/>
      <c r="J714" s="373"/>
      <c r="K714" s="373"/>
      <c r="L714" s="373"/>
      <c r="M714" s="380"/>
    </row>
    <row r="715" spans="1:13" s="74" customFormat="1">
      <c r="A715" s="385"/>
      <c r="B715" s="130"/>
      <c r="C715" s="379"/>
      <c r="D715" s="373"/>
      <c r="E715" s="373"/>
      <c r="F715" s="380"/>
      <c r="G715" s="373"/>
      <c r="H715" s="373"/>
      <c r="I715" s="373"/>
      <c r="J715" s="373"/>
      <c r="K715" s="373"/>
      <c r="L715" s="373"/>
      <c r="M715" s="380"/>
    </row>
    <row r="716" spans="1:13" s="74" customFormat="1">
      <c r="A716" s="385"/>
      <c r="B716" s="130"/>
      <c r="C716" s="379"/>
      <c r="D716" s="373"/>
      <c r="E716" s="373"/>
      <c r="F716" s="380"/>
      <c r="G716" s="373"/>
      <c r="H716" s="373"/>
      <c r="I716" s="373"/>
      <c r="J716" s="373"/>
      <c r="K716" s="373"/>
      <c r="L716" s="373"/>
      <c r="M716" s="380"/>
    </row>
    <row r="717" spans="1:13" s="74" customFormat="1">
      <c r="A717" s="385"/>
      <c r="B717" s="130"/>
      <c r="C717" s="379"/>
      <c r="D717" s="373"/>
      <c r="E717" s="373"/>
      <c r="F717" s="380"/>
      <c r="G717" s="373"/>
      <c r="H717" s="373"/>
      <c r="I717" s="373"/>
      <c r="J717" s="373"/>
      <c r="K717" s="373"/>
      <c r="L717" s="373"/>
      <c r="M717" s="380"/>
    </row>
    <row r="718" spans="1:13" s="74" customFormat="1">
      <c r="A718" s="385"/>
      <c r="B718" s="130"/>
      <c r="C718" s="379"/>
      <c r="D718" s="373"/>
      <c r="E718" s="373"/>
      <c r="F718" s="380"/>
      <c r="G718" s="373"/>
      <c r="H718" s="373"/>
      <c r="I718" s="373"/>
      <c r="J718" s="373"/>
      <c r="K718" s="373"/>
      <c r="L718" s="373"/>
      <c r="M718" s="380"/>
    </row>
    <row r="719" spans="1:13" s="74" customFormat="1">
      <c r="A719" s="385"/>
      <c r="B719" s="130"/>
      <c r="D719" s="373"/>
      <c r="E719" s="373"/>
      <c r="F719" s="380"/>
      <c r="G719" s="373"/>
      <c r="H719" s="373"/>
      <c r="I719" s="373"/>
      <c r="J719" s="373"/>
      <c r="K719" s="373"/>
      <c r="L719" s="373"/>
      <c r="M719" s="380"/>
    </row>
    <row r="720" spans="1:13" s="74" customFormat="1">
      <c r="A720" s="385"/>
      <c r="B720" s="130"/>
      <c r="D720" s="373"/>
      <c r="E720" s="373"/>
      <c r="F720" s="380"/>
      <c r="G720" s="373"/>
      <c r="H720" s="373"/>
      <c r="I720" s="373"/>
      <c r="J720" s="373"/>
      <c r="K720" s="373"/>
      <c r="L720" s="373"/>
      <c r="M720" s="380"/>
    </row>
    <row r="721" spans="1:13" s="74" customFormat="1">
      <c r="A721" s="385"/>
      <c r="B721" s="130"/>
      <c r="D721" s="373"/>
      <c r="E721" s="373"/>
      <c r="F721" s="380"/>
      <c r="G721" s="373"/>
      <c r="H721" s="373"/>
      <c r="I721" s="373"/>
      <c r="J721" s="373"/>
      <c r="K721" s="373"/>
      <c r="L721" s="373"/>
      <c r="M721" s="380"/>
    </row>
    <row r="722" spans="1:13" s="74" customFormat="1">
      <c r="A722" s="385"/>
      <c r="B722" s="130"/>
      <c r="D722" s="373"/>
      <c r="E722" s="373"/>
      <c r="F722" s="380"/>
      <c r="G722" s="373"/>
      <c r="H722" s="373"/>
      <c r="I722" s="373"/>
      <c r="J722" s="373"/>
      <c r="K722" s="373"/>
      <c r="L722" s="373"/>
      <c r="M722" s="380"/>
    </row>
    <row r="723" spans="1:13" s="74" customFormat="1">
      <c r="A723" s="385"/>
      <c r="B723" s="130"/>
      <c r="D723" s="373"/>
      <c r="E723" s="373"/>
      <c r="F723" s="380"/>
      <c r="G723" s="373"/>
      <c r="H723" s="373"/>
      <c r="I723" s="373"/>
      <c r="J723" s="373"/>
      <c r="K723" s="373"/>
      <c r="L723" s="373"/>
      <c r="M723" s="380"/>
    </row>
    <row r="724" spans="1:13" s="74" customFormat="1">
      <c r="A724" s="385"/>
      <c r="B724" s="130"/>
      <c r="C724" s="379"/>
      <c r="D724" s="373"/>
      <c r="E724" s="373"/>
      <c r="F724" s="380"/>
      <c r="G724" s="373"/>
      <c r="H724" s="373"/>
      <c r="I724" s="373"/>
      <c r="J724" s="373"/>
      <c r="K724" s="373"/>
      <c r="L724" s="373"/>
      <c r="M724" s="380"/>
    </row>
    <row r="725" spans="1:13" s="74" customFormat="1">
      <c r="A725" s="385"/>
      <c r="B725" s="130"/>
      <c r="C725" s="379"/>
      <c r="D725" s="373"/>
      <c r="E725" s="373"/>
      <c r="F725" s="380"/>
      <c r="G725" s="373"/>
      <c r="H725" s="373"/>
      <c r="I725" s="373"/>
      <c r="J725" s="373"/>
      <c r="K725" s="373"/>
      <c r="L725" s="373"/>
      <c r="M725" s="380"/>
    </row>
    <row r="726" spans="1:13" s="74" customFormat="1">
      <c r="A726" s="385"/>
      <c r="B726" s="130"/>
      <c r="C726" s="379"/>
      <c r="D726" s="373"/>
      <c r="E726" s="373"/>
      <c r="F726" s="380"/>
      <c r="G726" s="373"/>
      <c r="H726" s="373"/>
      <c r="I726" s="373"/>
      <c r="J726" s="373"/>
      <c r="K726" s="373"/>
      <c r="L726" s="373"/>
      <c r="M726" s="380"/>
    </row>
    <row r="727" spans="1:13" s="74" customFormat="1">
      <c r="A727" s="385"/>
      <c r="B727" s="130"/>
      <c r="C727" s="379"/>
      <c r="D727" s="373"/>
      <c r="E727" s="373"/>
      <c r="F727" s="380"/>
      <c r="G727" s="373"/>
      <c r="H727" s="373"/>
      <c r="I727" s="373"/>
      <c r="J727" s="373"/>
      <c r="K727" s="373"/>
      <c r="L727" s="373"/>
      <c r="M727" s="380"/>
    </row>
    <row r="728" spans="1:13" s="74" customFormat="1">
      <c r="A728" s="385"/>
      <c r="B728" s="130"/>
      <c r="C728" s="379"/>
      <c r="D728" s="373"/>
      <c r="E728" s="373"/>
      <c r="F728" s="380"/>
      <c r="G728" s="373"/>
      <c r="H728" s="373"/>
      <c r="I728" s="373"/>
      <c r="J728" s="373"/>
      <c r="K728" s="373"/>
      <c r="L728" s="373"/>
      <c r="M728" s="380"/>
    </row>
    <row r="729" spans="1:13" s="74" customFormat="1">
      <c r="A729" s="385"/>
      <c r="B729" s="130"/>
      <c r="C729" s="379"/>
      <c r="D729" s="373"/>
      <c r="E729" s="373"/>
      <c r="F729" s="380"/>
      <c r="G729" s="373"/>
      <c r="H729" s="373"/>
      <c r="I729" s="373"/>
      <c r="J729" s="373"/>
      <c r="K729" s="373"/>
      <c r="L729" s="373"/>
      <c r="M729" s="380"/>
    </row>
    <row r="730" spans="1:13" s="74" customFormat="1">
      <c r="A730" s="385"/>
      <c r="B730" s="130"/>
      <c r="C730" s="379"/>
      <c r="D730" s="373"/>
      <c r="E730" s="373"/>
      <c r="F730" s="380"/>
      <c r="G730" s="373"/>
      <c r="H730" s="373"/>
      <c r="I730" s="373"/>
      <c r="J730" s="373"/>
      <c r="K730" s="373"/>
      <c r="L730" s="373"/>
      <c r="M730" s="380"/>
    </row>
    <row r="731" spans="1:13" s="74" customFormat="1">
      <c r="A731" s="385"/>
      <c r="B731" s="130"/>
      <c r="C731" s="379"/>
      <c r="D731" s="373"/>
      <c r="E731" s="373"/>
      <c r="F731" s="380"/>
      <c r="G731" s="373"/>
      <c r="H731" s="373"/>
      <c r="I731" s="373"/>
      <c r="J731" s="373"/>
      <c r="K731" s="373"/>
      <c r="L731" s="373"/>
      <c r="M731" s="380"/>
    </row>
    <row r="732" spans="1:13" s="74" customFormat="1">
      <c r="A732" s="385"/>
      <c r="B732" s="130"/>
      <c r="C732" s="379"/>
      <c r="D732" s="373"/>
      <c r="E732" s="373"/>
      <c r="F732" s="380"/>
      <c r="G732" s="373"/>
      <c r="H732" s="373"/>
      <c r="I732" s="373"/>
      <c r="J732" s="373"/>
      <c r="K732" s="373"/>
      <c r="L732" s="373"/>
      <c r="M732" s="380"/>
    </row>
    <row r="733" spans="1:13" s="74" customFormat="1">
      <c r="A733" s="385"/>
      <c r="B733" s="130"/>
      <c r="C733" s="379"/>
      <c r="D733" s="373"/>
      <c r="E733" s="373"/>
      <c r="F733" s="380"/>
      <c r="G733" s="373"/>
      <c r="H733" s="373"/>
      <c r="I733" s="373"/>
      <c r="J733" s="373"/>
      <c r="K733" s="373"/>
      <c r="L733" s="373"/>
      <c r="M733" s="380"/>
    </row>
    <row r="734" spans="1:13" s="74" customFormat="1">
      <c r="A734" s="385"/>
      <c r="B734" s="130"/>
      <c r="C734" s="379"/>
      <c r="D734" s="373"/>
      <c r="E734" s="373"/>
      <c r="F734" s="380"/>
      <c r="G734" s="373"/>
      <c r="H734" s="373"/>
      <c r="I734" s="373"/>
      <c r="J734" s="373"/>
      <c r="K734" s="373"/>
      <c r="L734" s="373"/>
      <c r="M734" s="380"/>
    </row>
    <row r="735" spans="1:13" s="74" customFormat="1">
      <c r="A735" s="385"/>
      <c r="B735" s="130"/>
      <c r="C735" s="379"/>
      <c r="D735" s="373"/>
      <c r="E735" s="373"/>
      <c r="F735" s="380"/>
      <c r="G735" s="373"/>
      <c r="H735" s="373"/>
      <c r="I735" s="373"/>
      <c r="J735" s="373"/>
      <c r="K735" s="373"/>
      <c r="L735" s="373"/>
      <c r="M735" s="380"/>
    </row>
    <row r="736" spans="1:13" s="74" customFormat="1">
      <c r="A736" s="385"/>
      <c r="B736" s="130"/>
      <c r="C736" s="379"/>
      <c r="D736" s="373"/>
      <c r="E736" s="373"/>
      <c r="F736" s="380"/>
      <c r="G736" s="373"/>
      <c r="H736" s="373"/>
      <c r="I736" s="373"/>
      <c r="J736" s="373"/>
      <c r="K736" s="373"/>
      <c r="L736" s="373"/>
      <c r="M736" s="380"/>
    </row>
    <row r="737" spans="1:13" s="74" customFormat="1">
      <c r="A737" s="385"/>
      <c r="B737" s="130"/>
      <c r="C737" s="379"/>
      <c r="D737" s="373"/>
      <c r="E737" s="373"/>
      <c r="F737" s="380"/>
      <c r="G737" s="373"/>
      <c r="H737" s="373"/>
      <c r="I737" s="373"/>
      <c r="J737" s="373"/>
      <c r="K737" s="373"/>
      <c r="L737" s="373"/>
      <c r="M737" s="380"/>
    </row>
    <row r="738" spans="1:13" s="74" customFormat="1">
      <c r="A738" s="385"/>
      <c r="B738" s="130"/>
      <c r="C738" s="379"/>
      <c r="D738" s="373"/>
      <c r="E738" s="373"/>
      <c r="F738" s="380"/>
      <c r="G738" s="373"/>
      <c r="H738" s="373"/>
      <c r="I738" s="373"/>
      <c r="J738" s="373"/>
      <c r="K738" s="373"/>
      <c r="L738" s="373"/>
      <c r="M738" s="380"/>
    </row>
    <row r="739" spans="1:13" s="74" customFormat="1">
      <c r="A739" s="385"/>
      <c r="B739" s="130"/>
      <c r="C739" s="379"/>
      <c r="D739" s="373"/>
      <c r="E739" s="373"/>
      <c r="F739" s="380"/>
      <c r="G739" s="373"/>
      <c r="H739" s="373"/>
      <c r="I739" s="373"/>
      <c r="J739" s="373"/>
      <c r="K739" s="373"/>
      <c r="L739" s="373"/>
      <c r="M739" s="380"/>
    </row>
    <row r="740" spans="1:13" s="74" customFormat="1">
      <c r="A740" s="385"/>
      <c r="B740" s="130"/>
      <c r="C740" s="379"/>
      <c r="D740" s="373"/>
      <c r="E740" s="373"/>
      <c r="F740" s="380"/>
      <c r="G740" s="373"/>
      <c r="H740" s="373"/>
      <c r="I740" s="373"/>
      <c r="J740" s="373"/>
      <c r="K740" s="373"/>
      <c r="L740" s="373"/>
      <c r="M740" s="380"/>
    </row>
    <row r="741" spans="1:13" s="74" customFormat="1">
      <c r="A741" s="385"/>
      <c r="B741" s="130"/>
      <c r="C741" s="379"/>
      <c r="D741" s="373"/>
      <c r="E741" s="373"/>
      <c r="F741" s="380"/>
      <c r="G741" s="373"/>
      <c r="H741" s="373"/>
      <c r="I741" s="373"/>
      <c r="J741" s="373"/>
      <c r="K741" s="373"/>
      <c r="L741" s="373"/>
      <c r="M741" s="380"/>
    </row>
    <row r="742" spans="1:13" s="74" customFormat="1">
      <c r="A742" s="385"/>
      <c r="B742" s="130"/>
      <c r="C742" s="379"/>
      <c r="D742" s="373"/>
      <c r="E742" s="373"/>
      <c r="F742" s="380"/>
      <c r="G742" s="373"/>
      <c r="H742" s="373"/>
      <c r="I742" s="373"/>
      <c r="J742" s="373"/>
      <c r="K742" s="373"/>
      <c r="L742" s="373"/>
      <c r="M742" s="380"/>
    </row>
    <row r="743" spans="1:13" s="74" customFormat="1">
      <c r="A743" s="385"/>
      <c r="B743" s="130"/>
      <c r="C743" s="379"/>
      <c r="D743" s="373"/>
      <c r="E743" s="373"/>
      <c r="F743" s="380"/>
      <c r="G743" s="373"/>
      <c r="H743" s="373"/>
      <c r="I743" s="373"/>
      <c r="J743" s="373"/>
      <c r="K743" s="373"/>
      <c r="L743" s="373"/>
      <c r="M743" s="380"/>
    </row>
    <row r="744" spans="1:13" s="74" customFormat="1">
      <c r="A744" s="385"/>
      <c r="B744" s="130"/>
      <c r="C744" s="379"/>
      <c r="D744" s="373"/>
      <c r="E744" s="373"/>
      <c r="F744" s="380"/>
      <c r="G744" s="373"/>
      <c r="H744" s="373"/>
      <c r="I744" s="373"/>
      <c r="J744" s="373"/>
      <c r="K744" s="373"/>
      <c r="L744" s="373"/>
      <c r="M744" s="380"/>
    </row>
    <row r="745" spans="1:13" s="74" customFormat="1">
      <c r="A745" s="385"/>
      <c r="B745" s="130"/>
      <c r="C745" s="379"/>
      <c r="D745" s="373"/>
      <c r="E745" s="373"/>
      <c r="F745" s="380"/>
      <c r="G745" s="373"/>
      <c r="H745" s="373"/>
      <c r="I745" s="373"/>
      <c r="J745" s="373"/>
      <c r="K745" s="373"/>
      <c r="L745" s="373"/>
      <c r="M745" s="380"/>
    </row>
    <row r="746" spans="1:13" s="74" customFormat="1">
      <c r="A746" s="385"/>
      <c r="B746" s="130"/>
      <c r="C746" s="379"/>
      <c r="D746" s="373"/>
      <c r="E746" s="373"/>
      <c r="F746" s="380"/>
      <c r="G746" s="373"/>
      <c r="H746" s="373"/>
      <c r="I746" s="373"/>
      <c r="J746" s="373"/>
      <c r="K746" s="373"/>
      <c r="L746" s="373"/>
      <c r="M746" s="380"/>
    </row>
    <row r="747" spans="1:13" s="74" customFormat="1">
      <c r="A747" s="385"/>
      <c r="B747" s="130"/>
      <c r="C747" s="379"/>
      <c r="D747" s="373"/>
      <c r="E747" s="373"/>
      <c r="F747" s="380"/>
      <c r="G747" s="373"/>
      <c r="H747" s="373"/>
      <c r="I747" s="373"/>
      <c r="J747" s="373"/>
      <c r="K747" s="373"/>
      <c r="L747" s="373"/>
      <c r="M747" s="380"/>
    </row>
    <row r="748" spans="1:13" s="74" customFormat="1">
      <c r="A748" s="385"/>
      <c r="B748" s="130"/>
      <c r="C748" s="379"/>
      <c r="D748" s="373"/>
      <c r="E748" s="373"/>
      <c r="F748" s="380"/>
      <c r="G748" s="373"/>
      <c r="H748" s="373"/>
      <c r="I748" s="373"/>
      <c r="J748" s="373"/>
      <c r="K748" s="373"/>
      <c r="L748" s="373"/>
      <c r="M748" s="380"/>
    </row>
    <row r="749" spans="1:13" s="74" customFormat="1">
      <c r="A749" s="385"/>
      <c r="B749" s="130"/>
      <c r="C749" s="379"/>
      <c r="D749" s="373"/>
      <c r="E749" s="373"/>
      <c r="F749" s="380"/>
      <c r="G749" s="373"/>
      <c r="H749" s="373"/>
      <c r="I749" s="373"/>
      <c r="J749" s="373"/>
      <c r="K749" s="373"/>
      <c r="L749" s="373"/>
      <c r="M749" s="380"/>
    </row>
    <row r="750" spans="1:13" s="74" customFormat="1">
      <c r="A750" s="385"/>
      <c r="B750" s="130"/>
      <c r="C750" s="379"/>
      <c r="D750" s="373"/>
      <c r="E750" s="373"/>
      <c r="F750" s="380"/>
      <c r="G750" s="373"/>
      <c r="H750" s="373"/>
      <c r="I750" s="373"/>
      <c r="J750" s="373"/>
      <c r="K750" s="373"/>
      <c r="L750" s="373"/>
      <c r="M750" s="380"/>
    </row>
    <row r="751" spans="1:13" s="74" customFormat="1">
      <c r="A751" s="385"/>
      <c r="B751" s="130"/>
      <c r="C751" s="379"/>
      <c r="D751" s="373"/>
      <c r="E751" s="373"/>
      <c r="F751" s="380"/>
      <c r="G751" s="373"/>
      <c r="H751" s="373"/>
      <c r="I751" s="373"/>
      <c r="J751" s="373"/>
      <c r="K751" s="373"/>
      <c r="L751" s="373"/>
      <c r="M751" s="380"/>
    </row>
    <row r="752" spans="1:13" s="74" customFormat="1">
      <c r="A752" s="385"/>
      <c r="B752" s="130"/>
      <c r="C752" s="379"/>
      <c r="D752" s="373"/>
      <c r="E752" s="373"/>
      <c r="F752" s="380"/>
      <c r="G752" s="373"/>
      <c r="H752" s="373"/>
      <c r="I752" s="373"/>
      <c r="J752" s="373"/>
      <c r="K752" s="373"/>
      <c r="L752" s="373"/>
      <c r="M752" s="380"/>
    </row>
    <row r="753" spans="1:13" s="74" customFormat="1">
      <c r="A753" s="385"/>
      <c r="B753" s="130"/>
      <c r="C753" s="379"/>
      <c r="D753" s="373"/>
      <c r="E753" s="373"/>
      <c r="F753" s="380"/>
      <c r="G753" s="373"/>
      <c r="H753" s="373"/>
      <c r="I753" s="373"/>
      <c r="J753" s="373"/>
      <c r="K753" s="373"/>
      <c r="L753" s="373"/>
      <c r="M753" s="380"/>
    </row>
    <row r="754" spans="1:13" s="74" customFormat="1">
      <c r="A754" s="385"/>
      <c r="B754" s="130"/>
      <c r="C754" s="379"/>
      <c r="D754" s="373"/>
      <c r="E754" s="373"/>
      <c r="F754" s="380"/>
      <c r="G754" s="373"/>
      <c r="H754" s="373"/>
      <c r="I754" s="373"/>
      <c r="J754" s="373"/>
      <c r="K754" s="373"/>
      <c r="L754" s="373"/>
      <c r="M754" s="380"/>
    </row>
    <row r="755" spans="1:13" s="74" customFormat="1">
      <c r="A755" s="385"/>
      <c r="B755" s="130"/>
      <c r="C755" s="379"/>
      <c r="D755" s="373"/>
      <c r="E755" s="373"/>
      <c r="F755" s="380"/>
      <c r="G755" s="373"/>
      <c r="H755" s="373"/>
      <c r="I755" s="373"/>
      <c r="J755" s="373"/>
      <c r="K755" s="373"/>
      <c r="L755" s="373"/>
      <c r="M755" s="380"/>
    </row>
    <row r="756" spans="1:13" s="74" customFormat="1">
      <c r="A756" s="385"/>
      <c r="B756" s="130"/>
      <c r="C756" s="379"/>
      <c r="D756" s="373"/>
      <c r="E756" s="373"/>
      <c r="F756" s="380"/>
      <c r="G756" s="373"/>
      <c r="H756" s="373"/>
      <c r="I756" s="373"/>
      <c r="J756" s="373"/>
      <c r="K756" s="373"/>
      <c r="L756" s="373"/>
      <c r="M756" s="380"/>
    </row>
    <row r="757" spans="1:13" s="74" customFormat="1">
      <c r="A757" s="385"/>
      <c r="B757" s="130"/>
      <c r="C757" s="379"/>
      <c r="D757" s="373"/>
      <c r="E757" s="373"/>
      <c r="F757" s="380"/>
      <c r="G757" s="373"/>
      <c r="H757" s="373"/>
      <c r="I757" s="373"/>
      <c r="J757" s="373"/>
      <c r="K757" s="373"/>
      <c r="L757" s="373"/>
      <c r="M757" s="380"/>
    </row>
    <row r="758" spans="1:13" s="74" customFormat="1">
      <c r="A758" s="385"/>
      <c r="B758" s="130"/>
      <c r="C758" s="379"/>
      <c r="D758" s="373"/>
      <c r="E758" s="373"/>
      <c r="F758" s="380"/>
      <c r="G758" s="373"/>
      <c r="H758" s="373"/>
      <c r="I758" s="373"/>
      <c r="J758" s="373"/>
      <c r="K758" s="373"/>
      <c r="L758" s="373"/>
      <c r="M758" s="380"/>
    </row>
    <row r="759" spans="1:13" s="74" customFormat="1">
      <c r="A759" s="385"/>
      <c r="B759" s="130"/>
      <c r="D759" s="373"/>
      <c r="E759" s="373"/>
      <c r="F759" s="380"/>
      <c r="G759" s="373"/>
      <c r="H759" s="373"/>
      <c r="I759" s="373"/>
      <c r="J759" s="373"/>
      <c r="K759" s="373"/>
      <c r="L759" s="373"/>
      <c r="M759" s="380"/>
    </row>
    <row r="760" spans="1:13" s="74" customFormat="1">
      <c r="A760" s="385"/>
      <c r="B760" s="130"/>
      <c r="D760" s="373"/>
      <c r="E760" s="373"/>
      <c r="F760" s="380"/>
      <c r="G760" s="373"/>
      <c r="H760" s="373"/>
      <c r="I760" s="373"/>
      <c r="J760" s="373"/>
      <c r="K760" s="373"/>
      <c r="L760" s="373"/>
      <c r="M760" s="380"/>
    </row>
    <row r="761" spans="1:13" s="74" customFormat="1">
      <c r="A761" s="385"/>
      <c r="B761" s="130"/>
      <c r="D761" s="373"/>
      <c r="E761" s="373"/>
      <c r="F761" s="380"/>
      <c r="G761" s="373"/>
      <c r="H761" s="373"/>
      <c r="I761" s="373"/>
      <c r="J761" s="373"/>
      <c r="K761" s="373"/>
      <c r="L761" s="373"/>
      <c r="M761" s="380"/>
    </row>
    <row r="762" spans="1:13" s="74" customFormat="1">
      <c r="A762" s="385"/>
      <c r="B762" s="130"/>
      <c r="D762" s="373"/>
      <c r="E762" s="373"/>
      <c r="F762" s="380"/>
      <c r="G762" s="373"/>
      <c r="H762" s="373"/>
      <c r="I762" s="373"/>
      <c r="J762" s="373"/>
      <c r="K762" s="373"/>
      <c r="L762" s="373"/>
      <c r="M762" s="380"/>
    </row>
    <row r="763" spans="1:13" s="74" customFormat="1">
      <c r="A763" s="385"/>
      <c r="B763" s="130"/>
      <c r="D763" s="373"/>
      <c r="E763" s="373"/>
      <c r="F763" s="380"/>
      <c r="G763" s="373"/>
      <c r="H763" s="373"/>
      <c r="I763" s="373"/>
      <c r="J763" s="373"/>
      <c r="K763" s="373"/>
      <c r="L763" s="373"/>
      <c r="M763" s="380"/>
    </row>
    <row r="764" spans="1:13" s="74" customFormat="1">
      <c r="A764" s="385"/>
      <c r="B764" s="130"/>
      <c r="C764" s="379"/>
      <c r="D764" s="373"/>
      <c r="E764" s="373"/>
      <c r="F764" s="380"/>
      <c r="G764" s="373"/>
      <c r="H764" s="373"/>
      <c r="I764" s="373"/>
      <c r="J764" s="373"/>
      <c r="K764" s="373"/>
      <c r="L764" s="373"/>
      <c r="M764" s="380"/>
    </row>
    <row r="765" spans="1:13" s="74" customFormat="1">
      <c r="A765" s="385"/>
      <c r="B765" s="130"/>
      <c r="C765" s="379"/>
      <c r="D765" s="373"/>
      <c r="E765" s="373"/>
      <c r="F765" s="380"/>
      <c r="G765" s="373"/>
      <c r="H765" s="373"/>
      <c r="I765" s="373"/>
      <c r="J765" s="373"/>
      <c r="K765" s="373"/>
      <c r="L765" s="373"/>
      <c r="M765" s="380"/>
    </row>
    <row r="766" spans="1:13" s="74" customFormat="1">
      <c r="A766" s="385"/>
      <c r="B766" s="130"/>
      <c r="C766" s="379"/>
      <c r="D766" s="373"/>
      <c r="E766" s="373"/>
      <c r="F766" s="380"/>
      <c r="G766" s="373"/>
      <c r="H766" s="373"/>
      <c r="I766" s="373"/>
      <c r="J766" s="373"/>
      <c r="K766" s="373"/>
      <c r="L766" s="373"/>
      <c r="M766" s="380"/>
    </row>
    <row r="767" spans="1:13" s="74" customFormat="1">
      <c r="A767" s="385"/>
      <c r="B767" s="130"/>
      <c r="C767" s="379"/>
      <c r="D767" s="373"/>
      <c r="E767" s="373"/>
      <c r="F767" s="380"/>
      <c r="G767" s="373"/>
      <c r="H767" s="373"/>
      <c r="I767" s="373"/>
      <c r="J767" s="373"/>
      <c r="K767" s="373"/>
      <c r="L767" s="373"/>
      <c r="M767" s="380"/>
    </row>
    <row r="768" spans="1:13" s="74" customFormat="1">
      <c r="A768" s="385"/>
      <c r="B768" s="130"/>
      <c r="C768" s="379"/>
      <c r="D768" s="373"/>
      <c r="E768" s="373"/>
      <c r="F768" s="380"/>
      <c r="G768" s="373"/>
      <c r="H768" s="373"/>
      <c r="I768" s="373"/>
      <c r="J768" s="373"/>
      <c r="K768" s="373"/>
      <c r="L768" s="373"/>
      <c r="M768" s="380"/>
    </row>
    <row r="769" spans="1:13" s="74" customFormat="1">
      <c r="A769" s="385"/>
      <c r="B769" s="130"/>
      <c r="C769" s="379"/>
      <c r="D769" s="373"/>
      <c r="E769" s="373"/>
      <c r="F769" s="380"/>
      <c r="G769" s="373"/>
      <c r="H769" s="373"/>
      <c r="I769" s="373"/>
      <c r="J769" s="373"/>
      <c r="K769" s="373"/>
      <c r="L769" s="373"/>
      <c r="M769" s="380"/>
    </row>
    <row r="770" spans="1:13" s="74" customFormat="1">
      <c r="A770" s="385"/>
      <c r="B770" s="130"/>
      <c r="C770" s="379"/>
      <c r="D770" s="373"/>
      <c r="E770" s="373"/>
      <c r="F770" s="380"/>
      <c r="G770" s="373"/>
      <c r="H770" s="373"/>
      <c r="I770" s="373"/>
      <c r="J770" s="373"/>
      <c r="K770" s="373"/>
      <c r="L770" s="373"/>
      <c r="M770" s="380"/>
    </row>
    <row r="771" spans="1:13" s="74" customFormat="1">
      <c r="A771" s="385"/>
      <c r="B771" s="130"/>
      <c r="C771" s="379"/>
      <c r="D771" s="373"/>
      <c r="E771" s="373"/>
      <c r="F771" s="380"/>
      <c r="G771" s="373"/>
      <c r="H771" s="373"/>
      <c r="I771" s="373"/>
      <c r="J771" s="373"/>
      <c r="K771" s="373"/>
      <c r="L771" s="373"/>
      <c r="M771" s="380"/>
    </row>
    <row r="772" spans="1:13" s="74" customFormat="1">
      <c r="A772" s="385"/>
      <c r="B772" s="130"/>
      <c r="C772" s="379"/>
      <c r="D772" s="373"/>
      <c r="E772" s="373"/>
      <c r="F772" s="380"/>
      <c r="G772" s="373"/>
      <c r="H772" s="373"/>
      <c r="I772" s="373"/>
      <c r="J772" s="373"/>
      <c r="K772" s="373"/>
      <c r="L772" s="373"/>
      <c r="M772" s="380"/>
    </row>
    <row r="773" spans="1:13" s="74" customFormat="1">
      <c r="A773" s="385"/>
      <c r="B773" s="130"/>
      <c r="C773" s="379"/>
      <c r="D773" s="373"/>
      <c r="E773" s="373"/>
      <c r="F773" s="380"/>
      <c r="G773" s="373"/>
      <c r="H773" s="373"/>
      <c r="I773" s="373"/>
      <c r="J773" s="373"/>
      <c r="K773" s="373"/>
      <c r="L773" s="373"/>
      <c r="M773" s="380"/>
    </row>
    <row r="774" spans="1:13" s="74" customFormat="1">
      <c r="A774" s="385"/>
      <c r="B774" s="130"/>
      <c r="C774" s="379"/>
      <c r="D774" s="373"/>
      <c r="E774" s="373"/>
      <c r="F774" s="380"/>
      <c r="G774" s="373"/>
      <c r="H774" s="373"/>
      <c r="I774" s="373"/>
      <c r="J774" s="373"/>
      <c r="K774" s="373"/>
      <c r="L774" s="373"/>
      <c r="M774" s="380"/>
    </row>
    <row r="775" spans="1:13" s="74" customFormat="1">
      <c r="A775" s="385"/>
      <c r="B775" s="130"/>
      <c r="C775" s="379"/>
      <c r="D775" s="373"/>
      <c r="E775" s="373"/>
      <c r="F775" s="380"/>
      <c r="G775" s="373"/>
      <c r="H775" s="373"/>
      <c r="I775" s="373"/>
      <c r="J775" s="373"/>
      <c r="K775" s="373"/>
      <c r="L775" s="373"/>
      <c r="M775" s="380"/>
    </row>
    <row r="776" spans="1:13" s="74" customFormat="1">
      <c r="A776" s="385"/>
      <c r="B776" s="130"/>
      <c r="C776" s="379"/>
      <c r="D776" s="373"/>
      <c r="E776" s="373"/>
      <c r="F776" s="380"/>
      <c r="G776" s="373"/>
      <c r="H776" s="373"/>
      <c r="I776" s="373"/>
      <c r="J776" s="373"/>
      <c r="K776" s="373"/>
      <c r="L776" s="373"/>
      <c r="M776" s="380"/>
    </row>
    <row r="777" spans="1:13" s="74" customFormat="1">
      <c r="A777" s="385"/>
      <c r="B777" s="130"/>
      <c r="C777" s="379"/>
      <c r="D777" s="373"/>
      <c r="E777" s="373"/>
      <c r="F777" s="380"/>
      <c r="G777" s="373"/>
      <c r="H777" s="373"/>
      <c r="I777" s="373"/>
      <c r="J777" s="373"/>
      <c r="K777" s="373"/>
      <c r="L777" s="373"/>
      <c r="M777" s="380"/>
    </row>
    <row r="778" spans="1:13" s="74" customFormat="1">
      <c r="A778" s="385"/>
      <c r="B778" s="130"/>
      <c r="C778" s="379"/>
      <c r="D778" s="373"/>
      <c r="E778" s="373"/>
      <c r="F778" s="380"/>
      <c r="G778" s="373"/>
      <c r="H778" s="373"/>
      <c r="I778" s="373"/>
      <c r="J778" s="373"/>
      <c r="K778" s="373"/>
      <c r="L778" s="373"/>
      <c r="M778" s="380"/>
    </row>
    <row r="779" spans="1:13" s="74" customFormat="1">
      <c r="A779" s="385"/>
      <c r="B779" s="130"/>
      <c r="C779" s="379"/>
      <c r="D779" s="373"/>
      <c r="E779" s="373"/>
      <c r="F779" s="380"/>
      <c r="G779" s="373"/>
      <c r="H779" s="373"/>
      <c r="I779" s="373"/>
      <c r="J779" s="373"/>
      <c r="K779" s="373"/>
      <c r="L779" s="373"/>
      <c r="M779" s="380"/>
    </row>
    <row r="780" spans="1:13" s="74" customFormat="1">
      <c r="A780" s="385"/>
      <c r="B780" s="130"/>
      <c r="C780" s="379"/>
      <c r="D780" s="373"/>
      <c r="E780" s="373"/>
      <c r="F780" s="380"/>
      <c r="G780" s="373"/>
      <c r="H780" s="373"/>
      <c r="I780" s="373"/>
      <c r="J780" s="373"/>
      <c r="K780" s="373"/>
      <c r="L780" s="373"/>
      <c r="M780" s="380"/>
    </row>
    <row r="781" spans="1:13" s="74" customFormat="1">
      <c r="A781" s="385"/>
      <c r="B781" s="130"/>
      <c r="C781" s="379"/>
      <c r="D781" s="373"/>
      <c r="E781" s="373"/>
      <c r="F781" s="380"/>
      <c r="G781" s="373"/>
      <c r="H781" s="373"/>
      <c r="I781" s="373"/>
      <c r="J781" s="373"/>
      <c r="K781" s="373"/>
      <c r="L781" s="373"/>
      <c r="M781" s="380"/>
    </row>
    <row r="782" spans="1:13" s="74" customFormat="1">
      <c r="A782" s="385"/>
      <c r="B782" s="130"/>
      <c r="C782" s="379"/>
      <c r="D782" s="373"/>
      <c r="E782" s="373"/>
      <c r="F782" s="380"/>
      <c r="G782" s="373"/>
      <c r="H782" s="373"/>
      <c r="I782" s="373"/>
      <c r="J782" s="373"/>
      <c r="K782" s="373"/>
      <c r="L782" s="373"/>
      <c r="M782" s="380"/>
    </row>
    <row r="783" spans="1:13" s="74" customFormat="1">
      <c r="A783" s="385"/>
      <c r="B783" s="130"/>
      <c r="C783" s="379"/>
      <c r="D783" s="373"/>
      <c r="E783" s="373"/>
      <c r="F783" s="380"/>
      <c r="G783" s="373"/>
      <c r="H783" s="373"/>
      <c r="I783" s="373"/>
      <c r="J783" s="373"/>
      <c r="K783" s="373"/>
      <c r="L783" s="373"/>
      <c r="M783" s="380"/>
    </row>
    <row r="784" spans="1:13" s="74" customFormat="1">
      <c r="A784" s="385"/>
      <c r="B784" s="130"/>
      <c r="C784" s="379"/>
      <c r="D784" s="373"/>
      <c r="E784" s="373"/>
      <c r="F784" s="380"/>
      <c r="G784" s="373"/>
      <c r="H784" s="373"/>
      <c r="I784" s="373"/>
      <c r="J784" s="373"/>
      <c r="K784" s="373"/>
      <c r="L784" s="373"/>
      <c r="M784" s="380"/>
    </row>
    <row r="785" spans="1:13" s="74" customFormat="1">
      <c r="A785" s="385"/>
      <c r="B785" s="130"/>
      <c r="C785" s="379"/>
      <c r="D785" s="373"/>
      <c r="E785" s="373"/>
      <c r="F785" s="380"/>
      <c r="G785" s="373"/>
      <c r="H785" s="373"/>
      <c r="I785" s="373"/>
      <c r="J785" s="373"/>
      <c r="K785" s="373"/>
      <c r="L785" s="373"/>
      <c r="M785" s="380"/>
    </row>
    <row r="786" spans="1:13" s="74" customFormat="1">
      <c r="A786" s="385"/>
      <c r="B786" s="130"/>
      <c r="C786" s="379"/>
      <c r="D786" s="373"/>
      <c r="E786" s="373"/>
      <c r="F786" s="380"/>
      <c r="G786" s="373"/>
      <c r="H786" s="373"/>
      <c r="I786" s="373"/>
      <c r="J786" s="373"/>
      <c r="K786" s="373"/>
      <c r="L786" s="373"/>
      <c r="M786" s="380"/>
    </row>
    <row r="787" spans="1:13" s="74" customFormat="1">
      <c r="A787" s="385"/>
      <c r="B787" s="130"/>
      <c r="C787" s="379"/>
      <c r="D787" s="373"/>
      <c r="E787" s="373"/>
      <c r="F787" s="380"/>
      <c r="G787" s="373"/>
      <c r="H787" s="373"/>
      <c r="I787" s="373"/>
      <c r="J787" s="373"/>
      <c r="K787" s="373"/>
      <c r="L787" s="373"/>
      <c r="M787" s="380"/>
    </row>
    <row r="788" spans="1:13" s="74" customFormat="1">
      <c r="A788" s="385"/>
      <c r="B788" s="130"/>
      <c r="C788" s="379"/>
      <c r="D788" s="373"/>
      <c r="E788" s="373"/>
      <c r="F788" s="380"/>
      <c r="G788" s="373"/>
      <c r="H788" s="373"/>
      <c r="I788" s="373"/>
      <c r="J788" s="373"/>
      <c r="K788" s="373"/>
      <c r="L788" s="373"/>
      <c r="M788" s="380"/>
    </row>
    <row r="789" spans="1:13" s="74" customFormat="1">
      <c r="A789" s="385"/>
      <c r="B789" s="130"/>
      <c r="C789" s="379"/>
      <c r="D789" s="373"/>
      <c r="E789" s="373"/>
      <c r="F789" s="380"/>
      <c r="G789" s="373"/>
      <c r="H789" s="373"/>
      <c r="I789" s="373"/>
      <c r="J789" s="373"/>
      <c r="K789" s="373"/>
      <c r="L789" s="373"/>
      <c r="M789" s="380"/>
    </row>
    <row r="790" spans="1:13" s="74" customFormat="1">
      <c r="A790" s="385"/>
      <c r="B790" s="130"/>
      <c r="C790" s="379"/>
      <c r="D790" s="373"/>
      <c r="E790" s="373"/>
      <c r="F790" s="380"/>
      <c r="G790" s="373"/>
      <c r="H790" s="373"/>
      <c r="I790" s="373"/>
      <c r="J790" s="373"/>
      <c r="K790" s="373"/>
      <c r="L790" s="373"/>
      <c r="M790" s="380"/>
    </row>
    <row r="791" spans="1:13" s="74" customFormat="1">
      <c r="A791" s="385"/>
      <c r="B791" s="130"/>
      <c r="C791" s="379"/>
      <c r="D791" s="373"/>
      <c r="E791" s="373"/>
      <c r="F791" s="380"/>
      <c r="G791" s="373"/>
      <c r="H791" s="373"/>
      <c r="I791" s="373"/>
      <c r="J791" s="373"/>
      <c r="K791" s="373"/>
      <c r="L791" s="373"/>
      <c r="M791" s="380"/>
    </row>
    <row r="792" spans="1:13" s="74" customFormat="1">
      <c r="A792" s="385"/>
      <c r="B792" s="130"/>
      <c r="C792" s="379"/>
      <c r="D792" s="373"/>
      <c r="E792" s="373"/>
      <c r="F792" s="380"/>
      <c r="G792" s="373"/>
      <c r="H792" s="373"/>
      <c r="I792" s="373"/>
      <c r="J792" s="373"/>
      <c r="K792" s="373"/>
      <c r="L792" s="373"/>
      <c r="M792" s="380"/>
    </row>
    <row r="793" spans="1:13" s="74" customFormat="1">
      <c r="A793" s="385"/>
      <c r="B793" s="130"/>
      <c r="C793" s="379"/>
      <c r="D793" s="373"/>
      <c r="E793" s="373"/>
      <c r="F793" s="380"/>
      <c r="G793" s="373"/>
      <c r="H793" s="373"/>
      <c r="I793" s="373"/>
      <c r="J793" s="373"/>
      <c r="K793" s="373"/>
      <c r="L793" s="373"/>
      <c r="M793" s="380"/>
    </row>
    <row r="794" spans="1:13" s="74" customFormat="1">
      <c r="A794" s="385"/>
      <c r="B794" s="130"/>
      <c r="C794" s="379"/>
      <c r="D794" s="373"/>
      <c r="E794" s="373"/>
      <c r="F794" s="380"/>
      <c r="G794" s="373"/>
      <c r="H794" s="373"/>
      <c r="I794" s="373"/>
      <c r="J794" s="373"/>
      <c r="K794" s="373"/>
      <c r="L794" s="373"/>
      <c r="M794" s="380"/>
    </row>
    <row r="795" spans="1:13" s="74" customFormat="1">
      <c r="A795" s="385"/>
      <c r="B795" s="130"/>
      <c r="C795" s="379"/>
      <c r="D795" s="373"/>
      <c r="E795" s="373"/>
      <c r="F795" s="380"/>
      <c r="G795" s="373"/>
      <c r="H795" s="373"/>
      <c r="I795" s="373"/>
      <c r="J795" s="373"/>
      <c r="K795" s="373"/>
      <c r="L795" s="373"/>
      <c r="M795" s="380"/>
    </row>
    <row r="796" spans="1:13" s="74" customFormat="1">
      <c r="A796" s="385"/>
      <c r="B796" s="130"/>
      <c r="C796" s="379"/>
      <c r="D796" s="373"/>
      <c r="E796" s="373"/>
      <c r="F796" s="380"/>
      <c r="G796" s="373"/>
      <c r="H796" s="373"/>
      <c r="I796" s="373"/>
      <c r="J796" s="373"/>
      <c r="K796" s="373"/>
      <c r="L796" s="373"/>
      <c r="M796" s="380"/>
    </row>
    <row r="797" spans="1:13" s="74" customFormat="1">
      <c r="A797" s="385"/>
      <c r="B797" s="130"/>
      <c r="C797" s="379"/>
      <c r="D797" s="373"/>
      <c r="E797" s="373"/>
      <c r="F797" s="380"/>
      <c r="G797" s="373"/>
      <c r="H797" s="373"/>
      <c r="I797" s="373"/>
      <c r="J797" s="373"/>
      <c r="K797" s="373"/>
      <c r="L797" s="373"/>
      <c r="M797" s="380"/>
    </row>
    <row r="798" spans="1:13" s="74" customFormat="1">
      <c r="A798" s="385"/>
      <c r="B798" s="130"/>
      <c r="C798" s="379"/>
      <c r="D798" s="373"/>
      <c r="E798" s="373"/>
      <c r="F798" s="380"/>
      <c r="G798" s="373"/>
      <c r="H798" s="373"/>
      <c r="I798" s="373"/>
      <c r="J798" s="373"/>
      <c r="K798" s="373"/>
      <c r="L798" s="373"/>
      <c r="M798" s="380"/>
    </row>
    <row r="799" spans="1:13" s="74" customFormat="1">
      <c r="A799" s="385"/>
      <c r="B799" s="130"/>
      <c r="E799" s="373"/>
      <c r="F799" s="380"/>
      <c r="G799" s="373"/>
      <c r="H799" s="373"/>
      <c r="I799" s="373"/>
      <c r="J799" s="373"/>
      <c r="K799" s="373"/>
      <c r="L799" s="373"/>
      <c r="M799" s="380"/>
    </row>
    <row r="800" spans="1:13" s="74" customFormat="1">
      <c r="A800" s="385"/>
      <c r="B800" s="130"/>
      <c r="E800" s="373"/>
      <c r="F800" s="380"/>
      <c r="G800" s="373"/>
      <c r="H800" s="373"/>
      <c r="I800" s="373"/>
      <c r="J800" s="373"/>
      <c r="K800" s="373"/>
      <c r="L800" s="373"/>
      <c r="M800" s="380"/>
    </row>
    <row r="801" spans="1:13" s="74" customFormat="1">
      <c r="A801" s="385"/>
      <c r="B801" s="130"/>
      <c r="E801" s="373"/>
      <c r="F801" s="380"/>
      <c r="G801" s="373"/>
      <c r="H801" s="373"/>
      <c r="I801" s="373"/>
      <c r="J801" s="373"/>
      <c r="K801" s="373"/>
      <c r="L801" s="373"/>
      <c r="M801" s="380"/>
    </row>
    <row r="802" spans="1:13" s="74" customFormat="1">
      <c r="A802" s="385"/>
      <c r="B802" s="130"/>
      <c r="E802" s="373"/>
      <c r="F802" s="380"/>
      <c r="G802" s="373"/>
      <c r="H802" s="373"/>
      <c r="I802" s="373"/>
      <c r="J802" s="373"/>
      <c r="K802" s="373"/>
      <c r="L802" s="373"/>
      <c r="M802" s="380"/>
    </row>
    <row r="803" spans="1:13" s="74" customFormat="1">
      <c r="A803" s="385"/>
      <c r="B803" s="130"/>
      <c r="E803" s="373"/>
      <c r="F803" s="380"/>
      <c r="G803" s="373"/>
      <c r="H803" s="373"/>
      <c r="I803" s="373"/>
      <c r="J803" s="373"/>
      <c r="K803" s="373"/>
      <c r="L803" s="373"/>
      <c r="M803" s="380"/>
    </row>
    <row r="804" spans="1:13" s="74" customFormat="1">
      <c r="A804" s="385"/>
      <c r="B804" s="130"/>
      <c r="C804" s="379"/>
      <c r="D804" s="373"/>
      <c r="E804" s="373"/>
      <c r="F804" s="380"/>
      <c r="G804" s="373"/>
      <c r="H804" s="373"/>
      <c r="I804" s="373"/>
      <c r="J804" s="373"/>
      <c r="K804" s="373"/>
      <c r="L804" s="373"/>
      <c r="M804" s="380"/>
    </row>
    <row r="805" spans="1:13" s="74" customFormat="1">
      <c r="A805" s="385"/>
      <c r="B805" s="130"/>
      <c r="C805" s="379"/>
      <c r="D805" s="373"/>
      <c r="E805" s="373"/>
      <c r="F805" s="380"/>
      <c r="G805" s="373"/>
      <c r="H805" s="373"/>
      <c r="I805" s="373"/>
      <c r="J805" s="373"/>
      <c r="K805" s="373"/>
      <c r="L805" s="373"/>
      <c r="M805" s="380"/>
    </row>
    <row r="806" spans="1:13" s="74" customFormat="1">
      <c r="A806" s="385"/>
      <c r="B806" s="130"/>
      <c r="C806" s="379"/>
      <c r="D806" s="373"/>
      <c r="E806" s="373"/>
      <c r="F806" s="380"/>
      <c r="G806" s="373"/>
      <c r="H806" s="373"/>
      <c r="I806" s="373"/>
      <c r="J806" s="373"/>
      <c r="K806" s="373"/>
      <c r="L806" s="373"/>
      <c r="M806" s="380"/>
    </row>
    <row r="807" spans="1:13" s="74" customFormat="1">
      <c r="A807" s="385"/>
      <c r="B807" s="130"/>
      <c r="C807" s="379"/>
      <c r="D807" s="373"/>
      <c r="E807" s="373"/>
      <c r="F807" s="380"/>
      <c r="G807" s="373"/>
      <c r="H807" s="373"/>
      <c r="I807" s="373"/>
      <c r="J807" s="373"/>
      <c r="K807" s="373"/>
      <c r="L807" s="373"/>
      <c r="M807" s="380"/>
    </row>
    <row r="808" spans="1:13" s="74" customFormat="1">
      <c r="A808" s="385"/>
      <c r="B808" s="130"/>
      <c r="C808" s="379"/>
      <c r="D808" s="373"/>
      <c r="E808" s="373"/>
      <c r="F808" s="380"/>
      <c r="G808" s="373"/>
      <c r="H808" s="373"/>
      <c r="I808" s="373"/>
      <c r="J808" s="373"/>
      <c r="K808" s="373"/>
      <c r="L808" s="373"/>
      <c r="M808" s="380"/>
    </row>
    <row r="809" spans="1:13" s="74" customFormat="1">
      <c r="A809" s="385"/>
      <c r="B809" s="130"/>
      <c r="C809" s="379"/>
      <c r="D809" s="373"/>
      <c r="E809" s="373"/>
      <c r="F809" s="380"/>
      <c r="G809" s="373"/>
      <c r="H809" s="373"/>
      <c r="I809" s="373"/>
      <c r="J809" s="373"/>
      <c r="K809" s="373"/>
      <c r="L809" s="373"/>
      <c r="M809" s="380"/>
    </row>
    <row r="810" spans="1:13" s="74" customFormat="1">
      <c r="A810" s="385"/>
      <c r="B810" s="130"/>
      <c r="C810" s="379"/>
      <c r="D810" s="373"/>
      <c r="E810" s="373"/>
      <c r="F810" s="380"/>
      <c r="G810" s="373"/>
      <c r="H810" s="373"/>
      <c r="I810" s="373"/>
      <c r="J810" s="373"/>
      <c r="K810" s="373"/>
      <c r="L810" s="373"/>
      <c r="M810" s="380"/>
    </row>
    <row r="811" spans="1:13" s="74" customFormat="1">
      <c r="A811" s="385"/>
      <c r="B811" s="130"/>
      <c r="C811" s="379"/>
      <c r="D811" s="373"/>
      <c r="E811" s="373"/>
      <c r="F811" s="380"/>
      <c r="G811" s="373"/>
      <c r="H811" s="373"/>
      <c r="I811" s="373"/>
      <c r="J811" s="373"/>
      <c r="K811" s="373"/>
      <c r="L811" s="373"/>
      <c r="M811" s="380"/>
    </row>
    <row r="812" spans="1:13" s="74" customFormat="1">
      <c r="A812" s="385"/>
      <c r="B812" s="130"/>
      <c r="C812" s="379"/>
      <c r="D812" s="373"/>
      <c r="E812" s="373"/>
      <c r="F812" s="380"/>
      <c r="G812" s="373"/>
      <c r="H812" s="373"/>
      <c r="I812" s="373"/>
      <c r="J812" s="373"/>
      <c r="K812" s="373"/>
      <c r="L812" s="373"/>
      <c r="M812" s="380"/>
    </row>
    <row r="813" spans="1:13" s="74" customFormat="1">
      <c r="A813" s="385"/>
      <c r="B813" s="130"/>
      <c r="C813" s="379"/>
      <c r="D813" s="373"/>
      <c r="E813" s="373"/>
      <c r="F813" s="380"/>
      <c r="G813" s="373"/>
      <c r="H813" s="373"/>
      <c r="I813" s="373"/>
      <c r="J813" s="373"/>
      <c r="K813" s="373"/>
      <c r="L813" s="373"/>
      <c r="M813" s="380"/>
    </row>
    <row r="814" spans="1:13" s="74" customFormat="1">
      <c r="A814" s="385"/>
      <c r="B814" s="130"/>
      <c r="C814" s="379"/>
      <c r="D814" s="373"/>
      <c r="E814" s="373"/>
      <c r="F814" s="380"/>
      <c r="G814" s="373"/>
      <c r="H814" s="373"/>
      <c r="I814" s="373"/>
      <c r="J814" s="373"/>
      <c r="K814" s="373"/>
      <c r="L814" s="373"/>
      <c r="M814" s="380"/>
    </row>
    <row r="815" spans="1:13" s="74" customFormat="1">
      <c r="A815" s="385"/>
      <c r="B815" s="130"/>
      <c r="C815" s="379"/>
      <c r="D815" s="373"/>
      <c r="E815" s="373"/>
      <c r="F815" s="380"/>
      <c r="G815" s="373"/>
      <c r="H815" s="373"/>
      <c r="I815" s="373"/>
      <c r="J815" s="373"/>
      <c r="K815" s="373"/>
      <c r="L815" s="373"/>
      <c r="M815" s="380"/>
    </row>
    <row r="816" spans="1:13" s="74" customFormat="1">
      <c r="A816" s="385"/>
      <c r="B816" s="130"/>
      <c r="C816" s="379"/>
      <c r="D816" s="373"/>
      <c r="E816" s="373"/>
      <c r="F816" s="380"/>
      <c r="G816" s="373"/>
      <c r="H816" s="373"/>
      <c r="I816" s="373"/>
      <c r="J816" s="373"/>
      <c r="K816" s="373"/>
      <c r="L816" s="373"/>
      <c r="M816" s="380"/>
    </row>
    <row r="817" spans="1:13" s="74" customFormat="1">
      <c r="A817" s="385"/>
      <c r="B817" s="130"/>
      <c r="C817" s="379"/>
      <c r="D817" s="373"/>
      <c r="E817" s="373"/>
      <c r="F817" s="380"/>
      <c r="G817" s="373"/>
      <c r="H817" s="373"/>
      <c r="I817" s="373"/>
      <c r="J817" s="373"/>
      <c r="K817" s="373"/>
      <c r="L817" s="373"/>
      <c r="M817" s="380"/>
    </row>
    <row r="818" spans="1:13" s="74" customFormat="1">
      <c r="A818" s="385"/>
      <c r="B818" s="130"/>
      <c r="C818" s="379"/>
      <c r="D818" s="373"/>
      <c r="E818" s="373"/>
      <c r="F818" s="380"/>
      <c r="G818" s="373"/>
      <c r="H818" s="373"/>
      <c r="I818" s="373"/>
      <c r="J818" s="373"/>
      <c r="K818" s="373"/>
      <c r="L818" s="373"/>
      <c r="M818" s="380"/>
    </row>
    <row r="819" spans="1:13" s="74" customFormat="1">
      <c r="A819" s="385"/>
      <c r="B819" s="130"/>
      <c r="C819" s="379"/>
      <c r="D819" s="373"/>
      <c r="E819" s="373"/>
      <c r="F819" s="380"/>
      <c r="G819" s="373"/>
      <c r="H819" s="373"/>
      <c r="I819" s="373"/>
      <c r="J819" s="373"/>
      <c r="K819" s="373"/>
      <c r="L819" s="373"/>
      <c r="M819" s="380"/>
    </row>
    <row r="820" spans="1:13" s="74" customFormat="1">
      <c r="A820" s="385"/>
      <c r="B820" s="130"/>
      <c r="C820" s="379"/>
      <c r="D820" s="373"/>
      <c r="E820" s="373"/>
      <c r="F820" s="380"/>
      <c r="G820" s="373"/>
      <c r="H820" s="373"/>
      <c r="I820" s="373"/>
      <c r="J820" s="373"/>
      <c r="K820" s="373"/>
      <c r="L820" s="373"/>
      <c r="M820" s="380"/>
    </row>
    <row r="821" spans="1:13" s="74" customFormat="1">
      <c r="A821" s="385"/>
      <c r="B821" s="130"/>
      <c r="C821" s="379"/>
      <c r="D821" s="373"/>
      <c r="E821" s="373"/>
      <c r="F821" s="380"/>
      <c r="G821" s="373"/>
      <c r="H821" s="373"/>
      <c r="I821" s="373"/>
      <c r="J821" s="373"/>
      <c r="K821" s="373"/>
      <c r="L821" s="373"/>
      <c r="M821" s="380"/>
    </row>
    <row r="822" spans="1:13" s="74" customFormat="1">
      <c r="A822" s="385"/>
      <c r="B822" s="130"/>
      <c r="C822" s="379"/>
      <c r="D822" s="373"/>
      <c r="E822" s="373"/>
      <c r="F822" s="380"/>
      <c r="G822" s="373"/>
      <c r="H822" s="373"/>
      <c r="I822" s="373"/>
      <c r="J822" s="373"/>
      <c r="K822" s="373"/>
      <c r="L822" s="373"/>
      <c r="M822" s="380"/>
    </row>
    <row r="823" spans="1:13" s="74" customFormat="1">
      <c r="A823" s="385"/>
      <c r="B823" s="130"/>
      <c r="C823" s="379"/>
      <c r="D823" s="373"/>
      <c r="E823" s="373"/>
      <c r="F823" s="380"/>
      <c r="G823" s="373"/>
      <c r="H823" s="373"/>
      <c r="I823" s="373"/>
      <c r="J823" s="373"/>
      <c r="K823" s="373"/>
      <c r="L823" s="373"/>
      <c r="M823" s="380"/>
    </row>
    <row r="824" spans="1:13" s="74" customFormat="1">
      <c r="A824" s="385"/>
      <c r="B824" s="130"/>
      <c r="C824" s="379"/>
      <c r="D824" s="373"/>
      <c r="E824" s="373"/>
      <c r="F824" s="380"/>
      <c r="G824" s="373"/>
      <c r="H824" s="373"/>
      <c r="I824" s="373"/>
      <c r="J824" s="373"/>
      <c r="K824" s="373"/>
      <c r="L824" s="373"/>
      <c r="M824" s="380"/>
    </row>
    <row r="825" spans="1:13" s="74" customFormat="1">
      <c r="A825" s="385"/>
      <c r="B825" s="130"/>
      <c r="C825" s="379"/>
      <c r="D825" s="373"/>
      <c r="E825" s="373"/>
      <c r="F825" s="380"/>
      <c r="G825" s="373"/>
      <c r="H825" s="373"/>
      <c r="I825" s="373"/>
      <c r="J825" s="373"/>
      <c r="K825" s="373"/>
      <c r="L825" s="373"/>
      <c r="M825" s="380"/>
    </row>
    <row r="826" spans="1:13" s="74" customFormat="1">
      <c r="A826" s="385"/>
      <c r="B826" s="130"/>
      <c r="C826" s="379"/>
      <c r="D826" s="373"/>
      <c r="E826" s="373"/>
      <c r="F826" s="380"/>
      <c r="G826" s="373"/>
      <c r="H826" s="373"/>
      <c r="I826" s="373"/>
      <c r="J826" s="373"/>
      <c r="K826" s="373"/>
      <c r="L826" s="373"/>
      <c r="M826" s="380"/>
    </row>
    <row r="827" spans="1:13" s="74" customFormat="1">
      <c r="A827" s="385"/>
      <c r="B827" s="130"/>
      <c r="C827" s="379"/>
      <c r="D827" s="373"/>
      <c r="E827" s="373"/>
      <c r="F827" s="380"/>
      <c r="G827" s="373"/>
      <c r="H827" s="373"/>
      <c r="I827" s="373"/>
      <c r="J827" s="373"/>
      <c r="K827" s="373"/>
      <c r="L827" s="373"/>
      <c r="M827" s="380"/>
    </row>
    <row r="828" spans="1:13" s="74" customFormat="1">
      <c r="A828" s="385"/>
      <c r="B828" s="130"/>
      <c r="C828" s="379"/>
      <c r="D828" s="373"/>
      <c r="E828" s="373"/>
      <c r="F828" s="380"/>
      <c r="G828" s="373"/>
      <c r="H828" s="373"/>
      <c r="I828" s="373"/>
      <c r="J828" s="373"/>
      <c r="K828" s="373"/>
      <c r="L828" s="373"/>
      <c r="M828" s="380"/>
    </row>
    <row r="829" spans="1:13" s="74" customFormat="1">
      <c r="A829" s="385"/>
      <c r="B829" s="130"/>
      <c r="C829" s="379"/>
      <c r="D829" s="373"/>
      <c r="E829" s="373"/>
      <c r="F829" s="380"/>
      <c r="G829" s="373"/>
      <c r="H829" s="373"/>
      <c r="I829" s="373"/>
      <c r="J829" s="373"/>
      <c r="K829" s="373"/>
      <c r="L829" s="373"/>
      <c r="M829" s="380"/>
    </row>
    <row r="830" spans="1:13" s="74" customFormat="1">
      <c r="A830" s="385"/>
      <c r="B830" s="130"/>
      <c r="C830" s="379"/>
      <c r="D830" s="373"/>
      <c r="E830" s="373"/>
      <c r="F830" s="380"/>
      <c r="G830" s="373"/>
      <c r="H830" s="373"/>
      <c r="I830" s="373"/>
      <c r="J830" s="373"/>
      <c r="K830" s="373"/>
      <c r="L830" s="373"/>
      <c r="M830" s="380"/>
    </row>
    <row r="831" spans="1:13" s="74" customFormat="1">
      <c r="A831" s="385"/>
      <c r="B831" s="130"/>
      <c r="C831" s="379"/>
      <c r="D831" s="373"/>
      <c r="E831" s="373"/>
      <c r="F831" s="380"/>
      <c r="G831" s="373"/>
      <c r="H831" s="373"/>
      <c r="I831" s="373"/>
      <c r="J831" s="373"/>
      <c r="K831" s="373"/>
      <c r="L831" s="373"/>
      <c r="M831" s="380"/>
    </row>
    <row r="832" spans="1:13" s="74" customFormat="1">
      <c r="A832" s="385"/>
      <c r="B832" s="130"/>
      <c r="C832" s="379"/>
      <c r="D832" s="373"/>
      <c r="E832" s="373"/>
      <c r="F832" s="380"/>
      <c r="G832" s="373"/>
      <c r="H832" s="373"/>
      <c r="I832" s="373"/>
      <c r="J832" s="373"/>
      <c r="K832" s="373"/>
      <c r="L832" s="373"/>
      <c r="M832" s="380"/>
    </row>
    <row r="833" spans="1:13" s="74" customFormat="1">
      <c r="A833" s="385"/>
      <c r="B833" s="130"/>
      <c r="C833" s="379"/>
      <c r="D833" s="373"/>
      <c r="E833" s="373"/>
      <c r="F833" s="380"/>
      <c r="G833" s="373"/>
      <c r="H833" s="373"/>
      <c r="I833" s="373"/>
      <c r="J833" s="373"/>
      <c r="K833" s="373"/>
      <c r="L833" s="373"/>
      <c r="M833" s="380"/>
    </row>
    <row r="834" spans="1:13" s="74" customFormat="1">
      <c r="A834" s="385"/>
      <c r="B834" s="130"/>
      <c r="C834" s="379"/>
      <c r="D834" s="373"/>
      <c r="E834" s="373"/>
      <c r="F834" s="380"/>
      <c r="G834" s="373"/>
      <c r="H834" s="373"/>
      <c r="I834" s="373"/>
      <c r="J834" s="373"/>
      <c r="K834" s="373"/>
      <c r="L834" s="373"/>
      <c r="M834" s="380"/>
    </row>
    <row r="835" spans="1:13" s="74" customFormat="1">
      <c r="A835" s="385"/>
      <c r="B835" s="130"/>
      <c r="C835" s="379"/>
      <c r="D835" s="373"/>
      <c r="E835" s="373"/>
      <c r="F835" s="380"/>
      <c r="G835" s="373"/>
      <c r="H835" s="373"/>
      <c r="I835" s="373"/>
      <c r="J835" s="373"/>
      <c r="K835" s="373"/>
      <c r="L835" s="373"/>
      <c r="M835" s="380"/>
    </row>
    <row r="836" spans="1:13" s="74" customFormat="1">
      <c r="A836" s="385"/>
      <c r="B836" s="130"/>
      <c r="C836" s="379"/>
      <c r="D836" s="373"/>
      <c r="E836" s="373"/>
      <c r="F836" s="380"/>
      <c r="G836" s="373"/>
      <c r="H836" s="373"/>
      <c r="I836" s="373"/>
      <c r="J836" s="373"/>
      <c r="K836" s="373"/>
      <c r="L836" s="373"/>
      <c r="M836" s="380"/>
    </row>
    <row r="837" spans="1:13" s="74" customFormat="1">
      <c r="A837" s="385"/>
      <c r="B837" s="130"/>
      <c r="C837" s="379"/>
      <c r="D837" s="373"/>
      <c r="E837" s="373"/>
      <c r="F837" s="380"/>
      <c r="G837" s="373"/>
      <c r="H837" s="373"/>
      <c r="I837" s="373"/>
      <c r="J837" s="373"/>
      <c r="K837" s="373"/>
      <c r="L837" s="373"/>
      <c r="M837" s="380"/>
    </row>
    <row r="838" spans="1:13" s="74" customFormat="1">
      <c r="A838" s="385"/>
      <c r="B838" s="130"/>
      <c r="C838" s="379"/>
      <c r="D838" s="373"/>
      <c r="E838" s="373"/>
      <c r="F838" s="380"/>
      <c r="G838" s="373"/>
      <c r="H838" s="373"/>
      <c r="I838" s="373"/>
      <c r="J838" s="373"/>
      <c r="K838" s="373"/>
      <c r="L838" s="373"/>
      <c r="M838" s="380"/>
    </row>
    <row r="839" spans="1:13" s="74" customFormat="1">
      <c r="A839" s="385"/>
      <c r="B839" s="130"/>
      <c r="E839" s="373"/>
      <c r="F839" s="380"/>
      <c r="G839" s="373"/>
      <c r="H839" s="373"/>
      <c r="I839" s="373"/>
      <c r="J839" s="373"/>
      <c r="K839" s="373"/>
      <c r="L839" s="373"/>
      <c r="M839" s="380"/>
    </row>
    <row r="840" spans="1:13" s="74" customFormat="1">
      <c r="A840" s="385"/>
      <c r="B840" s="130"/>
      <c r="E840" s="373"/>
      <c r="F840" s="380"/>
      <c r="G840" s="373"/>
      <c r="H840" s="373"/>
      <c r="I840" s="373"/>
      <c r="J840" s="373"/>
      <c r="K840" s="373"/>
      <c r="L840" s="373"/>
      <c r="M840" s="380"/>
    </row>
    <row r="841" spans="1:13" s="74" customFormat="1">
      <c r="A841" s="385"/>
      <c r="B841" s="130"/>
      <c r="E841" s="373"/>
      <c r="F841" s="380"/>
      <c r="G841" s="373"/>
      <c r="H841" s="373"/>
      <c r="I841" s="373"/>
      <c r="J841" s="373"/>
      <c r="K841" s="373"/>
      <c r="L841" s="373"/>
      <c r="M841" s="380"/>
    </row>
    <row r="842" spans="1:13" s="74" customFormat="1">
      <c r="A842" s="385"/>
      <c r="B842" s="130"/>
      <c r="E842" s="373"/>
      <c r="F842" s="380"/>
      <c r="G842" s="373"/>
      <c r="H842" s="373"/>
      <c r="I842" s="373"/>
      <c r="J842" s="373"/>
      <c r="K842" s="373"/>
      <c r="L842" s="373"/>
      <c r="M842" s="380"/>
    </row>
    <row r="843" spans="1:13" s="74" customFormat="1">
      <c r="A843" s="385"/>
      <c r="B843" s="130"/>
      <c r="E843" s="373"/>
      <c r="F843" s="380"/>
      <c r="G843" s="373"/>
      <c r="H843" s="373"/>
      <c r="I843" s="373"/>
      <c r="J843" s="373"/>
      <c r="K843" s="373"/>
      <c r="L843" s="373"/>
      <c r="M843" s="380"/>
    </row>
    <row r="844" spans="1:13" s="74" customFormat="1">
      <c r="A844" s="385"/>
      <c r="B844" s="130"/>
      <c r="C844" s="379"/>
      <c r="D844" s="373"/>
      <c r="E844" s="373"/>
      <c r="F844" s="380"/>
      <c r="G844" s="373"/>
      <c r="H844" s="373"/>
      <c r="I844" s="373"/>
      <c r="J844" s="373"/>
      <c r="K844" s="373"/>
      <c r="L844" s="373"/>
      <c r="M844" s="380"/>
    </row>
    <row r="845" spans="1:13" s="74" customFormat="1">
      <c r="A845" s="385"/>
      <c r="B845" s="130"/>
      <c r="C845" s="379"/>
      <c r="D845" s="373"/>
      <c r="E845" s="373"/>
      <c r="F845" s="380"/>
      <c r="G845" s="373"/>
      <c r="H845" s="373"/>
      <c r="I845" s="373"/>
      <c r="J845" s="373"/>
      <c r="K845" s="373"/>
      <c r="L845" s="373"/>
      <c r="M845" s="380"/>
    </row>
    <row r="846" spans="1:13" s="74" customFormat="1">
      <c r="A846" s="385"/>
      <c r="B846" s="130"/>
      <c r="C846" s="379"/>
      <c r="D846" s="373"/>
      <c r="E846" s="373"/>
      <c r="F846" s="380"/>
      <c r="G846" s="373"/>
      <c r="H846" s="373"/>
      <c r="I846" s="373"/>
      <c r="J846" s="373"/>
      <c r="K846" s="373"/>
      <c r="L846" s="373"/>
      <c r="M846" s="380"/>
    </row>
    <row r="847" spans="1:13" s="74" customFormat="1">
      <c r="A847" s="385"/>
      <c r="B847" s="130"/>
      <c r="C847" s="379"/>
      <c r="D847" s="373"/>
      <c r="E847" s="373"/>
      <c r="F847" s="380"/>
      <c r="G847" s="373"/>
      <c r="H847" s="373"/>
      <c r="I847" s="373"/>
      <c r="J847" s="373"/>
      <c r="K847" s="373"/>
      <c r="L847" s="373"/>
      <c r="M847" s="380"/>
    </row>
    <row r="848" spans="1:13" s="74" customFormat="1">
      <c r="A848" s="385"/>
      <c r="B848" s="130"/>
      <c r="C848" s="379"/>
      <c r="D848" s="373"/>
      <c r="E848" s="373"/>
      <c r="F848" s="380"/>
      <c r="G848" s="373"/>
      <c r="H848" s="373"/>
      <c r="I848" s="373"/>
      <c r="J848" s="373"/>
      <c r="K848" s="373"/>
      <c r="L848" s="373"/>
      <c r="M848" s="380"/>
    </row>
    <row r="849" spans="1:13" s="74" customFormat="1">
      <c r="A849" s="385"/>
      <c r="B849" s="130"/>
      <c r="C849" s="379"/>
      <c r="D849" s="373"/>
      <c r="E849" s="373"/>
      <c r="F849" s="380"/>
      <c r="G849" s="373"/>
      <c r="H849" s="373"/>
      <c r="I849" s="373"/>
      <c r="J849" s="373"/>
      <c r="K849" s="373"/>
      <c r="L849" s="373"/>
      <c r="M849" s="380"/>
    </row>
    <row r="850" spans="1:13" s="74" customFormat="1">
      <c r="A850" s="385"/>
      <c r="B850" s="130"/>
      <c r="C850" s="379"/>
      <c r="D850" s="373"/>
      <c r="E850" s="373"/>
      <c r="F850" s="380"/>
      <c r="G850" s="373"/>
      <c r="H850" s="373"/>
      <c r="I850" s="373"/>
      <c r="J850" s="373"/>
      <c r="K850" s="373"/>
      <c r="L850" s="373"/>
      <c r="M850" s="380"/>
    </row>
    <row r="851" spans="1:13" s="74" customFormat="1">
      <c r="A851" s="385"/>
      <c r="B851" s="130"/>
      <c r="C851" s="379"/>
      <c r="D851" s="373"/>
      <c r="E851" s="373"/>
      <c r="F851" s="380"/>
      <c r="G851" s="373"/>
      <c r="H851" s="373"/>
      <c r="I851" s="373"/>
      <c r="J851" s="373"/>
      <c r="K851" s="373"/>
      <c r="L851" s="373"/>
      <c r="M851" s="380"/>
    </row>
    <row r="852" spans="1:13" s="74" customFormat="1">
      <c r="A852" s="385"/>
      <c r="B852" s="130"/>
      <c r="C852" s="379"/>
      <c r="D852" s="373"/>
      <c r="E852" s="373"/>
      <c r="F852" s="380"/>
      <c r="G852" s="373"/>
      <c r="H852" s="373"/>
      <c r="I852" s="373"/>
      <c r="J852" s="373"/>
      <c r="K852" s="373"/>
      <c r="L852" s="373"/>
      <c r="M852" s="380"/>
    </row>
    <row r="853" spans="1:13" s="74" customFormat="1">
      <c r="A853" s="385"/>
      <c r="B853" s="130"/>
      <c r="C853" s="379"/>
      <c r="D853" s="373"/>
      <c r="E853" s="373"/>
      <c r="F853" s="380"/>
      <c r="G853" s="373"/>
      <c r="H853" s="373"/>
      <c r="I853" s="373"/>
      <c r="J853" s="373"/>
      <c r="K853" s="373"/>
      <c r="L853" s="373"/>
      <c r="M853" s="380"/>
    </row>
    <row r="854" spans="1:13" s="74" customFormat="1">
      <c r="A854" s="385"/>
      <c r="B854" s="130"/>
      <c r="C854" s="379"/>
      <c r="D854" s="373"/>
      <c r="E854" s="373"/>
      <c r="F854" s="380"/>
      <c r="G854" s="373"/>
      <c r="H854" s="373"/>
      <c r="I854" s="373"/>
      <c r="J854" s="373"/>
      <c r="K854" s="373"/>
      <c r="L854" s="373"/>
      <c r="M854" s="380"/>
    </row>
    <row r="855" spans="1:13" s="74" customFormat="1">
      <c r="A855" s="385"/>
      <c r="B855" s="130"/>
      <c r="C855" s="379"/>
      <c r="D855" s="373"/>
      <c r="E855" s="373"/>
      <c r="F855" s="380"/>
      <c r="G855" s="373"/>
      <c r="H855" s="373"/>
      <c r="I855" s="373"/>
      <c r="J855" s="373"/>
      <c r="K855" s="373"/>
      <c r="L855" s="373"/>
      <c r="M855" s="380"/>
    </row>
    <row r="856" spans="1:13" s="74" customFormat="1">
      <c r="A856" s="385"/>
      <c r="B856" s="130"/>
      <c r="C856" s="379"/>
      <c r="D856" s="373"/>
      <c r="E856" s="373"/>
      <c r="F856" s="380"/>
      <c r="G856" s="373"/>
      <c r="H856" s="373"/>
      <c r="I856" s="373"/>
      <c r="J856" s="373"/>
      <c r="K856" s="373"/>
      <c r="L856" s="373"/>
      <c r="M856" s="380"/>
    </row>
    <row r="857" spans="1:13" s="74" customFormat="1">
      <c r="A857" s="385"/>
      <c r="B857" s="130"/>
      <c r="C857" s="379"/>
      <c r="D857" s="373"/>
      <c r="E857" s="373"/>
      <c r="F857" s="380"/>
      <c r="G857" s="373"/>
      <c r="H857" s="373"/>
      <c r="I857" s="373"/>
      <c r="J857" s="373"/>
      <c r="K857" s="373"/>
      <c r="L857" s="373"/>
      <c r="M857" s="380"/>
    </row>
    <row r="858" spans="1:13" s="74" customFormat="1">
      <c r="A858" s="385"/>
      <c r="B858" s="130"/>
      <c r="C858" s="379"/>
      <c r="D858" s="373"/>
      <c r="E858" s="373"/>
      <c r="F858" s="380"/>
      <c r="G858" s="373"/>
      <c r="H858" s="373"/>
      <c r="I858" s="373"/>
      <c r="J858" s="373"/>
      <c r="K858" s="373"/>
      <c r="L858" s="373"/>
      <c r="M858" s="380"/>
    </row>
    <row r="859" spans="1:13" s="74" customFormat="1">
      <c r="A859" s="385"/>
      <c r="B859" s="130"/>
      <c r="C859" s="379"/>
      <c r="D859" s="373"/>
      <c r="E859" s="373"/>
      <c r="F859" s="380"/>
      <c r="G859" s="373"/>
      <c r="H859" s="373"/>
      <c r="I859" s="373"/>
      <c r="J859" s="373"/>
      <c r="K859" s="373"/>
      <c r="L859" s="373"/>
      <c r="M859" s="380"/>
    </row>
    <row r="860" spans="1:13" s="74" customFormat="1">
      <c r="A860" s="385"/>
      <c r="B860" s="130"/>
      <c r="C860" s="379"/>
      <c r="D860" s="373"/>
      <c r="E860" s="373"/>
      <c r="F860" s="380"/>
      <c r="G860" s="373"/>
      <c r="H860" s="373"/>
      <c r="I860" s="373"/>
      <c r="J860" s="373"/>
      <c r="K860" s="373"/>
      <c r="L860" s="373"/>
      <c r="M860" s="380"/>
    </row>
    <row r="861" spans="1:13" s="74" customFormat="1">
      <c r="A861" s="385"/>
      <c r="B861" s="130"/>
      <c r="C861" s="379"/>
      <c r="D861" s="373"/>
      <c r="E861" s="373"/>
      <c r="F861" s="380"/>
      <c r="G861" s="373"/>
      <c r="H861" s="373"/>
      <c r="I861" s="373"/>
      <c r="J861" s="373"/>
      <c r="K861" s="373"/>
      <c r="L861" s="373"/>
      <c r="M861" s="380"/>
    </row>
    <row r="862" spans="1:13" s="74" customFormat="1">
      <c r="A862" s="385"/>
      <c r="B862" s="130"/>
      <c r="C862" s="379"/>
      <c r="D862" s="373"/>
      <c r="E862" s="373"/>
      <c r="F862" s="380"/>
      <c r="G862" s="373"/>
      <c r="H862" s="373"/>
      <c r="I862" s="373"/>
      <c r="J862" s="373"/>
      <c r="K862" s="373"/>
      <c r="L862" s="373"/>
      <c r="M862" s="380"/>
    </row>
    <row r="863" spans="1:13" s="74" customFormat="1">
      <c r="A863" s="385"/>
      <c r="B863" s="130"/>
      <c r="C863" s="379"/>
      <c r="D863" s="373"/>
      <c r="E863" s="373"/>
      <c r="F863" s="380"/>
      <c r="G863" s="373"/>
      <c r="H863" s="373"/>
      <c r="I863" s="373"/>
      <c r="J863" s="373"/>
      <c r="K863" s="373"/>
      <c r="L863" s="373"/>
      <c r="M863" s="380"/>
    </row>
    <row r="864" spans="1:13" s="74" customFormat="1">
      <c r="A864" s="385"/>
      <c r="B864" s="130"/>
      <c r="C864" s="379"/>
      <c r="D864" s="373"/>
      <c r="E864" s="373"/>
      <c r="F864" s="380"/>
      <c r="G864" s="373"/>
      <c r="H864" s="373"/>
      <c r="I864" s="373"/>
      <c r="J864" s="373"/>
      <c r="K864" s="373"/>
      <c r="L864" s="373"/>
      <c r="M864" s="380"/>
    </row>
    <row r="865" spans="1:13" s="74" customFormat="1">
      <c r="A865" s="385"/>
      <c r="B865" s="130"/>
      <c r="C865" s="379"/>
      <c r="D865" s="373"/>
      <c r="E865" s="373"/>
      <c r="F865" s="380"/>
      <c r="G865" s="373"/>
      <c r="H865" s="373"/>
      <c r="I865" s="373"/>
      <c r="J865" s="373"/>
      <c r="K865" s="373"/>
      <c r="L865" s="373"/>
      <c r="M865" s="380"/>
    </row>
    <row r="866" spans="1:13" s="74" customFormat="1">
      <c r="A866" s="385"/>
      <c r="B866" s="130"/>
      <c r="C866" s="379"/>
      <c r="D866" s="373"/>
      <c r="E866" s="373"/>
      <c r="F866" s="380"/>
      <c r="G866" s="373"/>
      <c r="H866" s="373"/>
      <c r="I866" s="373"/>
      <c r="J866" s="373"/>
      <c r="K866" s="373"/>
      <c r="L866" s="373"/>
      <c r="M866" s="380"/>
    </row>
    <row r="867" spans="1:13" s="74" customFormat="1">
      <c r="A867" s="385"/>
      <c r="B867" s="130"/>
      <c r="C867" s="379"/>
      <c r="D867" s="373"/>
      <c r="E867" s="373"/>
      <c r="F867" s="380"/>
      <c r="G867" s="373"/>
      <c r="H867" s="373"/>
      <c r="I867" s="373"/>
      <c r="J867" s="373"/>
      <c r="K867" s="373"/>
      <c r="L867" s="373"/>
      <c r="M867" s="380"/>
    </row>
    <row r="868" spans="1:13" s="74" customFormat="1">
      <c r="A868" s="385"/>
      <c r="B868" s="130"/>
      <c r="C868" s="379"/>
      <c r="D868" s="373"/>
      <c r="E868" s="373"/>
      <c r="F868" s="380"/>
      <c r="G868" s="373"/>
      <c r="H868" s="373"/>
      <c r="I868" s="373"/>
      <c r="J868" s="373"/>
      <c r="K868" s="373"/>
      <c r="L868" s="373"/>
      <c r="M868" s="380"/>
    </row>
    <row r="869" spans="1:13" s="74" customFormat="1">
      <c r="A869" s="385"/>
      <c r="B869" s="130"/>
      <c r="E869" s="373"/>
      <c r="F869" s="380"/>
      <c r="G869" s="373"/>
      <c r="H869" s="373"/>
      <c r="I869" s="373"/>
      <c r="J869" s="373"/>
      <c r="K869" s="373"/>
      <c r="L869" s="373"/>
      <c r="M869" s="380"/>
    </row>
    <row r="870" spans="1:13" s="74" customFormat="1">
      <c r="A870" s="385"/>
      <c r="B870" s="130"/>
      <c r="E870" s="373"/>
      <c r="F870" s="380"/>
      <c r="G870" s="373"/>
      <c r="H870" s="373"/>
      <c r="I870" s="373"/>
      <c r="J870" s="373"/>
      <c r="K870" s="373"/>
      <c r="L870" s="373"/>
      <c r="M870" s="380"/>
    </row>
    <row r="871" spans="1:13" s="74" customFormat="1">
      <c r="A871" s="385"/>
      <c r="B871" s="130"/>
      <c r="E871" s="373"/>
      <c r="F871" s="380"/>
      <c r="G871" s="373"/>
      <c r="H871" s="373"/>
      <c r="I871" s="373"/>
      <c r="J871" s="373"/>
      <c r="K871" s="373"/>
      <c r="L871" s="373"/>
      <c r="M871" s="380"/>
    </row>
    <row r="872" spans="1:13" s="74" customFormat="1">
      <c r="A872" s="385"/>
      <c r="B872" s="130"/>
      <c r="E872" s="373"/>
      <c r="F872" s="380"/>
      <c r="G872" s="373"/>
      <c r="H872" s="373"/>
      <c r="I872" s="373"/>
      <c r="J872" s="373"/>
      <c r="K872" s="373"/>
      <c r="L872" s="373"/>
      <c r="M872" s="380"/>
    </row>
    <row r="873" spans="1:13" s="74" customFormat="1">
      <c r="A873" s="385"/>
      <c r="B873" s="130"/>
      <c r="E873" s="373"/>
      <c r="F873" s="380"/>
      <c r="G873" s="373"/>
      <c r="H873" s="373"/>
      <c r="I873" s="373"/>
      <c r="J873" s="373"/>
      <c r="K873" s="373"/>
      <c r="L873" s="373"/>
      <c r="M873" s="380"/>
    </row>
    <row r="874" spans="1:13" s="74" customFormat="1">
      <c r="A874" s="385"/>
      <c r="B874" s="130"/>
      <c r="C874" s="379"/>
      <c r="D874" s="373"/>
      <c r="E874" s="373"/>
      <c r="F874" s="380"/>
      <c r="G874" s="373"/>
      <c r="H874" s="373"/>
      <c r="I874" s="373"/>
      <c r="J874" s="373"/>
      <c r="K874" s="373"/>
      <c r="L874" s="373"/>
      <c r="M874" s="380"/>
    </row>
    <row r="875" spans="1:13" s="74" customFormat="1">
      <c r="A875" s="385"/>
      <c r="B875" s="130"/>
      <c r="C875" s="379"/>
      <c r="D875" s="373"/>
      <c r="E875" s="373"/>
      <c r="F875" s="380"/>
      <c r="G875" s="373"/>
      <c r="H875" s="373"/>
      <c r="I875" s="373"/>
      <c r="J875" s="373"/>
      <c r="K875" s="373"/>
      <c r="L875" s="373"/>
      <c r="M875" s="380"/>
    </row>
    <row r="876" spans="1:13" s="74" customFormat="1">
      <c r="A876" s="385"/>
      <c r="B876" s="130"/>
      <c r="C876" s="379"/>
      <c r="D876" s="373"/>
      <c r="E876" s="373"/>
      <c r="F876" s="380"/>
      <c r="G876" s="373"/>
      <c r="H876" s="373"/>
      <c r="I876" s="373"/>
      <c r="J876" s="373"/>
      <c r="K876" s="373"/>
      <c r="L876" s="373"/>
      <c r="M876" s="380"/>
    </row>
    <row r="877" spans="1:13" s="74" customFormat="1">
      <c r="A877" s="385"/>
      <c r="B877" s="130"/>
      <c r="C877" s="379"/>
      <c r="D877" s="373"/>
      <c r="E877" s="373"/>
      <c r="F877" s="380"/>
      <c r="G877" s="373"/>
      <c r="H877" s="373"/>
      <c r="I877" s="373"/>
      <c r="J877" s="373"/>
      <c r="K877" s="373"/>
      <c r="L877" s="373"/>
      <c r="M877" s="380"/>
    </row>
    <row r="878" spans="1:13" s="74" customFormat="1">
      <c r="A878" s="385"/>
      <c r="B878" s="130"/>
      <c r="C878" s="379"/>
      <c r="D878" s="373"/>
      <c r="E878" s="373"/>
      <c r="F878" s="380"/>
      <c r="G878" s="373"/>
      <c r="H878" s="373"/>
      <c r="I878" s="373"/>
      <c r="J878" s="373"/>
      <c r="K878" s="373"/>
      <c r="L878" s="373"/>
      <c r="M878" s="380"/>
    </row>
    <row r="879" spans="1:13" s="74" customFormat="1">
      <c r="A879" s="385"/>
      <c r="B879" s="130"/>
      <c r="C879" s="379"/>
      <c r="D879" s="373"/>
      <c r="E879" s="373"/>
      <c r="F879" s="380"/>
      <c r="G879" s="373"/>
      <c r="H879" s="373"/>
      <c r="I879" s="373"/>
      <c r="J879" s="373"/>
      <c r="K879" s="373"/>
      <c r="L879" s="373"/>
      <c r="M879" s="380"/>
    </row>
    <row r="880" spans="1:13" s="74" customFormat="1">
      <c r="A880" s="385"/>
      <c r="B880" s="130"/>
      <c r="C880" s="379"/>
      <c r="D880" s="373"/>
      <c r="E880" s="373"/>
      <c r="F880" s="380"/>
      <c r="G880" s="373"/>
      <c r="H880" s="373"/>
      <c r="I880" s="373"/>
      <c r="J880" s="373"/>
      <c r="K880" s="373"/>
      <c r="L880" s="373"/>
      <c r="M880" s="380"/>
    </row>
    <row r="881" spans="1:13" s="74" customFormat="1">
      <c r="A881" s="385"/>
      <c r="B881" s="130"/>
      <c r="C881" s="379"/>
      <c r="D881" s="373"/>
      <c r="E881" s="373"/>
      <c r="F881" s="380"/>
      <c r="G881" s="373"/>
      <c r="H881" s="373"/>
      <c r="I881" s="373"/>
      <c r="J881" s="373"/>
      <c r="K881" s="373"/>
      <c r="L881" s="373"/>
      <c r="M881" s="380"/>
    </row>
    <row r="882" spans="1:13" s="74" customFormat="1">
      <c r="A882" s="385"/>
      <c r="B882" s="130"/>
      <c r="C882" s="379"/>
      <c r="D882" s="373"/>
      <c r="E882" s="373"/>
      <c r="F882" s="380"/>
      <c r="G882" s="373"/>
      <c r="H882" s="373"/>
      <c r="I882" s="373"/>
      <c r="J882" s="373"/>
      <c r="K882" s="373"/>
      <c r="L882" s="373"/>
      <c r="M882" s="380"/>
    </row>
    <row r="883" spans="1:13" s="74" customFormat="1">
      <c r="A883" s="385"/>
      <c r="B883" s="130"/>
      <c r="C883" s="379"/>
      <c r="D883" s="373"/>
      <c r="E883" s="373"/>
      <c r="F883" s="380"/>
      <c r="G883" s="373"/>
      <c r="H883" s="373"/>
      <c r="I883" s="373"/>
      <c r="J883" s="373"/>
      <c r="K883" s="373"/>
      <c r="L883" s="373"/>
      <c r="M883" s="380"/>
    </row>
    <row r="884" spans="1:13" s="74" customFormat="1">
      <c r="A884" s="385"/>
      <c r="B884" s="130"/>
      <c r="C884" s="379"/>
      <c r="D884" s="373"/>
      <c r="E884" s="373"/>
      <c r="F884" s="380"/>
      <c r="G884" s="373"/>
      <c r="H884" s="373"/>
      <c r="I884" s="373"/>
      <c r="J884" s="373"/>
      <c r="K884" s="373"/>
      <c r="L884" s="373"/>
      <c r="M884" s="380"/>
    </row>
    <row r="885" spans="1:13" s="74" customFormat="1">
      <c r="A885" s="385"/>
      <c r="B885" s="130"/>
      <c r="C885" s="379"/>
      <c r="D885" s="373"/>
      <c r="E885" s="373"/>
      <c r="F885" s="380"/>
      <c r="G885" s="373"/>
      <c r="H885" s="373"/>
      <c r="I885" s="373"/>
      <c r="J885" s="373"/>
      <c r="K885" s="373"/>
      <c r="L885" s="373"/>
      <c r="M885" s="380"/>
    </row>
    <row r="886" spans="1:13" s="74" customFormat="1">
      <c r="A886" s="385"/>
      <c r="B886" s="130"/>
      <c r="C886" s="379"/>
      <c r="D886" s="373"/>
      <c r="E886" s="373"/>
      <c r="F886" s="380"/>
      <c r="G886" s="373"/>
      <c r="H886" s="373"/>
      <c r="I886" s="373"/>
      <c r="J886" s="373"/>
      <c r="K886" s="373"/>
      <c r="L886" s="373"/>
      <c r="M886" s="380"/>
    </row>
    <row r="887" spans="1:13" s="74" customFormat="1">
      <c r="A887" s="385"/>
      <c r="B887" s="130"/>
      <c r="C887" s="379"/>
      <c r="D887" s="373"/>
      <c r="E887" s="373"/>
      <c r="F887" s="380"/>
      <c r="G887" s="373"/>
      <c r="H887" s="373"/>
      <c r="I887" s="373"/>
      <c r="J887" s="373"/>
      <c r="K887" s="373"/>
      <c r="L887" s="373"/>
      <c r="M887" s="380"/>
    </row>
    <row r="888" spans="1:13" s="74" customFormat="1">
      <c r="A888" s="385"/>
      <c r="B888" s="130"/>
      <c r="C888" s="379"/>
      <c r="D888" s="373"/>
      <c r="E888" s="373"/>
      <c r="F888" s="380"/>
      <c r="G888" s="373"/>
      <c r="H888" s="373"/>
      <c r="I888" s="373"/>
      <c r="J888" s="373"/>
      <c r="K888" s="373"/>
      <c r="L888" s="373"/>
      <c r="M888" s="380"/>
    </row>
    <row r="889" spans="1:13" s="74" customFormat="1">
      <c r="A889" s="385"/>
      <c r="B889" s="130"/>
      <c r="C889" s="379"/>
      <c r="D889" s="373"/>
      <c r="E889" s="373"/>
      <c r="F889" s="380"/>
      <c r="G889" s="373"/>
      <c r="H889" s="373"/>
      <c r="I889" s="373"/>
      <c r="J889" s="373"/>
      <c r="K889" s="373"/>
      <c r="L889" s="373"/>
      <c r="M889" s="380"/>
    </row>
    <row r="890" spans="1:13" s="74" customFormat="1">
      <c r="A890" s="385"/>
      <c r="B890" s="130"/>
      <c r="C890" s="379"/>
      <c r="D890" s="373"/>
      <c r="E890" s="373"/>
      <c r="F890" s="380"/>
      <c r="G890" s="373"/>
      <c r="H890" s="373"/>
      <c r="I890" s="373"/>
      <c r="J890" s="373"/>
      <c r="K890" s="373"/>
      <c r="L890" s="373"/>
      <c r="M890" s="380"/>
    </row>
    <row r="891" spans="1:13" s="74" customFormat="1">
      <c r="A891" s="385"/>
      <c r="B891" s="130"/>
      <c r="C891" s="379"/>
      <c r="D891" s="373"/>
      <c r="E891" s="373"/>
      <c r="F891" s="380"/>
      <c r="G891" s="373"/>
      <c r="H891" s="373"/>
      <c r="I891" s="373"/>
      <c r="J891" s="373"/>
      <c r="K891" s="373"/>
      <c r="L891" s="373"/>
      <c r="M891" s="380"/>
    </row>
    <row r="892" spans="1:13" s="74" customFormat="1">
      <c r="A892" s="385"/>
      <c r="B892" s="130"/>
      <c r="C892" s="379"/>
      <c r="D892" s="373"/>
      <c r="E892" s="373"/>
      <c r="F892" s="380"/>
      <c r="G892" s="373"/>
      <c r="H892" s="373"/>
      <c r="I892" s="373"/>
      <c r="J892" s="373"/>
      <c r="K892" s="373"/>
      <c r="L892" s="373"/>
      <c r="M892" s="380"/>
    </row>
    <row r="893" spans="1:13" s="74" customFormat="1">
      <c r="A893" s="385"/>
      <c r="B893" s="130"/>
      <c r="C893" s="379"/>
      <c r="D893" s="373"/>
      <c r="E893" s="373"/>
      <c r="F893" s="380"/>
      <c r="G893" s="373"/>
      <c r="H893" s="373"/>
      <c r="I893" s="373"/>
      <c r="J893" s="373"/>
      <c r="K893" s="373"/>
      <c r="L893" s="373"/>
      <c r="M893" s="380"/>
    </row>
    <row r="894" spans="1:13" s="74" customFormat="1">
      <c r="A894" s="385"/>
      <c r="B894" s="130"/>
      <c r="C894" s="379"/>
      <c r="D894" s="373"/>
      <c r="E894" s="373"/>
      <c r="F894" s="380"/>
      <c r="G894" s="373"/>
      <c r="H894" s="373"/>
      <c r="I894" s="373"/>
      <c r="J894" s="373"/>
      <c r="K894" s="373"/>
      <c r="L894" s="373"/>
      <c r="M894" s="380"/>
    </row>
    <row r="895" spans="1:13" s="74" customFormat="1">
      <c r="A895" s="385"/>
      <c r="B895" s="130"/>
      <c r="C895" s="379"/>
      <c r="D895" s="373"/>
      <c r="E895" s="373"/>
      <c r="F895" s="380"/>
      <c r="G895" s="373"/>
      <c r="H895" s="373"/>
      <c r="I895" s="373"/>
      <c r="J895" s="373"/>
      <c r="K895" s="373"/>
      <c r="L895" s="373"/>
      <c r="M895" s="380"/>
    </row>
    <row r="896" spans="1:13" s="74" customFormat="1">
      <c r="A896" s="385"/>
      <c r="B896" s="130"/>
      <c r="C896" s="379"/>
      <c r="D896" s="373"/>
      <c r="E896" s="373"/>
      <c r="F896" s="380"/>
      <c r="G896" s="373"/>
      <c r="H896" s="373"/>
      <c r="I896" s="373"/>
      <c r="J896" s="373"/>
      <c r="K896" s="373"/>
      <c r="L896" s="373"/>
      <c r="M896" s="380"/>
    </row>
    <row r="897" spans="1:13" s="74" customFormat="1">
      <c r="A897" s="385"/>
      <c r="B897" s="130"/>
      <c r="C897" s="379"/>
      <c r="D897" s="373"/>
      <c r="E897" s="373"/>
      <c r="F897" s="380"/>
      <c r="G897" s="373"/>
      <c r="H897" s="373"/>
      <c r="I897" s="373"/>
      <c r="J897" s="373"/>
      <c r="K897" s="373"/>
      <c r="L897" s="373"/>
      <c r="M897" s="380"/>
    </row>
    <row r="898" spans="1:13" s="74" customFormat="1">
      <c r="A898" s="385"/>
      <c r="B898" s="130"/>
      <c r="C898" s="379"/>
      <c r="D898" s="373"/>
      <c r="E898" s="373"/>
      <c r="F898" s="380"/>
      <c r="G898" s="373"/>
      <c r="H898" s="373"/>
      <c r="I898" s="373"/>
      <c r="J898" s="373"/>
      <c r="K898" s="373"/>
      <c r="L898" s="373"/>
      <c r="M898" s="380"/>
    </row>
    <row r="899" spans="1:13" s="74" customFormat="1">
      <c r="A899" s="385"/>
      <c r="B899" s="130"/>
      <c r="E899" s="373"/>
      <c r="F899" s="380"/>
      <c r="G899" s="373"/>
      <c r="H899" s="373"/>
      <c r="I899" s="373"/>
      <c r="J899" s="373"/>
      <c r="K899" s="373"/>
      <c r="L899" s="373"/>
      <c r="M899" s="380"/>
    </row>
    <row r="900" spans="1:13" s="74" customFormat="1">
      <c r="A900" s="385"/>
      <c r="B900" s="130"/>
      <c r="E900" s="373"/>
      <c r="F900" s="380"/>
      <c r="G900" s="373"/>
      <c r="H900" s="373"/>
      <c r="I900" s="373"/>
      <c r="J900" s="373"/>
      <c r="K900" s="373"/>
      <c r="L900" s="373"/>
      <c r="M900" s="380"/>
    </row>
    <row r="901" spans="1:13" s="74" customFormat="1">
      <c r="A901" s="385"/>
      <c r="B901" s="130"/>
      <c r="E901" s="373"/>
      <c r="F901" s="380"/>
      <c r="G901" s="373"/>
      <c r="H901" s="373"/>
      <c r="I901" s="373"/>
      <c r="J901" s="373"/>
      <c r="K901" s="373"/>
      <c r="L901" s="373"/>
      <c r="M901" s="380"/>
    </row>
    <row r="902" spans="1:13" s="74" customFormat="1">
      <c r="A902" s="385"/>
      <c r="B902" s="130"/>
      <c r="E902" s="373"/>
      <c r="F902" s="380"/>
      <c r="G902" s="373"/>
      <c r="H902" s="373"/>
      <c r="I902" s="373"/>
      <c r="J902" s="373"/>
      <c r="K902" s="373"/>
      <c r="L902" s="373"/>
      <c r="M902" s="380"/>
    </row>
    <row r="903" spans="1:13" s="74" customFormat="1">
      <c r="A903" s="385"/>
      <c r="B903" s="130"/>
      <c r="E903" s="373"/>
      <c r="F903" s="380"/>
      <c r="G903" s="373"/>
      <c r="H903" s="373"/>
      <c r="I903" s="373"/>
      <c r="J903" s="373"/>
      <c r="K903" s="373"/>
      <c r="L903" s="373"/>
      <c r="M903" s="380"/>
    </row>
    <row r="904" spans="1:13" s="74" customFormat="1">
      <c r="A904" s="385"/>
      <c r="B904" s="130"/>
      <c r="C904" s="379"/>
      <c r="D904" s="373"/>
      <c r="E904" s="373"/>
      <c r="F904" s="380"/>
      <c r="G904" s="373"/>
      <c r="H904" s="373"/>
      <c r="I904" s="373"/>
      <c r="J904" s="373"/>
      <c r="K904" s="373"/>
      <c r="L904" s="373"/>
      <c r="M904" s="380"/>
    </row>
    <row r="905" spans="1:13" s="74" customFormat="1">
      <c r="A905" s="385"/>
      <c r="B905" s="130"/>
      <c r="C905" s="379"/>
      <c r="D905" s="373"/>
      <c r="E905" s="373"/>
      <c r="F905" s="380"/>
      <c r="G905" s="373"/>
      <c r="H905" s="373"/>
      <c r="I905" s="373"/>
      <c r="J905" s="373"/>
      <c r="K905" s="373"/>
      <c r="L905" s="373"/>
      <c r="M905" s="380"/>
    </row>
    <row r="906" spans="1:13" s="74" customFormat="1">
      <c r="A906" s="385"/>
      <c r="B906" s="130"/>
      <c r="C906" s="379"/>
      <c r="D906" s="373"/>
      <c r="E906" s="373"/>
      <c r="F906" s="380"/>
      <c r="G906" s="373"/>
      <c r="H906" s="373"/>
      <c r="I906" s="373"/>
      <c r="J906" s="373"/>
      <c r="K906" s="373"/>
      <c r="L906" s="373"/>
      <c r="M906" s="380"/>
    </row>
    <row r="907" spans="1:13" s="74" customFormat="1">
      <c r="A907" s="385"/>
      <c r="B907" s="130"/>
      <c r="C907" s="379"/>
      <c r="D907" s="373"/>
      <c r="E907" s="373"/>
      <c r="F907" s="380"/>
      <c r="G907" s="373"/>
      <c r="H907" s="373"/>
      <c r="I907" s="373"/>
      <c r="J907" s="373"/>
      <c r="K907" s="373"/>
      <c r="L907" s="373"/>
      <c r="M907" s="380"/>
    </row>
    <row r="908" spans="1:13" s="74" customFormat="1">
      <c r="A908" s="385"/>
      <c r="B908" s="130"/>
      <c r="C908" s="379"/>
      <c r="D908" s="373"/>
      <c r="E908" s="373"/>
      <c r="F908" s="380"/>
      <c r="G908" s="373"/>
      <c r="H908" s="373"/>
      <c r="I908" s="373"/>
      <c r="J908" s="373"/>
      <c r="K908" s="373"/>
      <c r="L908" s="373"/>
      <c r="M908" s="380"/>
    </row>
    <row r="909" spans="1:13" s="74" customFormat="1">
      <c r="A909" s="385"/>
      <c r="B909" s="130"/>
      <c r="C909" s="379"/>
      <c r="D909" s="373"/>
      <c r="E909" s="373"/>
      <c r="F909" s="380"/>
      <c r="G909" s="373"/>
      <c r="H909" s="373"/>
      <c r="I909" s="373"/>
      <c r="J909" s="373"/>
      <c r="K909" s="373"/>
      <c r="L909" s="373"/>
      <c r="M909" s="380"/>
    </row>
    <row r="910" spans="1:13" s="74" customFormat="1">
      <c r="A910" s="385"/>
      <c r="B910" s="130"/>
      <c r="C910" s="379"/>
      <c r="D910" s="373"/>
      <c r="E910" s="373"/>
      <c r="F910" s="380"/>
      <c r="G910" s="373"/>
      <c r="H910" s="373"/>
      <c r="I910" s="373"/>
      <c r="J910" s="373"/>
      <c r="K910" s="373"/>
      <c r="L910" s="373"/>
      <c r="M910" s="380"/>
    </row>
    <row r="911" spans="1:13" s="74" customFormat="1">
      <c r="A911" s="385"/>
      <c r="B911" s="130"/>
      <c r="C911" s="379"/>
      <c r="D911" s="373"/>
      <c r="E911" s="373"/>
      <c r="F911" s="380"/>
      <c r="G911" s="373"/>
      <c r="H911" s="373"/>
      <c r="I911" s="373"/>
      <c r="J911" s="373"/>
      <c r="K911" s="373"/>
      <c r="L911" s="373"/>
      <c r="M911" s="380"/>
    </row>
    <row r="912" spans="1:13" s="74" customFormat="1">
      <c r="A912" s="385"/>
      <c r="B912" s="130"/>
      <c r="C912" s="379"/>
      <c r="D912" s="373"/>
      <c r="E912" s="373"/>
      <c r="F912" s="380"/>
      <c r="G912" s="373"/>
      <c r="H912" s="373"/>
      <c r="I912" s="373"/>
      <c r="J912" s="373"/>
      <c r="K912" s="373"/>
      <c r="L912" s="373"/>
      <c r="M912" s="380"/>
    </row>
    <row r="913" spans="1:13" s="74" customFormat="1">
      <c r="A913" s="385"/>
      <c r="B913" s="130"/>
      <c r="C913" s="379"/>
      <c r="D913" s="373"/>
      <c r="E913" s="373"/>
      <c r="F913" s="380"/>
      <c r="G913" s="373"/>
      <c r="H913" s="373"/>
      <c r="I913" s="373"/>
      <c r="J913" s="373"/>
      <c r="K913" s="373"/>
      <c r="L913" s="373"/>
      <c r="M913" s="380"/>
    </row>
    <row r="914" spans="1:13" s="74" customFormat="1">
      <c r="A914" s="385"/>
      <c r="B914" s="130"/>
      <c r="C914" s="379"/>
      <c r="D914" s="373"/>
      <c r="E914" s="373"/>
      <c r="F914" s="380"/>
      <c r="G914" s="373"/>
      <c r="H914" s="373"/>
      <c r="I914" s="373"/>
      <c r="J914" s="373"/>
      <c r="K914" s="373"/>
      <c r="L914" s="373"/>
      <c r="M914" s="380"/>
    </row>
    <row r="915" spans="1:13" s="74" customFormat="1">
      <c r="A915" s="385"/>
      <c r="B915" s="130"/>
      <c r="C915" s="379"/>
      <c r="D915" s="373"/>
      <c r="E915" s="373"/>
      <c r="F915" s="380"/>
      <c r="G915" s="373"/>
      <c r="H915" s="373"/>
      <c r="I915" s="373"/>
      <c r="J915" s="373"/>
      <c r="K915" s="373"/>
      <c r="L915" s="373"/>
      <c r="M915" s="380"/>
    </row>
    <row r="916" spans="1:13" s="74" customFormat="1">
      <c r="A916" s="385"/>
      <c r="B916" s="130"/>
      <c r="C916" s="379"/>
      <c r="D916" s="373"/>
      <c r="E916" s="373"/>
      <c r="F916" s="380"/>
      <c r="G916" s="373"/>
      <c r="H916" s="373"/>
      <c r="I916" s="373"/>
      <c r="J916" s="373"/>
      <c r="K916" s="373"/>
      <c r="L916" s="373"/>
      <c r="M916" s="380"/>
    </row>
    <row r="917" spans="1:13" s="74" customFormat="1">
      <c r="A917" s="385"/>
      <c r="B917" s="130"/>
      <c r="C917" s="379"/>
      <c r="D917" s="373"/>
      <c r="E917" s="373"/>
      <c r="F917" s="380"/>
      <c r="G917" s="373"/>
      <c r="H917" s="373"/>
      <c r="I917" s="373"/>
      <c r="J917" s="373"/>
      <c r="K917" s="373"/>
      <c r="L917" s="373"/>
      <c r="M917" s="380"/>
    </row>
    <row r="918" spans="1:13" s="74" customFormat="1">
      <c r="A918" s="385"/>
      <c r="B918" s="130"/>
      <c r="C918" s="379"/>
      <c r="D918" s="373"/>
      <c r="E918" s="373"/>
      <c r="F918" s="380"/>
      <c r="G918" s="373"/>
      <c r="H918" s="373"/>
      <c r="I918" s="373"/>
      <c r="J918" s="373"/>
      <c r="K918" s="373"/>
      <c r="L918" s="373"/>
      <c r="M918" s="380"/>
    </row>
    <row r="919" spans="1:13" s="74" customFormat="1">
      <c r="A919" s="385"/>
      <c r="B919" s="130"/>
      <c r="C919" s="379"/>
      <c r="D919" s="373"/>
      <c r="E919" s="373"/>
      <c r="F919" s="380"/>
      <c r="G919" s="373"/>
      <c r="H919" s="373"/>
      <c r="I919" s="373"/>
      <c r="J919" s="373"/>
      <c r="K919" s="373"/>
      <c r="L919" s="373"/>
      <c r="M919" s="380"/>
    </row>
    <row r="920" spans="1:13" s="74" customFormat="1">
      <c r="A920" s="385"/>
      <c r="B920" s="130"/>
      <c r="C920" s="379"/>
      <c r="D920" s="373"/>
      <c r="E920" s="373"/>
      <c r="F920" s="380"/>
      <c r="G920" s="373"/>
      <c r="H920" s="373"/>
      <c r="I920" s="373"/>
      <c r="J920" s="373"/>
      <c r="K920" s="373"/>
      <c r="L920" s="373"/>
      <c r="M920" s="380"/>
    </row>
    <row r="921" spans="1:13" s="74" customFormat="1">
      <c r="A921" s="385"/>
      <c r="B921" s="130"/>
      <c r="C921" s="379"/>
      <c r="D921" s="373"/>
      <c r="E921" s="373"/>
      <c r="F921" s="380"/>
      <c r="G921" s="373"/>
      <c r="H921" s="373"/>
      <c r="I921" s="373"/>
      <c r="J921" s="373"/>
      <c r="K921" s="373"/>
      <c r="L921" s="373"/>
      <c r="M921" s="380"/>
    </row>
    <row r="922" spans="1:13" s="74" customFormat="1">
      <c r="A922" s="385"/>
      <c r="B922" s="130"/>
      <c r="C922" s="379"/>
      <c r="D922" s="373"/>
      <c r="E922" s="373"/>
      <c r="F922" s="380"/>
      <c r="G922" s="373"/>
      <c r="H922" s="373"/>
      <c r="I922" s="373"/>
      <c r="J922" s="373"/>
      <c r="K922" s="373"/>
      <c r="L922" s="373"/>
      <c r="M922" s="380"/>
    </row>
    <row r="923" spans="1:13" s="74" customFormat="1">
      <c r="A923" s="385"/>
      <c r="B923" s="130"/>
      <c r="C923" s="379"/>
      <c r="D923" s="373"/>
      <c r="E923" s="373"/>
      <c r="F923" s="380"/>
      <c r="G923" s="373"/>
      <c r="H923" s="373"/>
      <c r="I923" s="373"/>
      <c r="J923" s="373"/>
      <c r="K923" s="373"/>
      <c r="L923" s="373"/>
      <c r="M923" s="380"/>
    </row>
    <row r="924" spans="1:13" s="74" customFormat="1">
      <c r="A924" s="385"/>
      <c r="B924" s="130"/>
      <c r="C924" s="379"/>
      <c r="D924" s="373"/>
      <c r="E924" s="373"/>
      <c r="F924" s="380"/>
      <c r="G924" s="373"/>
      <c r="H924" s="373"/>
      <c r="I924" s="373"/>
      <c r="J924" s="373"/>
      <c r="K924" s="373"/>
      <c r="L924" s="373"/>
      <c r="M924" s="380"/>
    </row>
    <row r="925" spans="1:13" s="74" customFormat="1">
      <c r="A925" s="385"/>
      <c r="B925" s="130"/>
      <c r="C925" s="379"/>
      <c r="D925" s="373"/>
      <c r="E925" s="373"/>
      <c r="F925" s="380"/>
      <c r="G925" s="373"/>
      <c r="H925" s="373"/>
      <c r="I925" s="373"/>
      <c r="J925" s="373"/>
      <c r="K925" s="373"/>
      <c r="L925" s="373"/>
      <c r="M925" s="380"/>
    </row>
    <row r="926" spans="1:13" s="74" customFormat="1">
      <c r="A926" s="385"/>
      <c r="B926" s="130"/>
      <c r="C926" s="379"/>
      <c r="D926" s="373"/>
      <c r="E926" s="373"/>
      <c r="F926" s="380"/>
      <c r="G926" s="373"/>
      <c r="H926" s="373"/>
      <c r="I926" s="373"/>
      <c r="J926" s="373"/>
      <c r="K926" s="373"/>
      <c r="L926" s="373"/>
      <c r="M926" s="380"/>
    </row>
    <row r="927" spans="1:13" s="74" customFormat="1">
      <c r="A927" s="385"/>
      <c r="B927" s="130"/>
      <c r="C927" s="379"/>
      <c r="D927" s="373"/>
      <c r="E927" s="373"/>
      <c r="F927" s="380"/>
      <c r="G927" s="373"/>
      <c r="H927" s="373"/>
      <c r="I927" s="373"/>
      <c r="J927" s="373"/>
      <c r="K927" s="373"/>
      <c r="L927" s="373"/>
      <c r="M927" s="380"/>
    </row>
    <row r="928" spans="1:13" s="74" customFormat="1">
      <c r="A928" s="385"/>
      <c r="B928" s="130"/>
      <c r="C928" s="379"/>
      <c r="D928" s="373"/>
      <c r="E928" s="373"/>
      <c r="F928" s="380"/>
      <c r="G928" s="373"/>
      <c r="H928" s="373"/>
      <c r="I928" s="373"/>
      <c r="J928" s="373"/>
      <c r="K928" s="373"/>
      <c r="L928" s="373"/>
      <c r="M928" s="380"/>
    </row>
    <row r="929" spans="1:13" s="74" customFormat="1">
      <c r="A929" s="385"/>
      <c r="B929" s="130"/>
      <c r="E929" s="373"/>
      <c r="F929" s="380"/>
      <c r="G929" s="373"/>
      <c r="H929" s="373"/>
      <c r="I929" s="373"/>
      <c r="J929" s="373"/>
      <c r="K929" s="373"/>
      <c r="L929" s="373"/>
      <c r="M929" s="380"/>
    </row>
    <row r="930" spans="1:13" s="74" customFormat="1">
      <c r="A930" s="385"/>
      <c r="B930" s="130"/>
      <c r="E930" s="373"/>
      <c r="F930" s="380"/>
      <c r="G930" s="373"/>
      <c r="H930" s="373"/>
      <c r="I930" s="373"/>
      <c r="J930" s="373"/>
      <c r="K930" s="373"/>
      <c r="L930" s="373"/>
      <c r="M930" s="380"/>
    </row>
    <row r="931" spans="1:13" s="74" customFormat="1">
      <c r="A931" s="385"/>
      <c r="B931" s="130"/>
      <c r="E931" s="373"/>
      <c r="F931" s="380"/>
      <c r="G931" s="373"/>
      <c r="H931" s="373"/>
      <c r="I931" s="373"/>
      <c r="J931" s="373"/>
      <c r="K931" s="373"/>
      <c r="L931" s="373"/>
      <c r="M931" s="380"/>
    </row>
    <row r="932" spans="1:13" s="74" customFormat="1">
      <c r="A932" s="385"/>
      <c r="B932" s="130"/>
      <c r="E932" s="373"/>
      <c r="F932" s="380"/>
      <c r="G932" s="373"/>
      <c r="H932" s="373"/>
      <c r="I932" s="373"/>
      <c r="J932" s="373"/>
      <c r="K932" s="373"/>
      <c r="L932" s="373"/>
      <c r="M932" s="380"/>
    </row>
    <row r="933" spans="1:13" s="74" customFormat="1">
      <c r="A933" s="385"/>
      <c r="B933" s="130"/>
      <c r="E933" s="373"/>
      <c r="F933" s="380"/>
      <c r="G933" s="373"/>
      <c r="H933" s="373"/>
      <c r="I933" s="373"/>
      <c r="J933" s="373"/>
      <c r="K933" s="373"/>
      <c r="L933" s="373"/>
      <c r="M933" s="380"/>
    </row>
    <row r="934" spans="1:13" s="74" customFormat="1">
      <c r="A934" s="385"/>
      <c r="B934" s="130"/>
      <c r="C934" s="379"/>
      <c r="D934" s="373"/>
      <c r="E934" s="373"/>
      <c r="F934" s="380"/>
      <c r="G934" s="373"/>
      <c r="H934" s="373"/>
      <c r="I934" s="373"/>
      <c r="J934" s="373"/>
      <c r="K934" s="373"/>
      <c r="L934" s="373"/>
      <c r="M934" s="380"/>
    </row>
    <row r="935" spans="1:13" s="74" customFormat="1">
      <c r="A935" s="385"/>
      <c r="B935" s="130"/>
      <c r="C935" s="379"/>
      <c r="D935" s="373"/>
      <c r="E935" s="373"/>
      <c r="F935" s="380"/>
      <c r="G935" s="373"/>
      <c r="H935" s="373"/>
      <c r="I935" s="373"/>
      <c r="J935" s="373"/>
      <c r="K935" s="373"/>
      <c r="L935" s="373"/>
      <c r="M935" s="380"/>
    </row>
    <row r="936" spans="1:13" s="74" customFormat="1">
      <c r="A936" s="385"/>
      <c r="B936" s="130"/>
      <c r="C936" s="379"/>
      <c r="D936" s="373"/>
      <c r="E936" s="373"/>
      <c r="F936" s="380"/>
      <c r="G936" s="373"/>
      <c r="H936" s="373"/>
      <c r="I936" s="373"/>
      <c r="J936" s="373"/>
      <c r="K936" s="373"/>
      <c r="L936" s="373"/>
      <c r="M936" s="380"/>
    </row>
    <row r="937" spans="1:13" s="74" customFormat="1">
      <c r="A937" s="385"/>
      <c r="B937" s="130"/>
      <c r="C937" s="379"/>
      <c r="D937" s="373"/>
      <c r="E937" s="373"/>
      <c r="F937" s="380"/>
      <c r="G937" s="373"/>
      <c r="H937" s="373"/>
      <c r="I937" s="373"/>
      <c r="J937" s="373"/>
      <c r="K937" s="373"/>
      <c r="L937" s="373"/>
      <c r="M937" s="380"/>
    </row>
    <row r="938" spans="1:13" s="74" customFormat="1">
      <c r="A938" s="385"/>
      <c r="B938" s="130"/>
      <c r="C938" s="379"/>
      <c r="D938" s="373"/>
      <c r="E938" s="373"/>
      <c r="F938" s="380"/>
      <c r="G938" s="373"/>
      <c r="H938" s="373"/>
      <c r="I938" s="373"/>
      <c r="J938" s="373"/>
      <c r="K938" s="373"/>
      <c r="L938" s="373"/>
      <c r="M938" s="380"/>
    </row>
    <row r="939" spans="1:13" s="74" customFormat="1">
      <c r="A939" s="385"/>
      <c r="B939" s="130"/>
      <c r="C939" s="379"/>
      <c r="D939" s="373"/>
      <c r="E939" s="373"/>
      <c r="F939" s="380"/>
      <c r="G939" s="373"/>
      <c r="H939" s="373"/>
      <c r="I939" s="373"/>
      <c r="J939" s="373"/>
      <c r="K939" s="373"/>
      <c r="L939" s="373"/>
      <c r="M939" s="380"/>
    </row>
    <row r="940" spans="1:13" s="74" customFormat="1">
      <c r="A940" s="385"/>
      <c r="B940" s="130"/>
      <c r="C940" s="379"/>
      <c r="D940" s="373"/>
      <c r="E940" s="373"/>
      <c r="F940" s="380"/>
      <c r="G940" s="373"/>
      <c r="H940" s="373"/>
      <c r="I940" s="373"/>
      <c r="J940" s="373"/>
      <c r="K940" s="373"/>
      <c r="L940" s="373"/>
      <c r="M940" s="380"/>
    </row>
    <row r="941" spans="1:13" s="74" customFormat="1">
      <c r="A941" s="385"/>
      <c r="B941" s="130"/>
      <c r="C941" s="379"/>
      <c r="D941" s="373"/>
      <c r="E941" s="373"/>
      <c r="F941" s="380"/>
      <c r="G941" s="373"/>
      <c r="H941" s="373"/>
      <c r="I941" s="373"/>
      <c r="J941" s="373"/>
      <c r="K941" s="373"/>
      <c r="L941" s="373"/>
      <c r="M941" s="380"/>
    </row>
    <row r="942" spans="1:13" s="74" customFormat="1">
      <c r="A942" s="385"/>
      <c r="B942" s="130"/>
      <c r="C942" s="379"/>
      <c r="D942" s="373"/>
      <c r="E942" s="373"/>
      <c r="F942" s="380"/>
      <c r="G942" s="373"/>
      <c r="H942" s="373"/>
      <c r="I942" s="373"/>
      <c r="J942" s="373"/>
      <c r="K942" s="373"/>
      <c r="L942" s="373"/>
      <c r="M942" s="380"/>
    </row>
    <row r="943" spans="1:13" s="74" customFormat="1">
      <c r="A943" s="385"/>
      <c r="B943" s="130"/>
      <c r="C943" s="379"/>
      <c r="D943" s="373"/>
      <c r="E943" s="373"/>
      <c r="F943" s="380"/>
      <c r="G943" s="373"/>
      <c r="H943" s="373"/>
      <c r="I943" s="373"/>
      <c r="J943" s="373"/>
      <c r="K943" s="373"/>
      <c r="L943" s="373"/>
      <c r="M943" s="380"/>
    </row>
    <row r="944" spans="1:13" s="74" customFormat="1">
      <c r="A944" s="385"/>
      <c r="B944" s="130"/>
      <c r="C944" s="379"/>
      <c r="D944" s="373"/>
      <c r="E944" s="373"/>
      <c r="F944" s="380"/>
      <c r="G944" s="373"/>
      <c r="H944" s="373"/>
      <c r="I944" s="373"/>
      <c r="J944" s="373"/>
      <c r="K944" s="373"/>
      <c r="L944" s="373"/>
      <c r="M944" s="380"/>
    </row>
    <row r="945" spans="1:13" s="74" customFormat="1">
      <c r="A945" s="385"/>
      <c r="B945" s="130"/>
      <c r="C945" s="379"/>
      <c r="D945" s="373"/>
      <c r="E945" s="373"/>
      <c r="F945" s="380"/>
      <c r="G945" s="373"/>
      <c r="H945" s="373"/>
      <c r="I945" s="373"/>
      <c r="J945" s="373"/>
      <c r="K945" s="373"/>
      <c r="L945" s="373"/>
      <c r="M945" s="380"/>
    </row>
    <row r="946" spans="1:13" s="74" customFormat="1">
      <c r="A946" s="385"/>
      <c r="B946" s="130"/>
      <c r="C946" s="379"/>
      <c r="D946" s="373"/>
      <c r="E946" s="373"/>
      <c r="F946" s="380"/>
      <c r="G946" s="373"/>
      <c r="H946" s="373"/>
      <c r="I946" s="373"/>
      <c r="J946" s="373"/>
      <c r="K946" s="373"/>
      <c r="L946" s="373"/>
      <c r="M946" s="380"/>
    </row>
    <row r="947" spans="1:13" s="74" customFormat="1">
      <c r="A947" s="385"/>
      <c r="B947" s="130"/>
      <c r="C947" s="379"/>
      <c r="D947" s="373"/>
      <c r="E947" s="373"/>
      <c r="F947" s="380"/>
      <c r="G947" s="373"/>
      <c r="H947" s="373"/>
      <c r="I947" s="373"/>
      <c r="J947" s="373"/>
      <c r="K947" s="373"/>
      <c r="L947" s="373"/>
      <c r="M947" s="380"/>
    </row>
    <row r="948" spans="1:13" s="74" customFormat="1">
      <c r="A948" s="385"/>
      <c r="B948" s="130"/>
      <c r="C948" s="379"/>
      <c r="D948" s="373"/>
      <c r="E948" s="373"/>
      <c r="F948" s="380"/>
      <c r="G948" s="373"/>
      <c r="H948" s="373"/>
      <c r="I948" s="373"/>
      <c r="J948" s="373"/>
      <c r="K948" s="373"/>
      <c r="L948" s="373"/>
      <c r="M948" s="380"/>
    </row>
    <row r="949" spans="1:13" s="74" customFormat="1">
      <c r="A949" s="385"/>
      <c r="B949" s="130"/>
      <c r="C949" s="379"/>
      <c r="D949" s="373"/>
      <c r="E949" s="373"/>
      <c r="F949" s="380"/>
      <c r="G949" s="373"/>
      <c r="H949" s="373"/>
      <c r="I949" s="373"/>
      <c r="J949" s="373"/>
      <c r="K949" s="373"/>
      <c r="L949" s="373"/>
      <c r="M949" s="380"/>
    </row>
    <row r="950" spans="1:13" s="74" customFormat="1">
      <c r="A950" s="385"/>
      <c r="B950" s="130"/>
      <c r="C950" s="379"/>
      <c r="D950" s="373"/>
      <c r="E950" s="373"/>
      <c r="F950" s="380"/>
      <c r="G950" s="373"/>
      <c r="H950" s="373"/>
      <c r="I950" s="373"/>
      <c r="J950" s="373"/>
      <c r="K950" s="373"/>
      <c r="L950" s="373"/>
      <c r="M950" s="380"/>
    </row>
    <row r="951" spans="1:13" s="74" customFormat="1">
      <c r="A951" s="385"/>
      <c r="B951" s="130"/>
      <c r="C951" s="379"/>
      <c r="D951" s="373"/>
      <c r="E951" s="373"/>
      <c r="F951" s="380"/>
      <c r="G951" s="373"/>
      <c r="H951" s="373"/>
      <c r="I951" s="373"/>
      <c r="J951" s="373"/>
      <c r="K951" s="373"/>
      <c r="L951" s="373"/>
      <c r="M951" s="380"/>
    </row>
    <row r="952" spans="1:13" s="74" customFormat="1">
      <c r="A952" s="385"/>
      <c r="B952" s="130"/>
      <c r="C952" s="379"/>
      <c r="D952" s="373"/>
      <c r="E952" s="373"/>
      <c r="F952" s="380"/>
      <c r="G952" s="373"/>
      <c r="H952" s="373"/>
      <c r="I952" s="373"/>
      <c r="J952" s="373"/>
      <c r="K952" s="373"/>
      <c r="L952" s="373"/>
      <c r="M952" s="380"/>
    </row>
    <row r="953" spans="1:13" s="74" customFormat="1">
      <c r="A953" s="385"/>
      <c r="B953" s="130"/>
      <c r="C953" s="379"/>
      <c r="D953" s="373"/>
      <c r="E953" s="373"/>
      <c r="F953" s="380"/>
      <c r="G953" s="373"/>
      <c r="H953" s="373"/>
      <c r="I953" s="373"/>
      <c r="J953" s="373"/>
      <c r="K953" s="373"/>
      <c r="L953" s="373"/>
      <c r="M953" s="380"/>
    </row>
    <row r="954" spans="1:13" s="74" customFormat="1">
      <c r="A954" s="385"/>
      <c r="B954" s="130"/>
      <c r="C954" s="379"/>
      <c r="D954" s="373"/>
      <c r="E954" s="373"/>
      <c r="F954" s="380"/>
      <c r="G954" s="373"/>
      <c r="H954" s="373"/>
      <c r="I954" s="373"/>
      <c r="J954" s="373"/>
      <c r="K954" s="373"/>
      <c r="L954" s="373"/>
      <c r="M954" s="380"/>
    </row>
    <row r="955" spans="1:13" s="74" customFormat="1">
      <c r="A955" s="385"/>
      <c r="B955" s="130"/>
      <c r="C955" s="379"/>
      <c r="D955" s="373"/>
      <c r="E955" s="373"/>
      <c r="F955" s="380"/>
      <c r="G955" s="373"/>
      <c r="H955" s="373"/>
      <c r="I955" s="373"/>
      <c r="J955" s="373"/>
      <c r="K955" s="373"/>
      <c r="L955" s="373"/>
      <c r="M955" s="380"/>
    </row>
    <row r="956" spans="1:13" s="74" customFormat="1">
      <c r="A956" s="385"/>
      <c r="B956" s="130"/>
      <c r="C956" s="379"/>
      <c r="D956" s="373"/>
      <c r="E956" s="373"/>
      <c r="F956" s="380"/>
      <c r="G956" s="373"/>
      <c r="H956" s="373"/>
      <c r="I956" s="373"/>
      <c r="J956" s="373"/>
      <c r="K956" s="373"/>
      <c r="L956" s="373"/>
      <c r="M956" s="380"/>
    </row>
    <row r="957" spans="1:13" s="74" customFormat="1">
      <c r="A957" s="385"/>
      <c r="B957" s="130"/>
      <c r="C957" s="379"/>
      <c r="D957" s="373"/>
      <c r="E957" s="373"/>
      <c r="F957" s="380"/>
      <c r="G957" s="373"/>
      <c r="H957" s="373"/>
      <c r="I957" s="373"/>
      <c r="J957" s="373"/>
      <c r="K957" s="373"/>
      <c r="L957" s="373"/>
      <c r="M957" s="380"/>
    </row>
    <row r="958" spans="1:13" s="74" customFormat="1">
      <c r="A958" s="385"/>
      <c r="B958" s="130"/>
      <c r="C958" s="379"/>
      <c r="D958" s="373"/>
      <c r="E958" s="373"/>
      <c r="F958" s="380"/>
      <c r="G958" s="373"/>
      <c r="H958" s="373"/>
      <c r="I958" s="373"/>
      <c r="J958" s="373"/>
      <c r="K958" s="373"/>
      <c r="L958" s="373"/>
      <c r="M958" s="380"/>
    </row>
    <row r="959" spans="1:13" s="74" customFormat="1">
      <c r="A959" s="385"/>
      <c r="B959" s="130"/>
      <c r="E959" s="373"/>
      <c r="F959" s="380"/>
      <c r="G959" s="373"/>
      <c r="H959" s="373"/>
      <c r="I959" s="373"/>
      <c r="J959" s="373"/>
      <c r="K959" s="373"/>
      <c r="L959" s="373"/>
      <c r="M959" s="380"/>
    </row>
    <row r="960" spans="1:13" s="74" customFormat="1">
      <c r="A960" s="385"/>
      <c r="B960" s="130"/>
      <c r="E960" s="373"/>
      <c r="F960" s="380"/>
      <c r="G960" s="373"/>
      <c r="H960" s="373"/>
      <c r="I960" s="373"/>
      <c r="J960" s="373"/>
      <c r="K960" s="373"/>
      <c r="L960" s="373"/>
      <c r="M960" s="380"/>
    </row>
    <row r="961" spans="1:13" s="74" customFormat="1">
      <c r="A961" s="385"/>
      <c r="B961" s="130"/>
      <c r="E961" s="373"/>
      <c r="F961" s="380"/>
      <c r="G961" s="373"/>
      <c r="H961" s="373"/>
      <c r="I961" s="373"/>
      <c r="J961" s="373"/>
      <c r="K961" s="373"/>
      <c r="L961" s="373"/>
      <c r="M961" s="380"/>
    </row>
    <row r="962" spans="1:13" s="74" customFormat="1">
      <c r="A962" s="385"/>
      <c r="B962" s="130"/>
      <c r="E962" s="373"/>
      <c r="F962" s="380"/>
      <c r="G962" s="373"/>
      <c r="H962" s="373"/>
      <c r="I962" s="373"/>
      <c r="J962" s="373"/>
      <c r="K962" s="373"/>
      <c r="L962" s="373"/>
      <c r="M962" s="380"/>
    </row>
    <row r="963" spans="1:13" s="74" customFormat="1">
      <c r="A963" s="385"/>
      <c r="B963" s="130"/>
      <c r="E963" s="373"/>
      <c r="F963" s="380"/>
      <c r="G963" s="373"/>
      <c r="H963" s="373"/>
      <c r="I963" s="373"/>
      <c r="J963" s="373"/>
      <c r="K963" s="373"/>
      <c r="L963" s="373"/>
      <c r="M963" s="380"/>
    </row>
    <row r="964" spans="1:13" s="74" customFormat="1">
      <c r="A964" s="385"/>
      <c r="B964" s="130"/>
      <c r="C964" s="379"/>
      <c r="D964" s="373"/>
      <c r="E964" s="373"/>
      <c r="F964" s="380"/>
      <c r="G964" s="373"/>
      <c r="H964" s="373"/>
      <c r="I964" s="373"/>
      <c r="J964" s="373"/>
      <c r="K964" s="373"/>
      <c r="L964" s="373"/>
      <c r="M964" s="380"/>
    </row>
    <row r="965" spans="1:13" s="74" customFormat="1">
      <c r="A965" s="385"/>
      <c r="B965" s="130"/>
      <c r="C965" s="379"/>
      <c r="D965" s="373"/>
      <c r="E965" s="373"/>
      <c r="F965" s="380"/>
      <c r="G965" s="373"/>
      <c r="H965" s="373"/>
      <c r="I965" s="373"/>
      <c r="J965" s="373"/>
      <c r="K965" s="373"/>
      <c r="L965" s="373"/>
      <c r="M965" s="380"/>
    </row>
    <row r="966" spans="1:13" s="74" customFormat="1">
      <c r="A966" s="385"/>
      <c r="B966" s="130"/>
      <c r="C966" s="379"/>
      <c r="D966" s="373"/>
      <c r="E966" s="373"/>
      <c r="F966" s="380"/>
      <c r="G966" s="373"/>
      <c r="H966" s="373"/>
      <c r="I966" s="373"/>
      <c r="J966" s="373"/>
      <c r="K966" s="373"/>
      <c r="L966" s="373"/>
      <c r="M966" s="380"/>
    </row>
    <row r="967" spans="1:13" s="74" customFormat="1">
      <c r="A967" s="385"/>
      <c r="B967" s="130"/>
      <c r="C967" s="379"/>
      <c r="D967" s="373"/>
      <c r="E967" s="373"/>
      <c r="F967" s="380"/>
      <c r="G967" s="373"/>
      <c r="H967" s="373"/>
      <c r="I967" s="373"/>
      <c r="J967" s="373"/>
      <c r="K967" s="373"/>
      <c r="L967" s="373"/>
      <c r="M967" s="380"/>
    </row>
    <row r="968" spans="1:13" s="74" customFormat="1">
      <c r="A968" s="385"/>
      <c r="B968" s="130"/>
      <c r="C968" s="379"/>
      <c r="D968" s="373"/>
      <c r="E968" s="373"/>
      <c r="F968" s="380"/>
      <c r="G968" s="373"/>
      <c r="H968" s="373"/>
      <c r="I968" s="373"/>
      <c r="J968" s="373"/>
      <c r="K968" s="373"/>
      <c r="L968" s="373"/>
      <c r="M968" s="380"/>
    </row>
    <row r="969" spans="1:13" s="74" customFormat="1">
      <c r="A969" s="385"/>
      <c r="B969" s="130"/>
      <c r="C969" s="379"/>
      <c r="D969" s="373"/>
      <c r="E969" s="373"/>
      <c r="F969" s="380"/>
      <c r="G969" s="373"/>
      <c r="H969" s="373"/>
      <c r="I969" s="373"/>
      <c r="J969" s="373"/>
      <c r="K969" s="373"/>
      <c r="L969" s="373"/>
      <c r="M969" s="380"/>
    </row>
    <row r="970" spans="1:13" s="74" customFormat="1">
      <c r="A970" s="385"/>
      <c r="B970" s="130"/>
      <c r="C970" s="379"/>
      <c r="D970" s="373"/>
      <c r="E970" s="373"/>
      <c r="F970" s="380"/>
      <c r="G970" s="373"/>
      <c r="H970" s="373"/>
      <c r="I970" s="373"/>
      <c r="J970" s="373"/>
      <c r="K970" s="373"/>
      <c r="L970" s="373"/>
      <c r="M970" s="380"/>
    </row>
    <row r="971" spans="1:13" s="74" customFormat="1">
      <c r="A971" s="385"/>
      <c r="B971" s="130"/>
      <c r="C971" s="379"/>
      <c r="D971" s="373"/>
      <c r="E971" s="373"/>
      <c r="F971" s="380"/>
      <c r="G971" s="373"/>
      <c r="H971" s="373"/>
      <c r="I971" s="373"/>
      <c r="J971" s="373"/>
      <c r="K971" s="373"/>
      <c r="L971" s="373"/>
      <c r="M971" s="380"/>
    </row>
    <row r="972" spans="1:13" s="74" customFormat="1">
      <c r="A972" s="385"/>
      <c r="B972" s="130"/>
      <c r="C972" s="379"/>
      <c r="D972" s="373"/>
      <c r="E972" s="373"/>
      <c r="F972" s="380"/>
      <c r="G972" s="373"/>
      <c r="H972" s="373"/>
      <c r="I972" s="373"/>
      <c r="J972" s="373"/>
      <c r="K972" s="373"/>
      <c r="L972" s="373"/>
      <c r="M972" s="380"/>
    </row>
    <row r="973" spans="1:13" s="74" customFormat="1">
      <c r="A973" s="385"/>
      <c r="B973" s="130"/>
      <c r="C973" s="379"/>
      <c r="D973" s="373"/>
      <c r="E973" s="373"/>
      <c r="F973" s="380"/>
      <c r="G973" s="373"/>
      <c r="H973" s="373"/>
      <c r="I973" s="373"/>
      <c r="J973" s="373"/>
      <c r="K973" s="373"/>
      <c r="L973" s="373"/>
      <c r="M973" s="380"/>
    </row>
    <row r="974" spans="1:13" s="74" customFormat="1">
      <c r="A974" s="385"/>
      <c r="B974" s="130"/>
      <c r="C974" s="379"/>
      <c r="D974" s="373"/>
      <c r="E974" s="373"/>
      <c r="F974" s="380"/>
      <c r="G974" s="373"/>
      <c r="H974" s="373"/>
      <c r="I974" s="373"/>
      <c r="J974" s="373"/>
      <c r="K974" s="373"/>
      <c r="L974" s="373"/>
      <c r="M974" s="380"/>
    </row>
    <row r="975" spans="1:13" s="74" customFormat="1">
      <c r="A975" s="385"/>
      <c r="B975" s="130"/>
      <c r="C975" s="379"/>
      <c r="D975" s="373"/>
      <c r="E975" s="373"/>
      <c r="F975" s="380"/>
      <c r="G975" s="373"/>
      <c r="H975" s="373"/>
      <c r="I975" s="373"/>
      <c r="J975" s="373"/>
      <c r="K975" s="373"/>
      <c r="L975" s="373"/>
      <c r="M975" s="380"/>
    </row>
    <row r="976" spans="1:13" s="74" customFormat="1">
      <c r="A976" s="385"/>
      <c r="B976" s="130"/>
      <c r="C976" s="379"/>
      <c r="D976" s="373"/>
      <c r="E976" s="373"/>
      <c r="F976" s="380"/>
      <c r="G976" s="373"/>
      <c r="H976" s="373"/>
      <c r="I976" s="373"/>
      <c r="J976" s="373"/>
      <c r="K976" s="373"/>
      <c r="L976" s="373"/>
      <c r="M976" s="380"/>
    </row>
    <row r="977" spans="1:13" s="74" customFormat="1">
      <c r="A977" s="385"/>
      <c r="B977" s="130"/>
      <c r="C977" s="379"/>
      <c r="D977" s="373"/>
      <c r="E977" s="373"/>
      <c r="F977" s="380"/>
      <c r="G977" s="373"/>
      <c r="H977" s="373"/>
      <c r="I977" s="373"/>
      <c r="J977" s="373"/>
      <c r="K977" s="373"/>
      <c r="L977" s="373"/>
      <c r="M977" s="380"/>
    </row>
    <row r="978" spans="1:13" s="74" customFormat="1">
      <c r="A978" s="385"/>
      <c r="B978" s="130"/>
      <c r="C978" s="379"/>
      <c r="D978" s="373"/>
      <c r="E978" s="373"/>
      <c r="F978" s="380"/>
      <c r="G978" s="373"/>
      <c r="H978" s="373"/>
      <c r="I978" s="373"/>
      <c r="J978" s="373"/>
      <c r="K978" s="373"/>
      <c r="L978" s="373"/>
      <c r="M978" s="380"/>
    </row>
    <row r="979" spans="1:13" s="74" customFormat="1">
      <c r="A979" s="385"/>
      <c r="B979" s="130"/>
      <c r="C979" s="379"/>
      <c r="D979" s="373"/>
      <c r="E979" s="373"/>
      <c r="F979" s="380"/>
      <c r="G979" s="373"/>
      <c r="H979" s="373"/>
      <c r="I979" s="373"/>
      <c r="J979" s="373"/>
      <c r="K979" s="373"/>
      <c r="L979" s="373"/>
      <c r="M979" s="380"/>
    </row>
    <row r="980" spans="1:13" s="74" customFormat="1">
      <c r="A980" s="385"/>
      <c r="B980" s="130"/>
      <c r="C980" s="379"/>
      <c r="D980" s="373"/>
      <c r="E980" s="373"/>
      <c r="F980" s="380"/>
      <c r="G980" s="373"/>
      <c r="H980" s="373"/>
      <c r="I980" s="373"/>
      <c r="J980" s="373"/>
      <c r="K980" s="373"/>
      <c r="L980" s="373"/>
      <c r="M980" s="380"/>
    </row>
    <row r="981" spans="1:13" s="74" customFormat="1">
      <c r="A981" s="385"/>
      <c r="B981" s="130"/>
      <c r="C981" s="379"/>
      <c r="D981" s="373"/>
      <c r="E981" s="373"/>
      <c r="F981" s="380"/>
      <c r="G981" s="373"/>
      <c r="H981" s="373"/>
      <c r="I981" s="373"/>
      <c r="J981" s="373"/>
      <c r="K981" s="373"/>
      <c r="L981" s="373"/>
      <c r="M981" s="380"/>
    </row>
    <row r="982" spans="1:13" s="74" customFormat="1">
      <c r="A982" s="385"/>
      <c r="B982" s="130"/>
      <c r="C982" s="379"/>
      <c r="D982" s="373"/>
      <c r="E982" s="373"/>
      <c r="F982" s="380"/>
      <c r="G982" s="373"/>
      <c r="H982" s="373"/>
      <c r="I982" s="373"/>
      <c r="J982" s="373"/>
      <c r="K982" s="373"/>
      <c r="L982" s="373"/>
      <c r="M982" s="380"/>
    </row>
    <row r="983" spans="1:13" s="74" customFormat="1">
      <c r="A983" s="385"/>
      <c r="B983" s="130"/>
      <c r="C983" s="379"/>
      <c r="D983" s="373"/>
      <c r="E983" s="373"/>
      <c r="F983" s="380"/>
      <c r="G983" s="373"/>
      <c r="H983" s="373"/>
      <c r="I983" s="373"/>
      <c r="J983" s="373"/>
      <c r="K983" s="373"/>
      <c r="L983" s="373"/>
      <c r="M983" s="380"/>
    </row>
    <row r="984" spans="1:13" s="74" customFormat="1">
      <c r="A984" s="385"/>
      <c r="B984" s="130"/>
      <c r="C984" s="379"/>
      <c r="D984" s="373"/>
      <c r="E984" s="373"/>
      <c r="F984" s="380"/>
      <c r="G984" s="373"/>
      <c r="H984" s="373"/>
      <c r="I984" s="373"/>
      <c r="J984" s="373"/>
      <c r="K984" s="373"/>
      <c r="L984" s="373"/>
      <c r="M984" s="380"/>
    </row>
    <row r="985" spans="1:13" s="74" customFormat="1">
      <c r="A985" s="385"/>
      <c r="B985" s="130"/>
      <c r="C985" s="379"/>
      <c r="D985" s="373"/>
      <c r="E985" s="373"/>
      <c r="F985" s="380"/>
      <c r="G985" s="373"/>
      <c r="H985" s="373"/>
      <c r="I985" s="373"/>
      <c r="J985" s="373"/>
      <c r="K985" s="373"/>
      <c r="L985" s="373"/>
      <c r="M985" s="380"/>
    </row>
    <row r="986" spans="1:13" s="74" customFormat="1">
      <c r="A986" s="385"/>
      <c r="B986" s="130"/>
      <c r="C986" s="379"/>
      <c r="D986" s="373"/>
      <c r="E986" s="373"/>
      <c r="F986" s="380"/>
      <c r="G986" s="373"/>
      <c r="H986" s="373"/>
      <c r="I986" s="373"/>
      <c r="J986" s="373"/>
      <c r="K986" s="373"/>
      <c r="L986" s="373"/>
      <c r="M986" s="380"/>
    </row>
    <row r="987" spans="1:13" s="74" customFormat="1">
      <c r="A987" s="385"/>
      <c r="B987" s="130"/>
      <c r="C987" s="379"/>
      <c r="D987" s="373"/>
      <c r="E987" s="373"/>
      <c r="F987" s="380"/>
      <c r="G987" s="373"/>
      <c r="H987" s="373"/>
      <c r="I987" s="373"/>
      <c r="J987" s="373"/>
      <c r="K987" s="373"/>
      <c r="L987" s="373"/>
      <c r="M987" s="380"/>
    </row>
    <row r="988" spans="1:13" s="74" customFormat="1">
      <c r="A988" s="385"/>
      <c r="B988" s="130"/>
      <c r="C988" s="379"/>
      <c r="D988" s="373"/>
      <c r="E988" s="373"/>
      <c r="F988" s="380"/>
      <c r="G988" s="373"/>
      <c r="H988" s="373"/>
      <c r="I988" s="373"/>
      <c r="J988" s="373"/>
      <c r="K988" s="373"/>
      <c r="L988" s="373"/>
      <c r="M988" s="380"/>
    </row>
    <row r="989" spans="1:13" s="74" customFormat="1">
      <c r="A989" s="385"/>
      <c r="B989" s="130"/>
      <c r="E989" s="373"/>
      <c r="F989" s="380"/>
      <c r="G989" s="373"/>
      <c r="H989" s="373"/>
      <c r="I989" s="373"/>
      <c r="J989" s="373"/>
      <c r="K989" s="373"/>
      <c r="L989" s="373"/>
      <c r="M989" s="380"/>
    </row>
    <row r="990" spans="1:13" s="74" customFormat="1">
      <c r="A990" s="385"/>
      <c r="B990" s="130"/>
      <c r="E990" s="373"/>
      <c r="F990" s="380"/>
      <c r="G990" s="373"/>
      <c r="H990" s="373"/>
      <c r="I990" s="373"/>
      <c r="J990" s="373"/>
      <c r="K990" s="373"/>
      <c r="L990" s="373"/>
      <c r="M990" s="380"/>
    </row>
    <row r="991" spans="1:13" s="74" customFormat="1">
      <c r="A991" s="385"/>
      <c r="B991" s="130"/>
      <c r="E991" s="373"/>
      <c r="F991" s="380"/>
      <c r="G991" s="373"/>
      <c r="H991" s="373"/>
      <c r="I991" s="373"/>
      <c r="J991" s="373"/>
      <c r="K991" s="373"/>
      <c r="L991" s="373"/>
      <c r="M991" s="380"/>
    </row>
    <row r="992" spans="1:13" s="74" customFormat="1">
      <c r="A992" s="385"/>
      <c r="B992" s="130"/>
      <c r="E992" s="373"/>
      <c r="F992" s="380"/>
      <c r="G992" s="373"/>
      <c r="H992" s="373"/>
      <c r="I992" s="373"/>
      <c r="J992" s="373"/>
      <c r="K992" s="373"/>
      <c r="L992" s="373"/>
      <c r="M992" s="380"/>
    </row>
    <row r="993" spans="1:13" s="74" customFormat="1">
      <c r="A993" s="385"/>
      <c r="B993" s="130"/>
      <c r="E993" s="373"/>
      <c r="F993" s="380"/>
      <c r="G993" s="373"/>
      <c r="H993" s="373"/>
      <c r="I993" s="373"/>
      <c r="J993" s="373"/>
      <c r="K993" s="373"/>
      <c r="L993" s="373"/>
      <c r="M993" s="380"/>
    </row>
    <row r="994" spans="1:13" s="74" customFormat="1">
      <c r="A994" s="385"/>
      <c r="B994" s="130"/>
      <c r="C994" s="379"/>
      <c r="D994" s="373"/>
      <c r="E994" s="373"/>
      <c r="F994" s="380"/>
      <c r="G994" s="373"/>
      <c r="H994" s="373"/>
      <c r="I994" s="373"/>
      <c r="J994" s="373"/>
      <c r="K994" s="373"/>
      <c r="L994" s="373"/>
      <c r="M994" s="380"/>
    </row>
    <row r="995" spans="1:13" s="74" customFormat="1">
      <c r="A995" s="385"/>
      <c r="B995" s="130"/>
      <c r="C995" s="379"/>
      <c r="D995" s="373"/>
      <c r="E995" s="373"/>
      <c r="F995" s="380"/>
      <c r="G995" s="373"/>
      <c r="H995" s="373"/>
      <c r="I995" s="373"/>
      <c r="J995" s="373"/>
      <c r="K995" s="373"/>
      <c r="L995" s="373"/>
      <c r="M995" s="380"/>
    </row>
    <row r="996" spans="1:13" s="74" customFormat="1">
      <c r="A996" s="385"/>
      <c r="B996" s="130"/>
      <c r="C996" s="379"/>
      <c r="D996" s="373"/>
      <c r="E996" s="373"/>
      <c r="F996" s="380"/>
      <c r="G996" s="373"/>
      <c r="H996" s="373"/>
      <c r="I996" s="373"/>
      <c r="J996" s="373"/>
      <c r="K996" s="373"/>
      <c r="L996" s="373"/>
      <c r="M996" s="380"/>
    </row>
    <row r="997" spans="1:13" s="74" customFormat="1">
      <c r="A997" s="385"/>
      <c r="B997" s="130"/>
      <c r="C997" s="379"/>
      <c r="D997" s="373"/>
      <c r="E997" s="373"/>
      <c r="F997" s="380"/>
      <c r="G997" s="373"/>
      <c r="H997" s="373"/>
      <c r="I997" s="373"/>
      <c r="J997" s="373"/>
      <c r="K997" s="373"/>
      <c r="L997" s="373"/>
      <c r="M997" s="380"/>
    </row>
    <row r="998" spans="1:13" s="74" customFormat="1">
      <c r="A998" s="385"/>
      <c r="B998" s="130"/>
      <c r="C998" s="379"/>
      <c r="D998" s="373"/>
      <c r="E998" s="373"/>
      <c r="F998" s="380"/>
      <c r="G998" s="373"/>
      <c r="H998" s="373"/>
      <c r="I998" s="373"/>
      <c r="J998" s="373"/>
      <c r="K998" s="373"/>
      <c r="L998" s="373"/>
      <c r="M998" s="380"/>
    </row>
    <row r="999" spans="1:13" s="74" customFormat="1">
      <c r="A999" s="385"/>
      <c r="B999" s="130"/>
      <c r="C999" s="379"/>
      <c r="D999" s="373"/>
      <c r="E999" s="373"/>
      <c r="F999" s="380"/>
      <c r="G999" s="373"/>
      <c r="H999" s="373"/>
      <c r="I999" s="373"/>
      <c r="J999" s="373"/>
      <c r="K999" s="373"/>
      <c r="L999" s="373"/>
      <c r="M999" s="380"/>
    </row>
    <row r="1000" spans="1:13" s="74" customFormat="1">
      <c r="A1000" s="385"/>
      <c r="B1000" s="130"/>
      <c r="C1000" s="379"/>
      <c r="D1000" s="373"/>
      <c r="E1000" s="373"/>
      <c r="F1000" s="380"/>
      <c r="G1000" s="373"/>
      <c r="H1000" s="373"/>
      <c r="I1000" s="373"/>
      <c r="J1000" s="373"/>
      <c r="K1000" s="373"/>
      <c r="L1000" s="373"/>
      <c r="M1000" s="380"/>
    </row>
    <row r="1001" spans="1:13" s="74" customFormat="1">
      <c r="A1001" s="385"/>
      <c r="B1001" s="130"/>
      <c r="C1001" s="379"/>
      <c r="D1001" s="373"/>
      <c r="E1001" s="373"/>
      <c r="F1001" s="380"/>
      <c r="G1001" s="373"/>
      <c r="H1001" s="373"/>
      <c r="I1001" s="373"/>
      <c r="J1001" s="373"/>
      <c r="K1001" s="373"/>
      <c r="L1001" s="373"/>
      <c r="M1001" s="380"/>
    </row>
    <row r="1002" spans="1:13" s="74" customFormat="1">
      <c r="A1002" s="385"/>
      <c r="B1002" s="130"/>
      <c r="C1002" s="379"/>
      <c r="D1002" s="373"/>
      <c r="E1002" s="373"/>
      <c r="F1002" s="380"/>
      <c r="G1002" s="373"/>
      <c r="H1002" s="373"/>
      <c r="I1002" s="373"/>
      <c r="J1002" s="373"/>
      <c r="K1002" s="373"/>
      <c r="L1002" s="373"/>
      <c r="M1002" s="380"/>
    </row>
    <row r="1003" spans="1:13" s="74" customFormat="1">
      <c r="A1003" s="385"/>
      <c r="B1003" s="130"/>
      <c r="C1003" s="379"/>
      <c r="D1003" s="373"/>
      <c r="E1003" s="373"/>
      <c r="F1003" s="380"/>
      <c r="G1003" s="373"/>
      <c r="H1003" s="373"/>
      <c r="I1003" s="373"/>
      <c r="J1003" s="373"/>
      <c r="K1003" s="373"/>
      <c r="L1003" s="373"/>
      <c r="M1003" s="380"/>
    </row>
    <row r="1004" spans="1:13" s="74" customFormat="1">
      <c r="A1004" s="385"/>
      <c r="B1004" s="130"/>
      <c r="C1004" s="379"/>
      <c r="D1004" s="373"/>
      <c r="E1004" s="373"/>
      <c r="F1004" s="380"/>
      <c r="G1004" s="373"/>
      <c r="H1004" s="373"/>
      <c r="I1004" s="373"/>
      <c r="J1004" s="373"/>
      <c r="K1004" s="373"/>
      <c r="L1004" s="373"/>
      <c r="M1004" s="380"/>
    </row>
    <row r="1005" spans="1:13" s="74" customFormat="1">
      <c r="A1005" s="385"/>
      <c r="B1005" s="130"/>
      <c r="C1005" s="379"/>
      <c r="D1005" s="373"/>
      <c r="E1005" s="373"/>
      <c r="F1005" s="380"/>
      <c r="G1005" s="373"/>
      <c r="H1005" s="373"/>
      <c r="I1005" s="373"/>
      <c r="J1005" s="373"/>
      <c r="K1005" s="373"/>
      <c r="L1005" s="373"/>
      <c r="M1005" s="380"/>
    </row>
    <row r="1006" spans="1:13" s="74" customFormat="1">
      <c r="A1006" s="385"/>
      <c r="B1006" s="130"/>
      <c r="C1006" s="379"/>
      <c r="D1006" s="373"/>
      <c r="E1006" s="373"/>
      <c r="F1006" s="380"/>
      <c r="G1006" s="373"/>
      <c r="H1006" s="373"/>
      <c r="I1006" s="373"/>
      <c r="J1006" s="373"/>
      <c r="K1006" s="373"/>
      <c r="L1006" s="373"/>
      <c r="M1006" s="380"/>
    </row>
    <row r="1007" spans="1:13" s="74" customFormat="1">
      <c r="A1007" s="385"/>
      <c r="B1007" s="130"/>
      <c r="C1007" s="379"/>
      <c r="D1007" s="373"/>
      <c r="E1007" s="373"/>
      <c r="F1007" s="380"/>
      <c r="G1007" s="373"/>
      <c r="H1007" s="373"/>
      <c r="I1007" s="373"/>
      <c r="J1007" s="373"/>
      <c r="K1007" s="373"/>
      <c r="L1007" s="373"/>
      <c r="M1007" s="380"/>
    </row>
    <row r="1008" spans="1:13" s="74" customFormat="1">
      <c r="A1008" s="385"/>
      <c r="B1008" s="130"/>
      <c r="C1008" s="379"/>
      <c r="D1008" s="373"/>
      <c r="E1008" s="373"/>
      <c r="F1008" s="380"/>
      <c r="G1008" s="373"/>
      <c r="H1008" s="373"/>
      <c r="I1008" s="373"/>
      <c r="J1008" s="373"/>
      <c r="K1008" s="373"/>
      <c r="L1008" s="373"/>
      <c r="M1008" s="380"/>
    </row>
    <row r="1009" spans="1:13" s="74" customFormat="1">
      <c r="A1009" s="385"/>
      <c r="B1009" s="130"/>
      <c r="C1009" s="379"/>
      <c r="D1009" s="373"/>
      <c r="E1009" s="373"/>
      <c r="F1009" s="380"/>
      <c r="G1009" s="373"/>
      <c r="H1009" s="373"/>
      <c r="I1009" s="373"/>
      <c r="J1009" s="373"/>
      <c r="K1009" s="373"/>
      <c r="L1009" s="373"/>
      <c r="M1009" s="380"/>
    </row>
    <row r="1010" spans="1:13" s="74" customFormat="1">
      <c r="A1010" s="385"/>
      <c r="B1010" s="130"/>
      <c r="C1010" s="379"/>
      <c r="D1010" s="373"/>
      <c r="E1010" s="373"/>
      <c r="F1010" s="380"/>
      <c r="G1010" s="373"/>
      <c r="H1010" s="373"/>
      <c r="I1010" s="373"/>
      <c r="J1010" s="373"/>
      <c r="K1010" s="373"/>
      <c r="L1010" s="373"/>
      <c r="M1010" s="380"/>
    </row>
    <row r="1011" spans="1:13" s="74" customFormat="1">
      <c r="A1011" s="385"/>
      <c r="B1011" s="130"/>
      <c r="C1011" s="379"/>
      <c r="D1011" s="373"/>
      <c r="E1011" s="373"/>
      <c r="F1011" s="380"/>
      <c r="G1011" s="373"/>
      <c r="H1011" s="373"/>
      <c r="I1011" s="373"/>
      <c r="J1011" s="373"/>
      <c r="K1011" s="373"/>
      <c r="L1011" s="373"/>
      <c r="M1011" s="380"/>
    </row>
    <row r="1012" spans="1:13" s="74" customFormat="1">
      <c r="A1012" s="385"/>
      <c r="B1012" s="130"/>
      <c r="C1012" s="379"/>
      <c r="D1012" s="373"/>
      <c r="E1012" s="373"/>
      <c r="F1012" s="380"/>
      <c r="G1012" s="373"/>
      <c r="H1012" s="373"/>
      <c r="I1012" s="373"/>
      <c r="J1012" s="373"/>
      <c r="K1012" s="373"/>
      <c r="L1012" s="373"/>
      <c r="M1012" s="380"/>
    </row>
    <row r="1013" spans="1:13" s="74" customFormat="1">
      <c r="A1013" s="385"/>
      <c r="B1013" s="130"/>
      <c r="C1013" s="379"/>
      <c r="D1013" s="373"/>
      <c r="E1013" s="373"/>
      <c r="F1013" s="380"/>
      <c r="G1013" s="373"/>
      <c r="H1013" s="373"/>
      <c r="I1013" s="373"/>
      <c r="J1013" s="373"/>
      <c r="K1013" s="373"/>
      <c r="L1013" s="373"/>
      <c r="M1013" s="380"/>
    </row>
    <row r="1014" spans="1:13" s="74" customFormat="1">
      <c r="A1014" s="385"/>
      <c r="B1014" s="130"/>
      <c r="C1014" s="379"/>
      <c r="D1014" s="373"/>
      <c r="E1014" s="373"/>
      <c r="F1014" s="380"/>
      <c r="G1014" s="373"/>
      <c r="H1014" s="373"/>
      <c r="I1014" s="373"/>
      <c r="J1014" s="373"/>
      <c r="K1014" s="373"/>
      <c r="L1014" s="373"/>
      <c r="M1014" s="380"/>
    </row>
    <row r="1015" spans="1:13" s="74" customFormat="1">
      <c r="A1015" s="385"/>
      <c r="B1015" s="130"/>
      <c r="C1015" s="379"/>
      <c r="D1015" s="373"/>
      <c r="E1015" s="373"/>
      <c r="F1015" s="380"/>
      <c r="G1015" s="373"/>
      <c r="H1015" s="373"/>
      <c r="I1015" s="373"/>
      <c r="J1015" s="373"/>
      <c r="K1015" s="373"/>
      <c r="L1015" s="373"/>
      <c r="M1015" s="380"/>
    </row>
    <row r="1016" spans="1:13" s="74" customFormat="1">
      <c r="A1016" s="385"/>
      <c r="B1016" s="130"/>
      <c r="C1016" s="379"/>
      <c r="D1016" s="373"/>
      <c r="E1016" s="373"/>
      <c r="F1016" s="380"/>
      <c r="G1016" s="373"/>
      <c r="H1016" s="373"/>
      <c r="I1016" s="373"/>
      <c r="J1016" s="373"/>
      <c r="K1016" s="373"/>
      <c r="L1016" s="373"/>
      <c r="M1016" s="380"/>
    </row>
    <row r="1017" spans="1:13" s="74" customFormat="1">
      <c r="A1017" s="385"/>
      <c r="B1017" s="130"/>
      <c r="C1017" s="379"/>
      <c r="D1017" s="373"/>
      <c r="E1017" s="373"/>
      <c r="F1017" s="380"/>
      <c r="G1017" s="373"/>
      <c r="H1017" s="373"/>
      <c r="I1017" s="373"/>
      <c r="J1017" s="373"/>
      <c r="K1017" s="373"/>
      <c r="L1017" s="373"/>
      <c r="M1017" s="380"/>
    </row>
    <row r="1018" spans="1:13" s="74" customFormat="1">
      <c r="A1018" s="385"/>
      <c r="B1018" s="130"/>
      <c r="C1018" s="379"/>
      <c r="D1018" s="373"/>
      <c r="E1018" s="373"/>
      <c r="F1018" s="380"/>
      <c r="G1018" s="373"/>
      <c r="H1018" s="373"/>
      <c r="I1018" s="373"/>
      <c r="J1018" s="373"/>
      <c r="K1018" s="373"/>
      <c r="L1018" s="373"/>
      <c r="M1018" s="380"/>
    </row>
    <row r="1019" spans="1:13" s="74" customFormat="1">
      <c r="A1019" s="385"/>
      <c r="B1019" s="130"/>
      <c r="E1019" s="373"/>
      <c r="F1019" s="380"/>
      <c r="G1019" s="373"/>
      <c r="H1019" s="373"/>
      <c r="I1019" s="373"/>
      <c r="J1019" s="373"/>
      <c r="K1019" s="373"/>
      <c r="L1019" s="373"/>
      <c r="M1019" s="380"/>
    </row>
    <row r="1020" spans="1:13" s="74" customFormat="1">
      <c r="A1020" s="385"/>
      <c r="B1020" s="130"/>
      <c r="E1020" s="373"/>
      <c r="F1020" s="380"/>
      <c r="G1020" s="373"/>
      <c r="H1020" s="373"/>
      <c r="I1020" s="373"/>
      <c r="J1020" s="373"/>
      <c r="K1020" s="373"/>
      <c r="L1020" s="373"/>
      <c r="M1020" s="380"/>
    </row>
    <row r="1021" spans="1:13" s="74" customFormat="1">
      <c r="A1021" s="385"/>
      <c r="B1021" s="130"/>
      <c r="E1021" s="373"/>
      <c r="F1021" s="380"/>
      <c r="G1021" s="373"/>
      <c r="H1021" s="373"/>
      <c r="I1021" s="373"/>
      <c r="J1021" s="373"/>
      <c r="K1021" s="373"/>
      <c r="L1021" s="373"/>
      <c r="M1021" s="380"/>
    </row>
    <row r="1022" spans="1:13" s="74" customFormat="1">
      <c r="A1022" s="385"/>
      <c r="B1022" s="130"/>
      <c r="E1022" s="373"/>
      <c r="F1022" s="380"/>
      <c r="G1022" s="373"/>
      <c r="H1022" s="373"/>
      <c r="I1022" s="373"/>
      <c r="J1022" s="373"/>
      <c r="K1022" s="373"/>
      <c r="L1022" s="373"/>
      <c r="M1022" s="380"/>
    </row>
    <row r="1023" spans="1:13" s="74" customFormat="1">
      <c r="A1023" s="385"/>
      <c r="B1023" s="130"/>
      <c r="E1023" s="373"/>
      <c r="F1023" s="380"/>
      <c r="G1023" s="373"/>
      <c r="H1023" s="373"/>
      <c r="I1023" s="373"/>
      <c r="J1023" s="373"/>
      <c r="K1023" s="373"/>
      <c r="L1023" s="373"/>
      <c r="M1023" s="380"/>
    </row>
    <row r="1024" spans="1:13" s="74" customFormat="1">
      <c r="A1024" s="385"/>
      <c r="B1024" s="130"/>
      <c r="E1024" s="373"/>
      <c r="F1024" s="380"/>
      <c r="G1024" s="373"/>
      <c r="H1024" s="373"/>
      <c r="I1024" s="373"/>
      <c r="J1024" s="373"/>
      <c r="K1024" s="373"/>
      <c r="L1024" s="373"/>
      <c r="M1024" s="380"/>
    </row>
    <row r="1025" spans="1:13" s="74" customFormat="1">
      <c r="A1025" s="385"/>
      <c r="B1025" s="130"/>
      <c r="E1025" s="373"/>
      <c r="F1025" s="380"/>
      <c r="G1025" s="373"/>
      <c r="H1025" s="373"/>
      <c r="I1025" s="373"/>
      <c r="J1025" s="373"/>
      <c r="K1025" s="373"/>
      <c r="L1025" s="373"/>
      <c r="M1025" s="380"/>
    </row>
    <row r="1026" spans="1:13" s="74" customFormat="1">
      <c r="A1026" s="385"/>
      <c r="B1026" s="130"/>
      <c r="E1026" s="373"/>
      <c r="F1026" s="380"/>
      <c r="G1026" s="373"/>
      <c r="H1026" s="373"/>
      <c r="I1026" s="373"/>
      <c r="J1026" s="373"/>
      <c r="K1026" s="373"/>
      <c r="L1026" s="373"/>
      <c r="M1026" s="380"/>
    </row>
    <row r="1027" spans="1:13" s="74" customFormat="1">
      <c r="A1027" s="385"/>
      <c r="B1027" s="130"/>
      <c r="E1027" s="373"/>
      <c r="F1027" s="380"/>
      <c r="G1027" s="373"/>
      <c r="H1027" s="373"/>
      <c r="I1027" s="373"/>
      <c r="J1027" s="373"/>
      <c r="K1027" s="373"/>
      <c r="L1027" s="373"/>
      <c r="M1027" s="380"/>
    </row>
    <row r="1028" spans="1:13" s="74" customFormat="1">
      <c r="A1028" s="385"/>
      <c r="B1028" s="130"/>
      <c r="E1028" s="373"/>
      <c r="F1028" s="380"/>
      <c r="G1028" s="373"/>
      <c r="H1028" s="373"/>
      <c r="I1028" s="373"/>
      <c r="J1028" s="373"/>
      <c r="K1028" s="373"/>
      <c r="L1028" s="373"/>
      <c r="M1028" s="380"/>
    </row>
    <row r="1029" spans="1:13" s="74" customFormat="1">
      <c r="A1029" s="385"/>
      <c r="B1029" s="130"/>
      <c r="E1029" s="373"/>
      <c r="F1029" s="380"/>
      <c r="G1029" s="373"/>
      <c r="H1029" s="373"/>
      <c r="I1029" s="373"/>
      <c r="J1029" s="373"/>
      <c r="K1029" s="373"/>
      <c r="L1029" s="373"/>
      <c r="M1029" s="380"/>
    </row>
    <row r="1030" spans="1:13" s="74" customFormat="1">
      <c r="A1030" s="385"/>
      <c r="B1030" s="130"/>
      <c r="E1030" s="373"/>
      <c r="F1030" s="380"/>
      <c r="G1030" s="373"/>
      <c r="H1030" s="373"/>
      <c r="I1030" s="373"/>
      <c r="J1030" s="373"/>
      <c r="K1030" s="373"/>
      <c r="L1030" s="373"/>
      <c r="M1030" s="380"/>
    </row>
    <row r="1031" spans="1:13" s="74" customFormat="1">
      <c r="A1031" s="385"/>
      <c r="B1031" s="130"/>
      <c r="E1031" s="373"/>
      <c r="F1031" s="380"/>
      <c r="G1031" s="373"/>
      <c r="H1031" s="373"/>
      <c r="I1031" s="373"/>
      <c r="J1031" s="373"/>
      <c r="K1031" s="373"/>
      <c r="L1031" s="373"/>
      <c r="M1031" s="380"/>
    </row>
    <row r="1032" spans="1:13" s="74" customFormat="1">
      <c r="A1032" s="385"/>
      <c r="B1032" s="130"/>
      <c r="E1032" s="373"/>
      <c r="F1032" s="380"/>
      <c r="G1032" s="373"/>
      <c r="H1032" s="373"/>
      <c r="I1032" s="373"/>
      <c r="J1032" s="373"/>
      <c r="K1032" s="373"/>
      <c r="L1032" s="373"/>
      <c r="M1032" s="380"/>
    </row>
    <row r="1033" spans="1:13" s="74" customFormat="1">
      <c r="A1033" s="385"/>
      <c r="B1033" s="130"/>
      <c r="E1033" s="373"/>
      <c r="F1033" s="380"/>
      <c r="G1033" s="373"/>
      <c r="H1033" s="373"/>
      <c r="I1033" s="373"/>
      <c r="J1033" s="373"/>
      <c r="K1033" s="373"/>
      <c r="L1033" s="373"/>
      <c r="M1033" s="380"/>
    </row>
    <row r="1034" spans="1:13" s="74" customFormat="1">
      <c r="A1034" s="385"/>
      <c r="B1034" s="130"/>
      <c r="E1034" s="373"/>
      <c r="F1034" s="380"/>
      <c r="G1034" s="373"/>
      <c r="H1034" s="373"/>
      <c r="I1034" s="373"/>
      <c r="J1034" s="373"/>
      <c r="K1034" s="373"/>
      <c r="L1034" s="373"/>
      <c r="M1034" s="380"/>
    </row>
    <row r="1035" spans="1:13" s="74" customFormat="1">
      <c r="A1035" s="385"/>
      <c r="B1035" s="130"/>
      <c r="E1035" s="373"/>
      <c r="F1035" s="380"/>
      <c r="G1035" s="373"/>
      <c r="H1035" s="373"/>
      <c r="I1035" s="373"/>
      <c r="J1035" s="373"/>
      <c r="K1035" s="373"/>
      <c r="L1035" s="373"/>
      <c r="M1035" s="380"/>
    </row>
    <row r="1036" spans="1:13" s="74" customFormat="1">
      <c r="A1036" s="385"/>
      <c r="B1036" s="130"/>
      <c r="E1036" s="373"/>
      <c r="F1036" s="380"/>
      <c r="G1036" s="373"/>
      <c r="H1036" s="373"/>
      <c r="I1036" s="373"/>
      <c r="J1036" s="373"/>
      <c r="K1036" s="373"/>
      <c r="L1036" s="373"/>
      <c r="M1036" s="380"/>
    </row>
    <row r="1037" spans="1:13" s="74" customFormat="1">
      <c r="A1037" s="385"/>
      <c r="B1037" s="130"/>
      <c r="E1037" s="373"/>
      <c r="F1037" s="380"/>
      <c r="G1037" s="373"/>
      <c r="H1037" s="373"/>
      <c r="I1037" s="373"/>
      <c r="J1037" s="373"/>
      <c r="K1037" s="373"/>
      <c r="L1037" s="373"/>
      <c r="M1037" s="380"/>
    </row>
    <row r="1038" spans="1:13" s="74" customFormat="1">
      <c r="A1038" s="385"/>
      <c r="B1038" s="130"/>
      <c r="E1038" s="373"/>
      <c r="F1038" s="380"/>
      <c r="G1038" s="373"/>
      <c r="H1038" s="373"/>
      <c r="I1038" s="373"/>
      <c r="J1038" s="373"/>
      <c r="K1038" s="373"/>
      <c r="L1038" s="373"/>
      <c r="M1038" s="380"/>
    </row>
    <row r="1039" spans="1:13" s="74" customFormat="1">
      <c r="A1039" s="385"/>
      <c r="B1039" s="130"/>
      <c r="E1039" s="373"/>
      <c r="F1039" s="380"/>
      <c r="G1039" s="373"/>
      <c r="H1039" s="373"/>
      <c r="I1039" s="373"/>
      <c r="J1039" s="373"/>
      <c r="K1039" s="373"/>
      <c r="L1039" s="373"/>
      <c r="M1039" s="380"/>
    </row>
    <row r="1040" spans="1:13" s="74" customFormat="1">
      <c r="A1040" s="385"/>
      <c r="B1040" s="130"/>
      <c r="E1040" s="373"/>
      <c r="F1040" s="380"/>
      <c r="G1040" s="373"/>
      <c r="H1040" s="373"/>
      <c r="I1040" s="373"/>
      <c r="J1040" s="373"/>
      <c r="K1040" s="373"/>
      <c r="L1040" s="373"/>
      <c r="M1040" s="380"/>
    </row>
    <row r="1041" spans="1:13" s="74" customFormat="1">
      <c r="A1041" s="385"/>
      <c r="B1041" s="130"/>
      <c r="E1041" s="373"/>
      <c r="F1041" s="380"/>
      <c r="G1041" s="373"/>
      <c r="H1041" s="373"/>
      <c r="I1041" s="373"/>
      <c r="J1041" s="373"/>
      <c r="K1041" s="373"/>
      <c r="L1041" s="373"/>
      <c r="M1041" s="380"/>
    </row>
    <row r="1042" spans="1:13" s="74" customFormat="1">
      <c r="A1042" s="385"/>
      <c r="B1042" s="130"/>
      <c r="E1042" s="373"/>
      <c r="F1042" s="380"/>
      <c r="G1042" s="373"/>
      <c r="H1042" s="373"/>
      <c r="I1042" s="373"/>
      <c r="J1042" s="373"/>
      <c r="K1042" s="373"/>
      <c r="L1042" s="373"/>
      <c r="M1042" s="380"/>
    </row>
    <row r="1043" spans="1:13" s="74" customFormat="1">
      <c r="A1043" s="385"/>
      <c r="B1043" s="130"/>
      <c r="E1043" s="373"/>
      <c r="F1043" s="380"/>
      <c r="G1043" s="373"/>
      <c r="H1043" s="373"/>
      <c r="I1043" s="373"/>
      <c r="J1043" s="373"/>
      <c r="K1043" s="373"/>
      <c r="L1043" s="373"/>
      <c r="M1043" s="380"/>
    </row>
    <row r="1044" spans="1:13" s="74" customFormat="1">
      <c r="A1044" s="385"/>
      <c r="B1044" s="130"/>
      <c r="E1044" s="373"/>
      <c r="F1044" s="380"/>
      <c r="G1044" s="373"/>
      <c r="H1044" s="373"/>
      <c r="I1044" s="373"/>
      <c r="J1044" s="373"/>
      <c r="K1044" s="373"/>
      <c r="L1044" s="373"/>
      <c r="M1044" s="380"/>
    </row>
    <row r="1045" spans="1:13" s="74" customFormat="1">
      <c r="A1045" s="385"/>
      <c r="B1045" s="130"/>
      <c r="E1045" s="373"/>
      <c r="F1045" s="380"/>
      <c r="G1045" s="373"/>
      <c r="H1045" s="373"/>
      <c r="I1045" s="373"/>
      <c r="J1045" s="373"/>
      <c r="K1045" s="373"/>
      <c r="L1045" s="373"/>
      <c r="M1045" s="380"/>
    </row>
    <row r="1046" spans="1:13" s="74" customFormat="1">
      <c r="A1046" s="385"/>
      <c r="B1046" s="130"/>
      <c r="E1046" s="373"/>
      <c r="F1046" s="380"/>
      <c r="G1046" s="373"/>
      <c r="H1046" s="373"/>
      <c r="I1046" s="373"/>
      <c r="J1046" s="373"/>
      <c r="K1046" s="373"/>
      <c r="L1046" s="373"/>
      <c r="M1046" s="380"/>
    </row>
    <row r="1047" spans="1:13" s="74" customFormat="1">
      <c r="A1047" s="385"/>
      <c r="B1047" s="130"/>
      <c r="E1047" s="373"/>
      <c r="F1047" s="380"/>
      <c r="G1047" s="373"/>
      <c r="H1047" s="373"/>
      <c r="I1047" s="373"/>
      <c r="J1047" s="373"/>
      <c r="K1047" s="373"/>
      <c r="L1047" s="373"/>
      <c r="M1047" s="380"/>
    </row>
    <row r="1048" spans="1:13" s="74" customFormat="1">
      <c r="A1048" s="385"/>
      <c r="B1048" s="130"/>
      <c r="E1048" s="373"/>
      <c r="F1048" s="380"/>
      <c r="G1048" s="373"/>
      <c r="H1048" s="373"/>
      <c r="I1048" s="373"/>
      <c r="J1048" s="373"/>
      <c r="K1048" s="373"/>
      <c r="L1048" s="373"/>
      <c r="M1048" s="380"/>
    </row>
    <row r="1049" spans="1:13" s="74" customFormat="1">
      <c r="A1049" s="385"/>
      <c r="B1049" s="130"/>
      <c r="E1049" s="373"/>
      <c r="F1049" s="380"/>
      <c r="G1049" s="373"/>
      <c r="H1049" s="373"/>
      <c r="I1049" s="373"/>
      <c r="J1049" s="373"/>
      <c r="K1049" s="373"/>
      <c r="L1049" s="373"/>
      <c r="M1049" s="380"/>
    </row>
    <row r="1050" spans="1:13" s="74" customFormat="1">
      <c r="A1050" s="385"/>
      <c r="B1050" s="130"/>
      <c r="E1050" s="373"/>
      <c r="F1050" s="380"/>
      <c r="G1050" s="373"/>
      <c r="H1050" s="373"/>
      <c r="I1050" s="373"/>
      <c r="J1050" s="373"/>
      <c r="K1050" s="373"/>
      <c r="L1050" s="373"/>
      <c r="M1050" s="380"/>
    </row>
    <row r="1051" spans="1:13" s="74" customFormat="1">
      <c r="A1051" s="385"/>
      <c r="B1051" s="130"/>
      <c r="E1051" s="373"/>
      <c r="F1051" s="380"/>
      <c r="G1051" s="373"/>
      <c r="H1051" s="373"/>
      <c r="I1051" s="373"/>
      <c r="J1051" s="373"/>
      <c r="K1051" s="373"/>
      <c r="L1051" s="373"/>
      <c r="M1051" s="380"/>
    </row>
    <row r="1052" spans="1:13" s="74" customFormat="1">
      <c r="A1052" s="385"/>
      <c r="B1052" s="130"/>
      <c r="E1052" s="373"/>
      <c r="F1052" s="380"/>
      <c r="G1052" s="373"/>
      <c r="H1052" s="373"/>
      <c r="I1052" s="373"/>
      <c r="J1052" s="373"/>
      <c r="K1052" s="373"/>
      <c r="L1052" s="373"/>
      <c r="M1052" s="380"/>
    </row>
    <row r="1053" spans="1:13" s="74" customFormat="1">
      <c r="A1053" s="385"/>
      <c r="B1053" s="130"/>
      <c r="E1053" s="373"/>
      <c r="F1053" s="380"/>
      <c r="G1053" s="373"/>
      <c r="H1053" s="373"/>
      <c r="I1053" s="373"/>
      <c r="J1053" s="373"/>
      <c r="K1053" s="373"/>
      <c r="L1053" s="373"/>
      <c r="M1053" s="380"/>
    </row>
    <row r="1054" spans="1:13" s="74" customFormat="1">
      <c r="A1054" s="385"/>
      <c r="B1054" s="130"/>
      <c r="E1054" s="373"/>
      <c r="F1054" s="380"/>
      <c r="G1054" s="373"/>
      <c r="H1054" s="373"/>
      <c r="I1054" s="373"/>
      <c r="J1054" s="373"/>
      <c r="K1054" s="373"/>
      <c r="L1054" s="373"/>
      <c r="M1054" s="380"/>
    </row>
    <row r="1055" spans="1:13" s="74" customFormat="1">
      <c r="A1055" s="385"/>
      <c r="B1055" s="130"/>
      <c r="E1055" s="373"/>
      <c r="F1055" s="380"/>
      <c r="G1055" s="373"/>
      <c r="H1055" s="373"/>
      <c r="I1055" s="373"/>
      <c r="J1055" s="373"/>
      <c r="K1055" s="373"/>
      <c r="L1055" s="373"/>
      <c r="M1055" s="380"/>
    </row>
    <row r="1056" spans="1:13" s="74" customFormat="1">
      <c r="A1056" s="385"/>
      <c r="B1056" s="130"/>
      <c r="E1056" s="373"/>
      <c r="F1056" s="380"/>
      <c r="G1056" s="373"/>
      <c r="H1056" s="373"/>
      <c r="I1056" s="373"/>
      <c r="J1056" s="373"/>
      <c r="K1056" s="373"/>
      <c r="L1056" s="373"/>
      <c r="M1056" s="380"/>
    </row>
    <row r="1057" spans="1:13" s="74" customFormat="1">
      <c r="A1057" s="385"/>
      <c r="B1057" s="130"/>
      <c r="E1057" s="373"/>
      <c r="F1057" s="380"/>
      <c r="G1057" s="373"/>
      <c r="H1057" s="373"/>
      <c r="I1057" s="373"/>
      <c r="J1057" s="373"/>
      <c r="K1057" s="373"/>
      <c r="L1057" s="373"/>
      <c r="M1057" s="380"/>
    </row>
    <row r="1058" spans="1:13" s="74" customFormat="1">
      <c r="A1058" s="385"/>
      <c r="B1058" s="130"/>
      <c r="E1058" s="373"/>
      <c r="F1058" s="380"/>
      <c r="G1058" s="373"/>
      <c r="H1058" s="373"/>
      <c r="I1058" s="373"/>
      <c r="J1058" s="373"/>
      <c r="K1058" s="373"/>
      <c r="L1058" s="373"/>
      <c r="M1058" s="380"/>
    </row>
    <row r="1059" spans="1:13" s="74" customFormat="1">
      <c r="A1059" s="385"/>
      <c r="B1059" s="130"/>
      <c r="E1059" s="373"/>
      <c r="F1059" s="380"/>
      <c r="G1059" s="373"/>
      <c r="H1059" s="373"/>
      <c r="I1059" s="373"/>
      <c r="J1059" s="373"/>
      <c r="K1059" s="373"/>
      <c r="L1059" s="373"/>
      <c r="M1059" s="380"/>
    </row>
    <row r="1060" spans="1:13" s="74" customFormat="1">
      <c r="B1060" s="130"/>
      <c r="E1060" s="373"/>
      <c r="F1060" s="380"/>
      <c r="G1060" s="373"/>
      <c r="H1060" s="373"/>
      <c r="I1060" s="373"/>
      <c r="J1060" s="373"/>
      <c r="K1060" s="373"/>
      <c r="L1060" s="373"/>
      <c r="M1060" s="380"/>
    </row>
    <row r="1061" spans="1:13" s="74" customFormat="1">
      <c r="B1061" s="130"/>
      <c r="E1061" s="373"/>
      <c r="F1061" s="380"/>
      <c r="G1061" s="373"/>
      <c r="H1061" s="373"/>
      <c r="I1061" s="373"/>
      <c r="J1061" s="373"/>
      <c r="K1061" s="373"/>
      <c r="L1061" s="373"/>
      <c r="M1061" s="380"/>
    </row>
    <row r="1062" spans="1:13" s="74" customFormat="1">
      <c r="B1062" s="130"/>
      <c r="E1062" s="373"/>
      <c r="F1062" s="380"/>
      <c r="G1062" s="373"/>
      <c r="H1062" s="373"/>
      <c r="I1062" s="373"/>
      <c r="J1062" s="373"/>
      <c r="K1062" s="373"/>
      <c r="L1062" s="373"/>
      <c r="M1062" s="380"/>
    </row>
    <row r="1063" spans="1:13" s="74" customFormat="1">
      <c r="B1063" s="130"/>
      <c r="E1063" s="373"/>
      <c r="F1063" s="380"/>
      <c r="G1063" s="373"/>
      <c r="H1063" s="373"/>
      <c r="I1063" s="373"/>
      <c r="J1063" s="373"/>
      <c r="K1063" s="373"/>
      <c r="L1063" s="373"/>
      <c r="M1063" s="380"/>
    </row>
    <row r="1064" spans="1:13" s="74" customFormat="1">
      <c r="B1064" s="130"/>
      <c r="E1064" s="373"/>
      <c r="F1064" s="380"/>
      <c r="G1064" s="373"/>
      <c r="H1064" s="373"/>
      <c r="I1064" s="373"/>
      <c r="J1064" s="373"/>
      <c r="K1064" s="373"/>
      <c r="L1064" s="373"/>
      <c r="M1064" s="380"/>
    </row>
    <row r="1065" spans="1:13" s="74" customFormat="1">
      <c r="B1065" s="130"/>
      <c r="E1065" s="373"/>
      <c r="F1065" s="380"/>
      <c r="G1065" s="373"/>
      <c r="H1065" s="373"/>
      <c r="I1065" s="373"/>
      <c r="J1065" s="373"/>
      <c r="K1065" s="373"/>
      <c r="L1065" s="373"/>
      <c r="M1065" s="380"/>
    </row>
    <row r="1066" spans="1:13" s="74" customFormat="1">
      <c r="B1066" s="130"/>
      <c r="E1066" s="373"/>
      <c r="F1066" s="380"/>
      <c r="G1066" s="373"/>
      <c r="H1066" s="373"/>
      <c r="I1066" s="373"/>
      <c r="J1066" s="373"/>
      <c r="K1066" s="373"/>
      <c r="L1066" s="373"/>
      <c r="M1066" s="380"/>
    </row>
    <row r="1067" spans="1:13" s="74" customFormat="1">
      <c r="B1067" s="130"/>
      <c r="E1067" s="373"/>
      <c r="F1067" s="380"/>
      <c r="G1067" s="373"/>
      <c r="H1067" s="373"/>
      <c r="I1067" s="373"/>
      <c r="J1067" s="373"/>
      <c r="K1067" s="373"/>
      <c r="L1067" s="373"/>
      <c r="M1067" s="380"/>
    </row>
    <row r="1068" spans="1:13" s="74" customFormat="1">
      <c r="B1068" s="130"/>
      <c r="E1068" s="373"/>
      <c r="F1068" s="380"/>
      <c r="G1068" s="373"/>
      <c r="H1068" s="373"/>
      <c r="I1068" s="373"/>
      <c r="J1068" s="373"/>
      <c r="K1068" s="373"/>
      <c r="L1068" s="373"/>
      <c r="M1068" s="380"/>
    </row>
    <row r="1069" spans="1:13" s="74" customFormat="1">
      <c r="B1069" s="130"/>
      <c r="E1069" s="373"/>
      <c r="F1069" s="380"/>
      <c r="G1069" s="373"/>
      <c r="H1069" s="373"/>
      <c r="I1069" s="373"/>
      <c r="J1069" s="373"/>
      <c r="K1069" s="373"/>
      <c r="L1069" s="373"/>
      <c r="M1069" s="380"/>
    </row>
    <row r="1070" spans="1:13" s="74" customFormat="1">
      <c r="B1070" s="130"/>
      <c r="E1070" s="373"/>
      <c r="F1070" s="380"/>
      <c r="G1070" s="373"/>
      <c r="H1070" s="373"/>
      <c r="I1070" s="373"/>
      <c r="J1070" s="373"/>
      <c r="K1070" s="373"/>
      <c r="L1070" s="373"/>
      <c r="M1070" s="380"/>
    </row>
    <row r="1071" spans="1:13" s="74" customFormat="1">
      <c r="B1071" s="130"/>
      <c r="E1071" s="373"/>
      <c r="F1071" s="380"/>
      <c r="G1071" s="373"/>
      <c r="H1071" s="373"/>
      <c r="I1071" s="373"/>
      <c r="J1071" s="373"/>
      <c r="K1071" s="373"/>
      <c r="L1071" s="373"/>
      <c r="M1071" s="380"/>
    </row>
    <row r="1072" spans="1:13" s="74" customFormat="1">
      <c r="B1072" s="130"/>
      <c r="E1072" s="373"/>
      <c r="F1072" s="380"/>
      <c r="G1072" s="373"/>
      <c r="H1072" s="373"/>
      <c r="I1072" s="373"/>
      <c r="J1072" s="373"/>
      <c r="K1072" s="373"/>
      <c r="L1072" s="373"/>
      <c r="M1072" s="380"/>
    </row>
    <row r="1073" spans="2:13" s="74" customFormat="1">
      <c r="B1073" s="130"/>
      <c r="E1073" s="373"/>
      <c r="F1073" s="380"/>
      <c r="G1073" s="373"/>
      <c r="H1073" s="373"/>
      <c r="I1073" s="373"/>
      <c r="J1073" s="373"/>
      <c r="K1073" s="373"/>
      <c r="L1073" s="373"/>
      <c r="M1073" s="380"/>
    </row>
    <row r="1074" spans="2:13" s="74" customFormat="1">
      <c r="B1074" s="130"/>
      <c r="E1074" s="373"/>
      <c r="F1074" s="380"/>
      <c r="G1074" s="373"/>
      <c r="H1074" s="373"/>
      <c r="I1074" s="373"/>
      <c r="J1074" s="373"/>
      <c r="K1074" s="373"/>
      <c r="L1074" s="373"/>
      <c r="M1074" s="380"/>
    </row>
    <row r="1075" spans="2:13" s="74" customFormat="1">
      <c r="B1075" s="130"/>
      <c r="E1075" s="373"/>
      <c r="F1075" s="380"/>
      <c r="G1075" s="373"/>
      <c r="H1075" s="373"/>
      <c r="I1075" s="373"/>
      <c r="J1075" s="373"/>
      <c r="K1075" s="373"/>
      <c r="L1075" s="373"/>
      <c r="M1075" s="380"/>
    </row>
    <row r="1076" spans="2:13" s="74" customFormat="1">
      <c r="B1076" s="130"/>
      <c r="E1076" s="373"/>
      <c r="F1076" s="380"/>
      <c r="G1076" s="373"/>
      <c r="H1076" s="373"/>
      <c r="I1076" s="373"/>
      <c r="J1076" s="373"/>
      <c r="K1076" s="373"/>
      <c r="L1076" s="373"/>
      <c r="M1076" s="380"/>
    </row>
    <row r="1077" spans="2:13" s="74" customFormat="1">
      <c r="B1077" s="130"/>
      <c r="E1077" s="373"/>
      <c r="F1077" s="380"/>
      <c r="G1077" s="373"/>
      <c r="H1077" s="373"/>
      <c r="I1077" s="373"/>
      <c r="J1077" s="373"/>
      <c r="K1077" s="373"/>
      <c r="L1077" s="373"/>
      <c r="M1077" s="380"/>
    </row>
    <row r="1078" spans="2:13" s="74" customFormat="1">
      <c r="B1078" s="130"/>
      <c r="E1078" s="373"/>
      <c r="F1078" s="380"/>
      <c r="G1078" s="373"/>
      <c r="H1078" s="373"/>
      <c r="I1078" s="373"/>
      <c r="J1078" s="373"/>
      <c r="K1078" s="373"/>
      <c r="L1078" s="373"/>
      <c r="M1078" s="380"/>
    </row>
    <row r="1079" spans="2:13" s="74" customFormat="1">
      <c r="B1079" s="130"/>
      <c r="E1079" s="373"/>
      <c r="F1079" s="380"/>
      <c r="G1079" s="373"/>
      <c r="H1079" s="373"/>
      <c r="I1079" s="373"/>
      <c r="J1079" s="373"/>
      <c r="K1079" s="373"/>
      <c r="L1079" s="373"/>
      <c r="M1079" s="380"/>
    </row>
    <row r="1080" spans="2:13" s="74" customFormat="1">
      <c r="B1080" s="130"/>
      <c r="E1080" s="373"/>
      <c r="F1080" s="380"/>
      <c r="G1080" s="373"/>
      <c r="H1080" s="373"/>
      <c r="I1080" s="373"/>
      <c r="J1080" s="373"/>
      <c r="K1080" s="373"/>
      <c r="L1080" s="373"/>
      <c r="M1080" s="380"/>
    </row>
    <row r="1081" spans="2:13" s="74" customFormat="1">
      <c r="B1081" s="130"/>
      <c r="E1081" s="373"/>
      <c r="F1081" s="380"/>
      <c r="G1081" s="373"/>
      <c r="H1081" s="373"/>
      <c r="I1081" s="373"/>
      <c r="J1081" s="373"/>
      <c r="K1081" s="373"/>
      <c r="L1081" s="373"/>
      <c r="M1081" s="380"/>
    </row>
    <row r="1082" spans="2:13" s="74" customFormat="1">
      <c r="B1082" s="130"/>
      <c r="E1082" s="373"/>
      <c r="F1082" s="380"/>
      <c r="G1082" s="373"/>
      <c r="H1082" s="373"/>
      <c r="I1082" s="373"/>
      <c r="J1082" s="373"/>
      <c r="K1082" s="373"/>
      <c r="L1082" s="373"/>
      <c r="M1082" s="380"/>
    </row>
    <row r="1083" spans="2:13" s="74" customFormat="1">
      <c r="B1083" s="130"/>
      <c r="E1083" s="373"/>
      <c r="F1083" s="380"/>
      <c r="G1083" s="373"/>
      <c r="H1083" s="373"/>
      <c r="I1083" s="373"/>
      <c r="J1083" s="373"/>
      <c r="K1083" s="373"/>
      <c r="L1083" s="373"/>
      <c r="M1083" s="380"/>
    </row>
    <row r="1084" spans="2:13" s="74" customFormat="1">
      <c r="B1084" s="130"/>
      <c r="E1084" s="373"/>
      <c r="F1084" s="380"/>
      <c r="G1084" s="373"/>
      <c r="H1084" s="373"/>
      <c r="I1084" s="373"/>
      <c r="J1084" s="373"/>
      <c r="K1084" s="373"/>
      <c r="L1084" s="373"/>
      <c r="M1084" s="380"/>
    </row>
    <row r="1085" spans="2:13" s="74" customFormat="1">
      <c r="B1085" s="130"/>
      <c r="E1085" s="373"/>
      <c r="F1085" s="380"/>
      <c r="G1085" s="373"/>
      <c r="H1085" s="373"/>
      <c r="I1085" s="373"/>
      <c r="J1085" s="373"/>
      <c r="K1085" s="373"/>
      <c r="L1085" s="373"/>
      <c r="M1085" s="380"/>
    </row>
    <row r="1086" spans="2:13" s="74" customFormat="1">
      <c r="B1086" s="130"/>
      <c r="E1086" s="373"/>
      <c r="F1086" s="380"/>
      <c r="G1086" s="373"/>
      <c r="H1086" s="373"/>
      <c r="I1086" s="373"/>
      <c r="J1086" s="373"/>
      <c r="K1086" s="373"/>
      <c r="L1086" s="373"/>
      <c r="M1086" s="380"/>
    </row>
    <row r="1087" spans="2:13" s="74" customFormat="1">
      <c r="B1087" s="130"/>
      <c r="E1087" s="373"/>
      <c r="F1087" s="380"/>
      <c r="G1087" s="373"/>
      <c r="H1087" s="373"/>
      <c r="I1087" s="373"/>
      <c r="J1087" s="373"/>
      <c r="K1087" s="373"/>
      <c r="L1087" s="373"/>
      <c r="M1087" s="380"/>
    </row>
    <row r="1088" spans="2:13" s="74" customFormat="1">
      <c r="B1088" s="130"/>
      <c r="E1088" s="373"/>
      <c r="F1088" s="380"/>
      <c r="G1088" s="373"/>
      <c r="H1088" s="373"/>
      <c r="I1088" s="373"/>
      <c r="J1088" s="373"/>
      <c r="K1088" s="373"/>
      <c r="L1088" s="373"/>
      <c r="M1088" s="380"/>
    </row>
    <row r="1089" spans="2:13" s="74" customFormat="1">
      <c r="B1089" s="130"/>
      <c r="E1089" s="373"/>
      <c r="F1089" s="380"/>
      <c r="G1089" s="373"/>
      <c r="H1089" s="373"/>
      <c r="I1089" s="373"/>
      <c r="J1089" s="373"/>
      <c r="K1089" s="373"/>
      <c r="L1089" s="373"/>
      <c r="M1089" s="380"/>
    </row>
    <row r="1090" spans="2:13" s="74" customFormat="1">
      <c r="B1090" s="130"/>
      <c r="E1090" s="373"/>
      <c r="F1090" s="380"/>
      <c r="G1090" s="373"/>
      <c r="H1090" s="373"/>
      <c r="I1090" s="373"/>
      <c r="J1090" s="373"/>
      <c r="K1090" s="373"/>
      <c r="L1090" s="373"/>
      <c r="M1090" s="380"/>
    </row>
    <row r="1091" spans="2:13" s="74" customFormat="1">
      <c r="B1091" s="130"/>
      <c r="E1091" s="373"/>
      <c r="F1091" s="380"/>
      <c r="G1091" s="373"/>
      <c r="H1091" s="373"/>
      <c r="I1091" s="373"/>
      <c r="J1091" s="373"/>
      <c r="K1091" s="373"/>
      <c r="L1091" s="373"/>
      <c r="M1091" s="380"/>
    </row>
    <row r="1092" spans="2:13" s="74" customFormat="1">
      <c r="B1092" s="130"/>
      <c r="E1092" s="373"/>
      <c r="F1092" s="380"/>
      <c r="G1092" s="373"/>
      <c r="H1092" s="373"/>
      <c r="I1092" s="373"/>
      <c r="J1092" s="373"/>
      <c r="K1092" s="373"/>
      <c r="L1092" s="373"/>
      <c r="M1092" s="380"/>
    </row>
    <row r="1093" spans="2:13" s="74" customFormat="1">
      <c r="B1093" s="130"/>
      <c r="E1093" s="373"/>
      <c r="F1093" s="380"/>
      <c r="G1093" s="373"/>
      <c r="H1093" s="373"/>
      <c r="I1093" s="373"/>
      <c r="J1093" s="373"/>
      <c r="K1093" s="373"/>
      <c r="L1093" s="373"/>
      <c r="M1093" s="380"/>
    </row>
    <row r="1094" spans="2:13" s="74" customFormat="1">
      <c r="B1094" s="130"/>
      <c r="E1094" s="373"/>
      <c r="F1094" s="380"/>
      <c r="G1094" s="373"/>
      <c r="H1094" s="373"/>
      <c r="I1094" s="373"/>
      <c r="J1094" s="373"/>
      <c r="K1094" s="373"/>
      <c r="L1094" s="373"/>
      <c r="M1094" s="380"/>
    </row>
    <row r="1095" spans="2:13" s="74" customFormat="1">
      <c r="B1095" s="130"/>
      <c r="E1095" s="373"/>
      <c r="F1095" s="380"/>
      <c r="G1095" s="373"/>
      <c r="H1095" s="373"/>
      <c r="I1095" s="373"/>
      <c r="J1095" s="373"/>
      <c r="K1095" s="373"/>
      <c r="L1095" s="373"/>
      <c r="M1095" s="380"/>
    </row>
    <row r="1096" spans="2:13" s="74" customFormat="1">
      <c r="B1096" s="130"/>
      <c r="E1096" s="373"/>
      <c r="F1096" s="380"/>
      <c r="G1096" s="373"/>
      <c r="H1096" s="373"/>
      <c r="I1096" s="373"/>
      <c r="J1096" s="373"/>
      <c r="K1096" s="373"/>
      <c r="L1096" s="373"/>
      <c r="M1096" s="380"/>
    </row>
    <row r="1097" spans="2:13" s="74" customFormat="1">
      <c r="B1097" s="130"/>
      <c r="E1097" s="373"/>
      <c r="F1097" s="380"/>
      <c r="G1097" s="373"/>
      <c r="H1097" s="373"/>
      <c r="I1097" s="373"/>
      <c r="J1097" s="373"/>
      <c r="K1097" s="373"/>
      <c r="L1097" s="373"/>
      <c r="M1097" s="380"/>
    </row>
    <row r="1098" spans="2:13" s="74" customFormat="1">
      <c r="B1098" s="130"/>
      <c r="E1098" s="373"/>
      <c r="F1098" s="380"/>
      <c r="G1098" s="373"/>
      <c r="H1098" s="373"/>
      <c r="I1098" s="373"/>
      <c r="J1098" s="373"/>
      <c r="K1098" s="373"/>
      <c r="L1098" s="373"/>
      <c r="M1098" s="380"/>
    </row>
    <row r="1099" spans="2:13" s="74" customFormat="1">
      <c r="B1099" s="130"/>
      <c r="E1099" s="373"/>
      <c r="F1099" s="380"/>
      <c r="G1099" s="373"/>
      <c r="H1099" s="373"/>
      <c r="I1099" s="373"/>
      <c r="J1099" s="373"/>
      <c r="K1099" s="373"/>
      <c r="L1099" s="373"/>
      <c r="M1099" s="380"/>
    </row>
    <row r="1100" spans="2:13" s="74" customFormat="1">
      <c r="B1100" s="130"/>
      <c r="E1100" s="373"/>
      <c r="F1100" s="380"/>
      <c r="G1100" s="373"/>
      <c r="H1100" s="373"/>
      <c r="I1100" s="373"/>
      <c r="J1100" s="373"/>
      <c r="K1100" s="373"/>
      <c r="L1100" s="373"/>
      <c r="M1100" s="380"/>
    </row>
    <row r="1101" spans="2:13" s="74" customFormat="1">
      <c r="B1101" s="130"/>
      <c r="E1101" s="373"/>
      <c r="F1101" s="380"/>
      <c r="G1101" s="373"/>
      <c r="H1101" s="373"/>
      <c r="I1101" s="373"/>
      <c r="J1101" s="373"/>
      <c r="K1101" s="373"/>
      <c r="L1101" s="373"/>
      <c r="M1101" s="380"/>
    </row>
    <row r="1102" spans="2:13" s="74" customFormat="1">
      <c r="B1102" s="130"/>
      <c r="E1102" s="373"/>
      <c r="F1102" s="380"/>
      <c r="G1102" s="373"/>
      <c r="H1102" s="373"/>
      <c r="I1102" s="373"/>
      <c r="J1102" s="373"/>
      <c r="K1102" s="373"/>
      <c r="L1102" s="373"/>
      <c r="M1102" s="380"/>
    </row>
    <row r="1103" spans="2:13" s="74" customFormat="1">
      <c r="B1103" s="130"/>
      <c r="E1103" s="373"/>
      <c r="F1103" s="380"/>
      <c r="G1103" s="373"/>
      <c r="H1103" s="373"/>
      <c r="I1103" s="373"/>
      <c r="J1103" s="373"/>
      <c r="K1103" s="373"/>
      <c r="L1103" s="373"/>
      <c r="M1103" s="380"/>
    </row>
    <row r="1104" spans="2:13" s="74" customFormat="1">
      <c r="B1104" s="130"/>
      <c r="E1104" s="373"/>
      <c r="F1104" s="380"/>
      <c r="G1104" s="373"/>
      <c r="H1104" s="373"/>
      <c r="I1104" s="373"/>
      <c r="J1104" s="373"/>
      <c r="K1104" s="373"/>
      <c r="L1104" s="373"/>
      <c r="M1104" s="380"/>
    </row>
    <row r="1105" spans="2:13" s="74" customFormat="1">
      <c r="B1105" s="130"/>
      <c r="E1105" s="373"/>
      <c r="F1105" s="380"/>
      <c r="G1105" s="373"/>
      <c r="H1105" s="373"/>
      <c r="I1105" s="373"/>
      <c r="J1105" s="373"/>
      <c r="K1105" s="373"/>
      <c r="L1105" s="373"/>
      <c r="M1105" s="380"/>
    </row>
    <row r="1106" spans="2:13" s="74" customFormat="1">
      <c r="B1106" s="130"/>
      <c r="E1106" s="373"/>
      <c r="F1106" s="380"/>
      <c r="G1106" s="373"/>
      <c r="H1106" s="373"/>
      <c r="I1106" s="373"/>
      <c r="J1106" s="373"/>
      <c r="K1106" s="373"/>
      <c r="L1106" s="373"/>
      <c r="M1106" s="380"/>
    </row>
    <row r="1107" spans="2:13" s="74" customFormat="1">
      <c r="B1107" s="130"/>
      <c r="E1107" s="373"/>
      <c r="F1107" s="380"/>
      <c r="G1107" s="373"/>
      <c r="H1107" s="373"/>
      <c r="I1107" s="373"/>
      <c r="J1107" s="373"/>
      <c r="K1107" s="373"/>
      <c r="L1107" s="373"/>
      <c r="M1107" s="380"/>
    </row>
    <row r="1108" spans="2:13" s="74" customFormat="1">
      <c r="B1108" s="130"/>
      <c r="E1108" s="373"/>
      <c r="F1108" s="380"/>
      <c r="G1108" s="373"/>
      <c r="H1108" s="373"/>
      <c r="I1108" s="373"/>
      <c r="J1108" s="373"/>
      <c r="K1108" s="373"/>
      <c r="L1108" s="373"/>
      <c r="M1108" s="380"/>
    </row>
    <row r="1109" spans="2:13" s="74" customFormat="1">
      <c r="B1109" s="130"/>
      <c r="E1109" s="373"/>
      <c r="F1109" s="380"/>
      <c r="G1109" s="373"/>
      <c r="H1109" s="373"/>
      <c r="I1109" s="373"/>
      <c r="J1109" s="373"/>
      <c r="K1109" s="373"/>
      <c r="L1109" s="373"/>
      <c r="M1109" s="380"/>
    </row>
    <row r="1110" spans="2:13" s="74" customFormat="1">
      <c r="B1110" s="130"/>
      <c r="E1110" s="373"/>
      <c r="F1110" s="380"/>
      <c r="G1110" s="373"/>
      <c r="H1110" s="373"/>
      <c r="I1110" s="373"/>
      <c r="J1110" s="373"/>
      <c r="K1110" s="373"/>
      <c r="L1110" s="373"/>
      <c r="M1110" s="380"/>
    </row>
    <row r="1111" spans="2:13" s="74" customFormat="1">
      <c r="B1111" s="130"/>
      <c r="E1111" s="373"/>
      <c r="F1111" s="380"/>
      <c r="G1111" s="373"/>
      <c r="H1111" s="373"/>
      <c r="I1111" s="373"/>
      <c r="J1111" s="373"/>
      <c r="K1111" s="373"/>
      <c r="L1111" s="373"/>
      <c r="M1111" s="380"/>
    </row>
    <row r="1112" spans="2:13" s="74" customFormat="1">
      <c r="B1112" s="130"/>
      <c r="E1112" s="373"/>
      <c r="F1112" s="380"/>
      <c r="G1112" s="373"/>
      <c r="H1112" s="373"/>
      <c r="I1112" s="373"/>
      <c r="J1112" s="373"/>
      <c r="K1112" s="373"/>
      <c r="L1112" s="373"/>
      <c r="M1112" s="380"/>
    </row>
    <row r="1113" spans="2:13" s="74" customFormat="1">
      <c r="B1113" s="130"/>
      <c r="E1113" s="373"/>
      <c r="F1113" s="380"/>
      <c r="G1113" s="373"/>
      <c r="H1113" s="373"/>
      <c r="I1113" s="373"/>
      <c r="J1113" s="373"/>
      <c r="K1113" s="373"/>
      <c r="L1113" s="373"/>
      <c r="M1113" s="380"/>
    </row>
    <row r="1114" spans="2:13" s="74" customFormat="1">
      <c r="B1114" s="130"/>
      <c r="E1114" s="373"/>
      <c r="F1114" s="380"/>
      <c r="G1114" s="373"/>
      <c r="H1114" s="373"/>
      <c r="I1114" s="373"/>
      <c r="J1114" s="373"/>
      <c r="K1114" s="373"/>
      <c r="L1114" s="373"/>
      <c r="M1114" s="380"/>
    </row>
    <row r="1115" spans="2:13" s="74" customFormat="1">
      <c r="B1115" s="130"/>
      <c r="E1115" s="373"/>
      <c r="F1115" s="380"/>
      <c r="G1115" s="373"/>
      <c r="H1115" s="373"/>
      <c r="I1115" s="373"/>
      <c r="J1115" s="373"/>
      <c r="K1115" s="373"/>
      <c r="L1115" s="373"/>
      <c r="M1115" s="380"/>
    </row>
    <row r="1116" spans="2:13" s="74" customFormat="1">
      <c r="B1116" s="130"/>
      <c r="E1116" s="373"/>
      <c r="F1116" s="380"/>
      <c r="G1116" s="373"/>
      <c r="H1116" s="373"/>
      <c r="I1116" s="373"/>
      <c r="J1116" s="373"/>
      <c r="K1116" s="373"/>
      <c r="L1116" s="373"/>
      <c r="M1116" s="380"/>
    </row>
    <row r="1117" spans="2:13" s="74" customFormat="1">
      <c r="B1117" s="130"/>
      <c r="E1117" s="373"/>
      <c r="F1117" s="380"/>
      <c r="G1117" s="373"/>
      <c r="H1117" s="373"/>
      <c r="I1117" s="373"/>
      <c r="J1117" s="373"/>
      <c r="K1117" s="373"/>
      <c r="L1117" s="373"/>
      <c r="M1117" s="380"/>
    </row>
    <row r="1118" spans="2:13" s="74" customFormat="1">
      <c r="B1118" s="130"/>
      <c r="E1118" s="373"/>
      <c r="F1118" s="380"/>
      <c r="G1118" s="373"/>
      <c r="H1118" s="373"/>
      <c r="I1118" s="373"/>
      <c r="J1118" s="373"/>
      <c r="K1118" s="373"/>
      <c r="L1118" s="373"/>
      <c r="M1118" s="380"/>
    </row>
    <row r="1119" spans="2:13" s="74" customFormat="1">
      <c r="B1119" s="130"/>
      <c r="E1119" s="373"/>
      <c r="F1119" s="380"/>
      <c r="G1119" s="373"/>
      <c r="H1119" s="373"/>
      <c r="I1119" s="373"/>
      <c r="J1119" s="373"/>
      <c r="K1119" s="373"/>
      <c r="L1119" s="373"/>
      <c r="M1119" s="380"/>
    </row>
    <row r="1120" spans="2:13" s="74" customFormat="1">
      <c r="B1120" s="130"/>
      <c r="E1120" s="373"/>
      <c r="F1120" s="380"/>
      <c r="G1120" s="373"/>
      <c r="H1120" s="373"/>
      <c r="I1120" s="373"/>
      <c r="J1120" s="373"/>
      <c r="K1120" s="373"/>
      <c r="L1120" s="373"/>
      <c r="M1120" s="380"/>
    </row>
    <row r="1121" spans="2:13" s="74" customFormat="1">
      <c r="B1121" s="130"/>
      <c r="E1121" s="373"/>
      <c r="F1121" s="380"/>
      <c r="G1121" s="373"/>
      <c r="H1121" s="373"/>
      <c r="I1121" s="373"/>
      <c r="J1121" s="373"/>
      <c r="K1121" s="373"/>
      <c r="L1121" s="373"/>
      <c r="M1121" s="380"/>
    </row>
    <row r="1122" spans="2:13" s="74" customFormat="1">
      <c r="B1122" s="130"/>
      <c r="E1122" s="373"/>
      <c r="F1122" s="380"/>
      <c r="G1122" s="373"/>
      <c r="H1122" s="373"/>
      <c r="I1122" s="373"/>
      <c r="J1122" s="373"/>
      <c r="K1122" s="373"/>
      <c r="L1122" s="373"/>
      <c r="M1122" s="380"/>
    </row>
    <row r="1123" spans="2:13" s="74" customFormat="1">
      <c r="B1123" s="130"/>
      <c r="E1123" s="373"/>
      <c r="F1123" s="380"/>
      <c r="G1123" s="373"/>
      <c r="H1123" s="373"/>
      <c r="I1123" s="373"/>
      <c r="J1123" s="373"/>
      <c r="K1123" s="373"/>
      <c r="L1123" s="373"/>
      <c r="M1123" s="380"/>
    </row>
    <row r="1124" spans="2:13" s="74" customFormat="1">
      <c r="B1124" s="130"/>
      <c r="E1124" s="373"/>
      <c r="F1124" s="380"/>
      <c r="G1124" s="373"/>
      <c r="H1124" s="373"/>
      <c r="I1124" s="373"/>
      <c r="J1124" s="373"/>
      <c r="K1124" s="373"/>
      <c r="L1124" s="373"/>
      <c r="M1124" s="380"/>
    </row>
    <row r="1125" spans="2:13" s="74" customFormat="1">
      <c r="B1125" s="130"/>
      <c r="E1125" s="373"/>
      <c r="F1125" s="380"/>
      <c r="G1125" s="373"/>
      <c r="H1125" s="373"/>
      <c r="I1125" s="373"/>
      <c r="J1125" s="373"/>
      <c r="K1125" s="373"/>
      <c r="L1125" s="373"/>
      <c r="M1125" s="380"/>
    </row>
    <row r="1126" spans="2:13" s="74" customFormat="1">
      <c r="B1126" s="130"/>
      <c r="E1126" s="373"/>
      <c r="F1126" s="380"/>
      <c r="G1126" s="373"/>
      <c r="H1126" s="373"/>
      <c r="I1126" s="373"/>
      <c r="J1126" s="373"/>
      <c r="K1126" s="373"/>
      <c r="L1126" s="373"/>
      <c r="M1126" s="380"/>
    </row>
    <row r="1127" spans="2:13" s="74" customFormat="1">
      <c r="B1127" s="130"/>
      <c r="E1127" s="373"/>
      <c r="F1127" s="380"/>
      <c r="G1127" s="373"/>
      <c r="H1127" s="373"/>
      <c r="I1127" s="373"/>
      <c r="J1127" s="373"/>
      <c r="K1127" s="373"/>
      <c r="L1127" s="373"/>
      <c r="M1127" s="380"/>
    </row>
    <row r="1128" spans="2:13" s="74" customFormat="1">
      <c r="B1128" s="130"/>
      <c r="E1128" s="373"/>
      <c r="F1128" s="380"/>
      <c r="G1128" s="373"/>
      <c r="H1128" s="373"/>
      <c r="I1128" s="373"/>
      <c r="J1128" s="373"/>
      <c r="K1128" s="373"/>
      <c r="L1128" s="373"/>
      <c r="M1128" s="380"/>
    </row>
    <row r="1129" spans="2:13" s="74" customFormat="1">
      <c r="B1129" s="130"/>
      <c r="E1129" s="373"/>
      <c r="F1129" s="380"/>
      <c r="G1129" s="373"/>
      <c r="H1129" s="373"/>
      <c r="I1129" s="373"/>
      <c r="J1129" s="373"/>
      <c r="K1129" s="373"/>
      <c r="L1129" s="373"/>
      <c r="M1129" s="380"/>
    </row>
    <row r="1130" spans="2:13" s="74" customFormat="1">
      <c r="B1130" s="130"/>
      <c r="E1130" s="373"/>
      <c r="F1130" s="380"/>
      <c r="G1130" s="373"/>
      <c r="H1130" s="373"/>
      <c r="I1130" s="373"/>
      <c r="J1130" s="373"/>
      <c r="K1130" s="373"/>
      <c r="L1130" s="373"/>
      <c r="M1130" s="380"/>
    </row>
    <row r="1131" spans="2:13" s="74" customFormat="1">
      <c r="B1131" s="130"/>
      <c r="E1131" s="373"/>
      <c r="F1131" s="380"/>
      <c r="G1131" s="373"/>
      <c r="H1131" s="373"/>
      <c r="I1131" s="373"/>
      <c r="J1131" s="373"/>
      <c r="K1131" s="373"/>
      <c r="L1131" s="373"/>
      <c r="M1131" s="380"/>
    </row>
    <row r="1132" spans="2:13" s="74" customFormat="1">
      <c r="B1132" s="130"/>
      <c r="E1132" s="373"/>
      <c r="F1132" s="380"/>
      <c r="G1132" s="373"/>
      <c r="H1132" s="373"/>
      <c r="I1132" s="373"/>
      <c r="J1132" s="373"/>
      <c r="K1132" s="373"/>
      <c r="L1132" s="373"/>
      <c r="M1132" s="380"/>
    </row>
    <row r="1133" spans="2:13" s="74" customFormat="1">
      <c r="B1133" s="130"/>
      <c r="E1133" s="373"/>
      <c r="F1133" s="380"/>
      <c r="G1133" s="373"/>
      <c r="H1133" s="373"/>
      <c r="I1133" s="373"/>
      <c r="J1133" s="373"/>
      <c r="K1133" s="373"/>
      <c r="L1133" s="373"/>
      <c r="M1133" s="380"/>
    </row>
    <row r="1134" spans="2:13" s="74" customFormat="1">
      <c r="B1134" s="130"/>
      <c r="E1134" s="373"/>
      <c r="F1134" s="380"/>
      <c r="G1134" s="373"/>
      <c r="H1134" s="373"/>
      <c r="I1134" s="373"/>
      <c r="J1134" s="373"/>
      <c r="K1134" s="373"/>
      <c r="L1134" s="373"/>
      <c r="M1134" s="380"/>
    </row>
    <row r="1135" spans="2:13" s="74" customFormat="1">
      <c r="B1135" s="130"/>
      <c r="E1135" s="373"/>
      <c r="F1135" s="380"/>
      <c r="G1135" s="373"/>
      <c r="H1135" s="373"/>
      <c r="I1135" s="373"/>
      <c r="J1135" s="373"/>
      <c r="K1135" s="373"/>
      <c r="L1135" s="373"/>
      <c r="M1135" s="380"/>
    </row>
    <row r="1136" spans="2:13" s="74" customFormat="1">
      <c r="B1136" s="130"/>
      <c r="E1136" s="373"/>
      <c r="F1136" s="380"/>
      <c r="G1136" s="373"/>
      <c r="H1136" s="373"/>
      <c r="I1136" s="373"/>
      <c r="J1136" s="373"/>
      <c r="K1136" s="373"/>
      <c r="L1136" s="373"/>
      <c r="M1136" s="380"/>
    </row>
    <row r="1137" spans="2:13" s="74" customFormat="1">
      <c r="B1137" s="130"/>
      <c r="E1137" s="373"/>
      <c r="F1137" s="380"/>
      <c r="G1137" s="373"/>
      <c r="H1137" s="373"/>
      <c r="I1137" s="373"/>
      <c r="J1137" s="373"/>
      <c r="K1137" s="373"/>
      <c r="L1137" s="373"/>
      <c r="M1137" s="380"/>
    </row>
    <row r="1138" spans="2:13" s="74" customFormat="1">
      <c r="B1138" s="130"/>
      <c r="E1138" s="373"/>
      <c r="F1138" s="380"/>
      <c r="G1138" s="373"/>
      <c r="H1138" s="373"/>
      <c r="I1138" s="373"/>
      <c r="J1138" s="373"/>
      <c r="K1138" s="373"/>
      <c r="L1138" s="373"/>
      <c r="M1138" s="380"/>
    </row>
    <row r="1139" spans="2:13" s="74" customFormat="1">
      <c r="B1139" s="130"/>
      <c r="E1139" s="373"/>
      <c r="F1139" s="380"/>
      <c r="G1139" s="373"/>
      <c r="H1139" s="373"/>
      <c r="I1139" s="373"/>
      <c r="J1139" s="373"/>
      <c r="K1139" s="373"/>
      <c r="L1139" s="373"/>
      <c r="M1139" s="380"/>
    </row>
    <row r="1140" spans="2:13" s="74" customFormat="1">
      <c r="B1140" s="130"/>
      <c r="E1140" s="373"/>
      <c r="F1140" s="380"/>
      <c r="G1140" s="373"/>
      <c r="H1140" s="373"/>
      <c r="I1140" s="373"/>
      <c r="J1140" s="373"/>
      <c r="K1140" s="373"/>
      <c r="L1140" s="373"/>
      <c r="M1140" s="380"/>
    </row>
    <row r="1141" spans="2:13" s="74" customFormat="1">
      <c r="B1141" s="130"/>
      <c r="E1141" s="373"/>
      <c r="F1141" s="380"/>
      <c r="G1141" s="373"/>
      <c r="H1141" s="373"/>
      <c r="I1141" s="373"/>
      <c r="J1141" s="373"/>
      <c r="K1141" s="373"/>
      <c r="L1141" s="373"/>
      <c r="M1141" s="380"/>
    </row>
    <row r="1142" spans="2:13" s="74" customFormat="1">
      <c r="B1142" s="130"/>
      <c r="E1142" s="373"/>
      <c r="F1142" s="380"/>
      <c r="G1142" s="373"/>
      <c r="H1142" s="373"/>
      <c r="I1142" s="373"/>
      <c r="J1142" s="373"/>
      <c r="K1142" s="373"/>
      <c r="L1142" s="373"/>
      <c r="M1142" s="380"/>
    </row>
    <row r="1143" spans="2:13" s="74" customFormat="1">
      <c r="B1143" s="130"/>
      <c r="E1143" s="373"/>
      <c r="F1143" s="380"/>
      <c r="G1143" s="373"/>
      <c r="H1143" s="373"/>
      <c r="I1143" s="373"/>
      <c r="J1143" s="373"/>
      <c r="K1143" s="373"/>
      <c r="L1143" s="373"/>
      <c r="M1143" s="380"/>
    </row>
    <row r="1144" spans="2:13" s="74" customFormat="1">
      <c r="B1144" s="130"/>
      <c r="E1144" s="373"/>
      <c r="F1144" s="380"/>
      <c r="G1144" s="373"/>
      <c r="H1144" s="373"/>
      <c r="I1144" s="373"/>
      <c r="J1144" s="373"/>
      <c r="K1144" s="373"/>
      <c r="L1144" s="373"/>
      <c r="M1144" s="380"/>
    </row>
    <row r="1145" spans="2:13" s="74" customFormat="1">
      <c r="B1145" s="130"/>
      <c r="E1145" s="373"/>
      <c r="F1145" s="380"/>
      <c r="G1145" s="373"/>
      <c r="H1145" s="373"/>
      <c r="I1145" s="373"/>
      <c r="J1145" s="373"/>
      <c r="K1145" s="373"/>
      <c r="L1145" s="373"/>
      <c r="M1145" s="380"/>
    </row>
    <row r="1146" spans="2:13" s="74" customFormat="1">
      <c r="B1146" s="130"/>
      <c r="E1146" s="373"/>
      <c r="F1146" s="380"/>
      <c r="G1146" s="373"/>
      <c r="H1146" s="373"/>
      <c r="I1146" s="373"/>
      <c r="J1146" s="373"/>
      <c r="K1146" s="373"/>
      <c r="L1146" s="373"/>
      <c r="M1146" s="380"/>
    </row>
    <row r="1147" spans="2:13" s="74" customFormat="1">
      <c r="B1147" s="130"/>
      <c r="E1147" s="373"/>
      <c r="F1147" s="380"/>
      <c r="G1147" s="373"/>
      <c r="H1147" s="373"/>
      <c r="I1147" s="373"/>
      <c r="J1147" s="373"/>
      <c r="K1147" s="373"/>
      <c r="L1147" s="373"/>
      <c r="M1147" s="380"/>
    </row>
    <row r="1148" spans="2:13" s="74" customFormat="1">
      <c r="B1148" s="130"/>
      <c r="E1148" s="373"/>
      <c r="F1148" s="380"/>
      <c r="G1148" s="373"/>
      <c r="H1148" s="373"/>
      <c r="I1148" s="373"/>
      <c r="J1148" s="373"/>
      <c r="K1148" s="373"/>
      <c r="L1148" s="373"/>
    </row>
    <row r="1149" spans="2:13" s="74" customFormat="1">
      <c r="B1149" s="130"/>
      <c r="E1149" s="373"/>
      <c r="F1149" s="380"/>
      <c r="G1149" s="373"/>
      <c r="H1149" s="373"/>
      <c r="I1149" s="373"/>
      <c r="J1149" s="373"/>
      <c r="K1149" s="373"/>
      <c r="L1149" s="373"/>
    </row>
    <row r="1150" spans="2:13" s="74" customFormat="1">
      <c r="B1150" s="130"/>
      <c r="E1150" s="373"/>
      <c r="F1150" s="380"/>
      <c r="G1150" s="373"/>
      <c r="H1150" s="373"/>
      <c r="I1150" s="373"/>
      <c r="J1150" s="373"/>
      <c r="K1150" s="373"/>
      <c r="L1150" s="373"/>
    </row>
    <row r="1151" spans="2:13" s="74" customFormat="1">
      <c r="B1151" s="130"/>
      <c r="E1151" s="373"/>
      <c r="F1151" s="380"/>
      <c r="G1151" s="373"/>
      <c r="H1151" s="373"/>
      <c r="I1151" s="373"/>
      <c r="J1151" s="373"/>
      <c r="K1151" s="373"/>
      <c r="L1151" s="373"/>
    </row>
    <row r="1152" spans="2:13" s="74" customFormat="1">
      <c r="B1152" s="130"/>
      <c r="E1152" s="373"/>
      <c r="F1152" s="380"/>
      <c r="G1152" s="373"/>
      <c r="H1152" s="373"/>
      <c r="I1152" s="373"/>
      <c r="J1152" s="373"/>
      <c r="K1152" s="373"/>
      <c r="L1152" s="373"/>
    </row>
    <row r="1153" spans="2:12" s="74" customFormat="1">
      <c r="B1153" s="130"/>
      <c r="E1153" s="373"/>
      <c r="F1153" s="380"/>
      <c r="G1153" s="373"/>
      <c r="H1153" s="373"/>
      <c r="I1153" s="373"/>
      <c r="J1153" s="373"/>
      <c r="K1153" s="373"/>
      <c r="L1153" s="373"/>
    </row>
    <row r="1154" spans="2:12" s="74" customFormat="1">
      <c r="B1154" s="130"/>
      <c r="E1154" s="373"/>
      <c r="F1154" s="380"/>
      <c r="G1154" s="373"/>
      <c r="H1154" s="373"/>
      <c r="I1154" s="373"/>
      <c r="J1154" s="373"/>
      <c r="K1154" s="373"/>
      <c r="L1154" s="373"/>
    </row>
    <row r="1155" spans="2:12" s="74" customFormat="1">
      <c r="B1155" s="130"/>
      <c r="E1155" s="373"/>
      <c r="F1155" s="380"/>
      <c r="G1155" s="373"/>
      <c r="H1155" s="373"/>
      <c r="I1155" s="373"/>
      <c r="J1155" s="373"/>
      <c r="K1155" s="373"/>
      <c r="L1155" s="373"/>
    </row>
    <row r="1156" spans="2:12" s="74" customFormat="1">
      <c r="B1156" s="130"/>
      <c r="E1156" s="373"/>
      <c r="F1156" s="380"/>
      <c r="G1156" s="373"/>
      <c r="H1156" s="373"/>
      <c r="I1156" s="373"/>
      <c r="J1156" s="373"/>
      <c r="K1156" s="373"/>
      <c r="L1156" s="373"/>
    </row>
    <row r="1157" spans="2:12" s="74" customFormat="1">
      <c r="B1157" s="130"/>
      <c r="E1157" s="373"/>
      <c r="F1157" s="380"/>
      <c r="G1157" s="373"/>
      <c r="H1157" s="373"/>
      <c r="I1157" s="373"/>
      <c r="J1157" s="373"/>
      <c r="K1157" s="373"/>
      <c r="L1157" s="373"/>
    </row>
    <row r="1158" spans="2:12" s="74" customFormat="1">
      <c r="B1158" s="130"/>
      <c r="E1158" s="373"/>
      <c r="F1158" s="380"/>
      <c r="G1158" s="373"/>
      <c r="H1158" s="373"/>
      <c r="I1158" s="373"/>
      <c r="J1158" s="373"/>
      <c r="K1158" s="373"/>
      <c r="L1158" s="373"/>
    </row>
    <row r="1159" spans="2:12" s="74" customFormat="1">
      <c r="B1159" s="130"/>
      <c r="E1159" s="373"/>
      <c r="F1159" s="380"/>
      <c r="G1159" s="373"/>
      <c r="H1159" s="373"/>
      <c r="I1159" s="373"/>
      <c r="J1159" s="373"/>
      <c r="K1159" s="373"/>
      <c r="L1159" s="373"/>
    </row>
    <row r="1160" spans="2:12" s="74" customFormat="1">
      <c r="B1160" s="130"/>
      <c r="E1160" s="373"/>
      <c r="F1160" s="380"/>
      <c r="G1160" s="373"/>
      <c r="H1160" s="373"/>
      <c r="I1160" s="373"/>
      <c r="J1160" s="373"/>
      <c r="K1160" s="373"/>
      <c r="L1160" s="373"/>
    </row>
    <row r="1161" spans="2:12" s="74" customFormat="1">
      <c r="B1161" s="130"/>
      <c r="E1161" s="373"/>
      <c r="F1161" s="380"/>
      <c r="G1161" s="373"/>
      <c r="H1161" s="373"/>
      <c r="I1161" s="373"/>
      <c r="J1161" s="373"/>
      <c r="K1161" s="373"/>
      <c r="L1161" s="373"/>
    </row>
    <row r="1162" spans="2:12" s="74" customFormat="1">
      <c r="B1162" s="130"/>
      <c r="E1162" s="373"/>
      <c r="F1162" s="380"/>
      <c r="G1162" s="373"/>
      <c r="H1162" s="373"/>
      <c r="I1162" s="373"/>
      <c r="J1162" s="373"/>
      <c r="K1162" s="373"/>
      <c r="L1162" s="373"/>
    </row>
    <row r="1163" spans="2:12" s="74" customFormat="1">
      <c r="B1163" s="130"/>
      <c r="E1163" s="373"/>
      <c r="F1163" s="380"/>
      <c r="G1163" s="373"/>
      <c r="H1163" s="373"/>
      <c r="I1163" s="373"/>
      <c r="J1163" s="373"/>
      <c r="K1163" s="373"/>
      <c r="L1163" s="373"/>
    </row>
    <row r="1164" spans="2:12" s="74" customFormat="1">
      <c r="B1164" s="130"/>
      <c r="E1164" s="373"/>
      <c r="F1164" s="380"/>
      <c r="G1164" s="373"/>
      <c r="H1164" s="373"/>
      <c r="I1164" s="373"/>
      <c r="J1164" s="373"/>
      <c r="K1164" s="373"/>
      <c r="L1164" s="373"/>
    </row>
    <row r="1165" spans="2:12" s="74" customFormat="1">
      <c r="B1165" s="130"/>
      <c r="E1165" s="373"/>
      <c r="F1165" s="380"/>
      <c r="G1165" s="373"/>
      <c r="H1165" s="373"/>
      <c r="I1165" s="373"/>
      <c r="J1165" s="373"/>
      <c r="K1165" s="373"/>
      <c r="L1165" s="373"/>
    </row>
    <row r="1166" spans="2:12" s="74" customFormat="1">
      <c r="B1166" s="130"/>
      <c r="E1166" s="373"/>
      <c r="F1166" s="380"/>
      <c r="G1166" s="373"/>
      <c r="H1166" s="373"/>
      <c r="I1166" s="373"/>
      <c r="J1166" s="373"/>
      <c r="K1166" s="373"/>
      <c r="L1166" s="373"/>
    </row>
    <row r="1167" spans="2:12" s="74" customFormat="1">
      <c r="B1167" s="130"/>
      <c r="E1167" s="373"/>
      <c r="F1167" s="380"/>
      <c r="G1167" s="373"/>
      <c r="H1167" s="373"/>
      <c r="I1167" s="373"/>
      <c r="J1167" s="373"/>
      <c r="K1167" s="373"/>
      <c r="L1167" s="373"/>
    </row>
    <row r="1168" spans="2:12" s="74" customFormat="1">
      <c r="B1168" s="130"/>
      <c r="E1168" s="373"/>
      <c r="F1168" s="380"/>
      <c r="G1168" s="373"/>
      <c r="H1168" s="373"/>
      <c r="I1168" s="373"/>
      <c r="J1168" s="373"/>
      <c r="K1168" s="373"/>
      <c r="L1168" s="373"/>
    </row>
    <row r="1169" spans="2:12" s="74" customFormat="1">
      <c r="B1169" s="130"/>
      <c r="E1169" s="373"/>
      <c r="F1169" s="380"/>
      <c r="G1169" s="373"/>
      <c r="H1169" s="373"/>
      <c r="I1169" s="373"/>
      <c r="J1169" s="373"/>
      <c r="K1169" s="373"/>
      <c r="L1169" s="373"/>
    </row>
    <row r="1170" spans="2:12" s="74" customFormat="1">
      <c r="B1170" s="130"/>
      <c r="E1170" s="373"/>
      <c r="F1170" s="380"/>
      <c r="G1170" s="373"/>
      <c r="H1170" s="373"/>
      <c r="I1170" s="373"/>
      <c r="J1170" s="373"/>
      <c r="K1170" s="373"/>
      <c r="L1170" s="373"/>
    </row>
    <row r="1171" spans="2:12" s="74" customFormat="1">
      <c r="B1171" s="130"/>
      <c r="E1171" s="373"/>
      <c r="F1171" s="380"/>
      <c r="G1171" s="373"/>
      <c r="H1171" s="373"/>
      <c r="I1171" s="373"/>
      <c r="J1171" s="373"/>
      <c r="K1171" s="373"/>
      <c r="L1171" s="373"/>
    </row>
    <row r="1172" spans="2:12" s="74" customFormat="1">
      <c r="B1172" s="130"/>
      <c r="E1172" s="373"/>
      <c r="F1172" s="380"/>
      <c r="G1172" s="373"/>
      <c r="H1172" s="373"/>
      <c r="I1172" s="373"/>
      <c r="J1172" s="373"/>
      <c r="K1172" s="373"/>
      <c r="L1172" s="373"/>
    </row>
    <row r="1173" spans="2:12" s="74" customFormat="1">
      <c r="B1173" s="130"/>
      <c r="E1173" s="373"/>
      <c r="F1173" s="380"/>
      <c r="G1173" s="373"/>
      <c r="H1173" s="373"/>
      <c r="I1173" s="373"/>
      <c r="J1173" s="373"/>
      <c r="K1173" s="373"/>
      <c r="L1173" s="373"/>
    </row>
    <row r="1174" spans="2:12" s="74" customFormat="1">
      <c r="B1174" s="130"/>
      <c r="E1174" s="373"/>
      <c r="F1174" s="380"/>
      <c r="G1174" s="373"/>
      <c r="H1174" s="373"/>
      <c r="I1174" s="373"/>
      <c r="J1174" s="373"/>
      <c r="K1174" s="373"/>
      <c r="L1174" s="373"/>
    </row>
    <row r="1175" spans="2:12" s="74" customFormat="1">
      <c r="B1175" s="130"/>
      <c r="E1175" s="373"/>
      <c r="F1175" s="380"/>
      <c r="G1175" s="373"/>
      <c r="H1175" s="373"/>
      <c r="I1175" s="373"/>
      <c r="J1175" s="373"/>
      <c r="K1175" s="373"/>
      <c r="L1175" s="373"/>
    </row>
    <row r="1176" spans="2:12" s="74" customFormat="1">
      <c r="B1176" s="130"/>
      <c r="E1176" s="373"/>
      <c r="F1176" s="380"/>
      <c r="G1176" s="373"/>
      <c r="H1176" s="373"/>
      <c r="I1176" s="373"/>
      <c r="J1176" s="373"/>
      <c r="K1176" s="373"/>
      <c r="L1176" s="373"/>
    </row>
    <row r="1177" spans="2:12" s="74" customFormat="1">
      <c r="B1177" s="130"/>
      <c r="E1177" s="373"/>
      <c r="F1177" s="380"/>
      <c r="G1177" s="373"/>
      <c r="H1177" s="373"/>
      <c r="I1177" s="373"/>
      <c r="J1177" s="373"/>
      <c r="K1177" s="373"/>
      <c r="L1177" s="373"/>
    </row>
    <row r="1178" spans="2:12" s="74" customFormat="1">
      <c r="B1178" s="130"/>
      <c r="E1178" s="373"/>
      <c r="F1178" s="380"/>
      <c r="G1178" s="373"/>
      <c r="H1178" s="373"/>
      <c r="I1178" s="373"/>
      <c r="J1178" s="373"/>
      <c r="K1178" s="373"/>
      <c r="L1178" s="373"/>
    </row>
    <row r="1179" spans="2:12" s="74" customFormat="1">
      <c r="B1179" s="130"/>
      <c r="E1179" s="373"/>
      <c r="F1179" s="380"/>
      <c r="G1179" s="373"/>
      <c r="H1179" s="373"/>
      <c r="I1179" s="373"/>
      <c r="J1179" s="373"/>
      <c r="K1179" s="373"/>
      <c r="L1179" s="373"/>
    </row>
    <row r="1180" spans="2:12" s="74" customFormat="1">
      <c r="B1180" s="130"/>
      <c r="E1180" s="373"/>
      <c r="F1180" s="380"/>
      <c r="G1180" s="373"/>
      <c r="H1180" s="373"/>
      <c r="I1180" s="373"/>
      <c r="J1180" s="373"/>
      <c r="K1180" s="373"/>
      <c r="L1180" s="373"/>
    </row>
    <row r="1181" spans="2:12" s="74" customFormat="1">
      <c r="B1181" s="130"/>
      <c r="E1181" s="373"/>
      <c r="F1181" s="380"/>
      <c r="G1181" s="373"/>
      <c r="H1181" s="373"/>
      <c r="I1181" s="373"/>
      <c r="J1181" s="373"/>
      <c r="K1181" s="373"/>
      <c r="L1181" s="373"/>
    </row>
    <row r="1182" spans="2:12" s="74" customFormat="1">
      <c r="B1182" s="130"/>
      <c r="E1182" s="373"/>
      <c r="F1182" s="380"/>
      <c r="G1182" s="373"/>
      <c r="H1182" s="373"/>
      <c r="I1182" s="373"/>
      <c r="J1182" s="373"/>
      <c r="K1182" s="373"/>
      <c r="L1182" s="373"/>
    </row>
    <row r="1183" spans="2:12" s="74" customFormat="1">
      <c r="B1183" s="130"/>
      <c r="E1183" s="373"/>
      <c r="F1183" s="380"/>
      <c r="G1183" s="373"/>
      <c r="H1183" s="373"/>
      <c r="I1183" s="373"/>
      <c r="J1183" s="373"/>
      <c r="K1183" s="373"/>
      <c r="L1183" s="373"/>
    </row>
    <row r="1184" spans="2:12" s="74" customFormat="1">
      <c r="B1184" s="130"/>
      <c r="E1184" s="373"/>
      <c r="F1184" s="380"/>
      <c r="G1184" s="373"/>
      <c r="H1184" s="373"/>
      <c r="I1184" s="373"/>
      <c r="J1184" s="373"/>
      <c r="K1184" s="373"/>
      <c r="L1184" s="373"/>
    </row>
    <row r="1185" spans="2:12" s="74" customFormat="1">
      <c r="B1185" s="130"/>
      <c r="E1185" s="373"/>
      <c r="F1185" s="380"/>
      <c r="G1185" s="373"/>
      <c r="H1185" s="373"/>
      <c r="I1185" s="373"/>
      <c r="J1185" s="373"/>
      <c r="K1185" s="373"/>
      <c r="L1185" s="373"/>
    </row>
    <row r="1186" spans="2:12" s="74" customFormat="1">
      <c r="B1186" s="130"/>
      <c r="E1186" s="373"/>
      <c r="F1186" s="380"/>
      <c r="G1186" s="373"/>
      <c r="H1186" s="373"/>
      <c r="I1186" s="373"/>
      <c r="J1186" s="373"/>
      <c r="K1186" s="373"/>
      <c r="L1186" s="373"/>
    </row>
    <row r="1187" spans="2:12" s="74" customFormat="1">
      <c r="B1187" s="130"/>
      <c r="E1187" s="373"/>
      <c r="F1187" s="380"/>
      <c r="G1187" s="373"/>
      <c r="H1187" s="373"/>
      <c r="I1187" s="373"/>
      <c r="J1187" s="373"/>
      <c r="K1187" s="373"/>
      <c r="L1187" s="373"/>
    </row>
    <row r="1188" spans="2:12" s="74" customFormat="1">
      <c r="B1188" s="130"/>
      <c r="E1188" s="373"/>
      <c r="F1188" s="380"/>
      <c r="G1188" s="373"/>
      <c r="H1188" s="373"/>
      <c r="I1188" s="373"/>
      <c r="J1188" s="373"/>
      <c r="K1188" s="373"/>
      <c r="L1188" s="373"/>
    </row>
    <row r="1189" spans="2:12" s="74" customFormat="1">
      <c r="B1189" s="130"/>
      <c r="E1189" s="373"/>
      <c r="F1189" s="380"/>
      <c r="G1189" s="373"/>
      <c r="H1189" s="373"/>
      <c r="I1189" s="373"/>
      <c r="J1189" s="373"/>
      <c r="K1189" s="373"/>
      <c r="L1189" s="373"/>
    </row>
    <row r="1190" spans="2:12" s="74" customFormat="1">
      <c r="B1190" s="130"/>
      <c r="E1190" s="373"/>
      <c r="F1190" s="380"/>
      <c r="G1190" s="373"/>
      <c r="H1190" s="373"/>
      <c r="I1190" s="373"/>
      <c r="J1190" s="373"/>
      <c r="K1190" s="373"/>
      <c r="L1190" s="373"/>
    </row>
    <row r="1191" spans="2:12" s="74" customFormat="1">
      <c r="B1191" s="130"/>
      <c r="E1191" s="373"/>
      <c r="F1191" s="380"/>
      <c r="G1191" s="373"/>
      <c r="H1191" s="373"/>
      <c r="I1191" s="373"/>
      <c r="J1191" s="373"/>
      <c r="K1191" s="373"/>
      <c r="L1191" s="373"/>
    </row>
    <row r="1192" spans="2:12" s="74" customFormat="1">
      <c r="B1192" s="130"/>
      <c r="E1192" s="373"/>
      <c r="F1192" s="380"/>
      <c r="G1192" s="373"/>
      <c r="H1192" s="373"/>
      <c r="I1192" s="373"/>
      <c r="J1192" s="373"/>
      <c r="K1192" s="373"/>
      <c r="L1192" s="373"/>
    </row>
    <row r="1193" spans="2:12" s="74" customFormat="1">
      <c r="B1193" s="130"/>
      <c r="E1193" s="373"/>
      <c r="F1193" s="380"/>
      <c r="G1193" s="373"/>
      <c r="H1193" s="373"/>
      <c r="I1193" s="373"/>
      <c r="J1193" s="373"/>
      <c r="K1193" s="373"/>
      <c r="L1193" s="373"/>
    </row>
    <row r="1194" spans="2:12" s="74" customFormat="1">
      <c r="B1194" s="130"/>
      <c r="E1194" s="373"/>
      <c r="F1194" s="380"/>
      <c r="G1194" s="373"/>
      <c r="H1194" s="373"/>
      <c r="I1194" s="373"/>
      <c r="J1194" s="373"/>
      <c r="K1194" s="373"/>
      <c r="L1194" s="373"/>
    </row>
    <row r="1195" spans="2:12" s="74" customFormat="1">
      <c r="B1195" s="130"/>
      <c r="E1195" s="373"/>
      <c r="F1195" s="380"/>
      <c r="G1195" s="373"/>
      <c r="H1195" s="373"/>
      <c r="I1195" s="373"/>
      <c r="J1195" s="373"/>
      <c r="K1195" s="373"/>
      <c r="L1195" s="373"/>
    </row>
    <row r="1196" spans="2:12" s="74" customFormat="1">
      <c r="B1196" s="130"/>
      <c r="E1196" s="373"/>
      <c r="F1196" s="380"/>
      <c r="G1196" s="373"/>
      <c r="H1196" s="373"/>
      <c r="I1196" s="373"/>
      <c r="J1196" s="373"/>
      <c r="K1196" s="373"/>
      <c r="L1196" s="373"/>
    </row>
    <row r="1197" spans="2:12" s="74" customFormat="1">
      <c r="B1197" s="130"/>
      <c r="E1197" s="373"/>
      <c r="F1197" s="380"/>
      <c r="G1197" s="373"/>
      <c r="H1197" s="373"/>
      <c r="I1197" s="373"/>
      <c r="J1197" s="373"/>
      <c r="K1197" s="373"/>
      <c r="L1197" s="373"/>
    </row>
    <row r="1198" spans="2:12" s="74" customFormat="1">
      <c r="B1198" s="130"/>
      <c r="E1198" s="373"/>
      <c r="F1198" s="380"/>
      <c r="G1198" s="373"/>
      <c r="H1198" s="373"/>
      <c r="I1198" s="373"/>
      <c r="J1198" s="373"/>
      <c r="K1198" s="373"/>
      <c r="L1198" s="373"/>
    </row>
    <row r="1199" spans="2:12" s="74" customFormat="1">
      <c r="B1199" s="130"/>
      <c r="E1199" s="373"/>
      <c r="F1199" s="380"/>
      <c r="G1199" s="373"/>
      <c r="H1199" s="373"/>
      <c r="I1199" s="373"/>
      <c r="J1199" s="373"/>
      <c r="K1199" s="373"/>
      <c r="L1199" s="373"/>
    </row>
    <row r="1200" spans="2:12" s="74" customFormat="1">
      <c r="B1200" s="130"/>
      <c r="E1200" s="373"/>
      <c r="F1200" s="380"/>
      <c r="G1200" s="373"/>
      <c r="H1200" s="373"/>
      <c r="I1200" s="373"/>
      <c r="J1200" s="373"/>
      <c r="K1200" s="373"/>
      <c r="L1200" s="373"/>
    </row>
    <row r="1201" spans="2:12" s="74" customFormat="1">
      <c r="B1201" s="130"/>
      <c r="E1201" s="373"/>
      <c r="F1201" s="380"/>
      <c r="G1201" s="373"/>
      <c r="H1201" s="373"/>
      <c r="I1201" s="373"/>
      <c r="J1201" s="373"/>
      <c r="K1201" s="373"/>
      <c r="L1201" s="373"/>
    </row>
    <row r="1202" spans="2:12" s="74" customFormat="1">
      <c r="B1202" s="130"/>
      <c r="E1202" s="373"/>
      <c r="F1202" s="380"/>
      <c r="G1202" s="373"/>
      <c r="H1202" s="373"/>
      <c r="I1202" s="373"/>
      <c r="J1202" s="373"/>
      <c r="K1202" s="373"/>
      <c r="L1202" s="373"/>
    </row>
    <row r="1203" spans="2:12" s="74" customFormat="1">
      <c r="B1203" s="130"/>
      <c r="E1203" s="373"/>
      <c r="F1203" s="380"/>
      <c r="G1203" s="373"/>
      <c r="H1203" s="373"/>
      <c r="I1203" s="373"/>
      <c r="J1203" s="373"/>
      <c r="K1203" s="373"/>
      <c r="L1203" s="373"/>
    </row>
    <row r="1204" spans="2:12" s="74" customFormat="1">
      <c r="B1204" s="130"/>
      <c r="E1204" s="373"/>
      <c r="F1204" s="380"/>
      <c r="G1204" s="373"/>
      <c r="H1204" s="373"/>
      <c r="I1204" s="373"/>
      <c r="J1204" s="373"/>
      <c r="K1204" s="373"/>
      <c r="L1204" s="373"/>
    </row>
    <row r="1205" spans="2:12" s="74" customFormat="1">
      <c r="B1205" s="130"/>
      <c r="E1205" s="373"/>
      <c r="F1205" s="380"/>
      <c r="G1205" s="373"/>
      <c r="H1205" s="373"/>
      <c r="I1205" s="373"/>
      <c r="J1205" s="373"/>
      <c r="K1205" s="373"/>
      <c r="L1205" s="373"/>
    </row>
    <row r="1206" spans="2:12" s="74" customFormat="1">
      <c r="B1206" s="130"/>
      <c r="E1206" s="373"/>
      <c r="F1206" s="380"/>
      <c r="G1206" s="373"/>
      <c r="H1206" s="373"/>
      <c r="I1206" s="373"/>
      <c r="J1206" s="373"/>
      <c r="K1206" s="373"/>
      <c r="L1206" s="373"/>
    </row>
    <row r="1207" spans="2:12" s="74" customFormat="1">
      <c r="B1207" s="130"/>
      <c r="E1207" s="373"/>
      <c r="F1207" s="380"/>
      <c r="G1207" s="373"/>
      <c r="H1207" s="373"/>
      <c r="I1207" s="373"/>
      <c r="J1207" s="373"/>
      <c r="K1207" s="373"/>
      <c r="L1207" s="373"/>
    </row>
    <row r="1208" spans="2:12" s="74" customFormat="1">
      <c r="B1208" s="130"/>
      <c r="E1208" s="373"/>
      <c r="F1208" s="380"/>
      <c r="G1208" s="373"/>
      <c r="H1208" s="373"/>
      <c r="I1208" s="373"/>
      <c r="J1208" s="373"/>
      <c r="K1208" s="373"/>
      <c r="L1208" s="373"/>
    </row>
    <row r="1209" spans="2:12" s="74" customFormat="1">
      <c r="B1209" s="130"/>
      <c r="E1209" s="373"/>
      <c r="F1209" s="380"/>
      <c r="G1209" s="373"/>
      <c r="H1209" s="373"/>
      <c r="I1209" s="373"/>
      <c r="J1209" s="373"/>
      <c r="K1209" s="373"/>
      <c r="L1209" s="373"/>
    </row>
    <row r="1210" spans="2:12" s="74" customFormat="1">
      <c r="B1210" s="130"/>
      <c r="E1210" s="373"/>
      <c r="F1210" s="380"/>
      <c r="G1210" s="373"/>
      <c r="H1210" s="373"/>
      <c r="I1210" s="373"/>
      <c r="J1210" s="373"/>
      <c r="K1210" s="373"/>
      <c r="L1210" s="373"/>
    </row>
    <row r="1211" spans="2:12" s="74" customFormat="1">
      <c r="B1211" s="130"/>
      <c r="E1211" s="373"/>
      <c r="F1211" s="380"/>
      <c r="G1211" s="373"/>
      <c r="H1211" s="373"/>
      <c r="I1211" s="373"/>
      <c r="J1211" s="373"/>
      <c r="K1211" s="373"/>
      <c r="L1211" s="373"/>
    </row>
    <row r="1212" spans="2:12" s="74" customFormat="1">
      <c r="B1212" s="130"/>
      <c r="E1212" s="373"/>
      <c r="F1212" s="380"/>
      <c r="G1212" s="373"/>
      <c r="H1212" s="373"/>
      <c r="I1212" s="373"/>
      <c r="J1212" s="373"/>
      <c r="K1212" s="373"/>
      <c r="L1212" s="373"/>
    </row>
    <row r="1213" spans="2:12" s="74" customFormat="1">
      <c r="B1213" s="130"/>
      <c r="E1213" s="373"/>
      <c r="F1213" s="380"/>
      <c r="G1213" s="373"/>
      <c r="H1213" s="373"/>
      <c r="I1213" s="373"/>
      <c r="J1213" s="373"/>
      <c r="K1213" s="373"/>
      <c r="L1213" s="373"/>
    </row>
    <row r="1214" spans="2:12" s="74" customFormat="1">
      <c r="B1214" s="130"/>
      <c r="E1214" s="373"/>
      <c r="F1214" s="380"/>
      <c r="G1214" s="373"/>
      <c r="H1214" s="373"/>
      <c r="I1214" s="373"/>
      <c r="J1214" s="373"/>
      <c r="K1214" s="373"/>
      <c r="L1214" s="373"/>
    </row>
    <row r="1215" spans="2:12" s="74" customFormat="1">
      <c r="B1215" s="130"/>
      <c r="E1215" s="373"/>
      <c r="F1215" s="380"/>
      <c r="G1215" s="373"/>
      <c r="H1215" s="373"/>
      <c r="I1215" s="373"/>
      <c r="J1215" s="373"/>
      <c r="K1215" s="373"/>
      <c r="L1215" s="373"/>
    </row>
    <row r="1216" spans="2:12" s="74" customFormat="1">
      <c r="B1216" s="130"/>
      <c r="E1216" s="373"/>
      <c r="F1216" s="380"/>
      <c r="G1216" s="373"/>
      <c r="H1216" s="373"/>
      <c r="I1216" s="373"/>
      <c r="J1216" s="373"/>
      <c r="K1216" s="373"/>
      <c r="L1216" s="373"/>
    </row>
    <row r="1217" spans="2:12" s="74" customFormat="1">
      <c r="B1217" s="130"/>
      <c r="E1217" s="373"/>
      <c r="F1217" s="380"/>
      <c r="G1217" s="373"/>
      <c r="H1217" s="373"/>
      <c r="I1217" s="373"/>
      <c r="J1217" s="373"/>
      <c r="K1217" s="373"/>
      <c r="L1217" s="373"/>
    </row>
    <row r="1218" spans="2:12" s="74" customFormat="1">
      <c r="B1218" s="130"/>
      <c r="E1218" s="373"/>
      <c r="F1218" s="380"/>
      <c r="G1218" s="373"/>
      <c r="H1218" s="373"/>
      <c r="I1218" s="373"/>
      <c r="J1218" s="373"/>
      <c r="K1218" s="373"/>
      <c r="L1218" s="373"/>
    </row>
    <row r="1219" spans="2:12" s="74" customFormat="1">
      <c r="B1219" s="130"/>
      <c r="E1219" s="373"/>
      <c r="F1219" s="380"/>
      <c r="G1219" s="373"/>
      <c r="H1219" s="373"/>
      <c r="I1219" s="373"/>
      <c r="J1219" s="373"/>
      <c r="K1219" s="373"/>
      <c r="L1219" s="373"/>
    </row>
    <row r="1220" spans="2:12" s="74" customFormat="1">
      <c r="B1220" s="130"/>
      <c r="E1220" s="373"/>
      <c r="F1220" s="380"/>
      <c r="G1220" s="373"/>
      <c r="H1220" s="373"/>
      <c r="I1220" s="373"/>
      <c r="J1220" s="373"/>
      <c r="K1220" s="373"/>
      <c r="L1220" s="373"/>
    </row>
    <row r="1221" spans="2:12" s="74" customFormat="1">
      <c r="B1221" s="130"/>
      <c r="E1221" s="373"/>
      <c r="F1221" s="380"/>
      <c r="G1221" s="373"/>
      <c r="H1221" s="373"/>
      <c r="I1221" s="373"/>
      <c r="J1221" s="373"/>
      <c r="K1221" s="373"/>
      <c r="L1221" s="373"/>
    </row>
    <row r="1222" spans="2:12" s="74" customFormat="1">
      <c r="B1222" s="130"/>
      <c r="E1222" s="373"/>
      <c r="F1222" s="380"/>
      <c r="G1222" s="373"/>
      <c r="H1222" s="373"/>
      <c r="I1222" s="373"/>
      <c r="J1222" s="373"/>
      <c r="K1222" s="373"/>
      <c r="L1222" s="373"/>
    </row>
    <row r="1223" spans="2:12" s="74" customFormat="1">
      <c r="B1223" s="130"/>
      <c r="E1223" s="373"/>
      <c r="F1223" s="380"/>
      <c r="G1223" s="373"/>
      <c r="H1223" s="373"/>
      <c r="I1223" s="373"/>
      <c r="J1223" s="373"/>
      <c r="K1223" s="373"/>
      <c r="L1223" s="373"/>
    </row>
    <row r="1224" spans="2:12" s="74" customFormat="1">
      <c r="B1224" s="130"/>
      <c r="E1224" s="373"/>
      <c r="F1224" s="380"/>
      <c r="G1224" s="373"/>
      <c r="H1224" s="373"/>
      <c r="I1224" s="373"/>
      <c r="J1224" s="373"/>
      <c r="K1224" s="373"/>
      <c r="L1224" s="373"/>
    </row>
    <row r="1225" spans="2:12" s="74" customFormat="1">
      <c r="B1225" s="130"/>
      <c r="E1225" s="373"/>
      <c r="F1225" s="380"/>
      <c r="G1225" s="373"/>
      <c r="H1225" s="373"/>
      <c r="I1225" s="373"/>
      <c r="J1225" s="373"/>
      <c r="K1225" s="373"/>
      <c r="L1225" s="373"/>
    </row>
    <row r="1226" spans="2:12" s="74" customFormat="1">
      <c r="B1226" s="130"/>
      <c r="E1226" s="373"/>
      <c r="F1226" s="380"/>
      <c r="G1226" s="373"/>
      <c r="H1226" s="373"/>
      <c r="I1226" s="373"/>
      <c r="J1226" s="373"/>
      <c r="K1226" s="373"/>
      <c r="L1226" s="373"/>
    </row>
    <row r="1227" spans="2:12" s="74" customFormat="1">
      <c r="B1227" s="130"/>
      <c r="E1227" s="373"/>
      <c r="F1227" s="380"/>
      <c r="G1227" s="373"/>
      <c r="H1227" s="373"/>
      <c r="I1227" s="373"/>
      <c r="J1227" s="373"/>
      <c r="K1227" s="373"/>
      <c r="L1227" s="373"/>
    </row>
    <row r="1228" spans="2:12" s="74" customFormat="1">
      <c r="B1228" s="130"/>
      <c r="E1228" s="373"/>
      <c r="F1228" s="380"/>
      <c r="G1228" s="373"/>
      <c r="H1228" s="373"/>
      <c r="I1228" s="373"/>
      <c r="J1228" s="373"/>
      <c r="K1228" s="373"/>
      <c r="L1228" s="373"/>
    </row>
    <row r="1229" spans="2:12" s="74" customFormat="1">
      <c r="B1229" s="130"/>
      <c r="E1229" s="373"/>
      <c r="F1229" s="380"/>
      <c r="G1229" s="373"/>
      <c r="H1229" s="373"/>
      <c r="I1229" s="373"/>
      <c r="J1229" s="373"/>
      <c r="K1229" s="373"/>
      <c r="L1229" s="373"/>
    </row>
    <row r="1230" spans="2:12" s="74" customFormat="1">
      <c r="B1230" s="130"/>
      <c r="E1230" s="373"/>
      <c r="F1230" s="380"/>
      <c r="G1230" s="373"/>
      <c r="H1230" s="373"/>
      <c r="I1230" s="373"/>
      <c r="J1230" s="373"/>
      <c r="K1230" s="373"/>
      <c r="L1230" s="373"/>
    </row>
    <row r="1231" spans="2:12" s="74" customFormat="1">
      <c r="B1231" s="130"/>
      <c r="E1231" s="373"/>
      <c r="F1231" s="380"/>
      <c r="G1231" s="373"/>
      <c r="H1231" s="373"/>
      <c r="I1231" s="373"/>
      <c r="J1231" s="373"/>
      <c r="K1231" s="373"/>
      <c r="L1231" s="373"/>
    </row>
    <row r="1232" spans="2:12" s="74" customFormat="1">
      <c r="B1232" s="130"/>
      <c r="E1232" s="373"/>
      <c r="F1232" s="380"/>
      <c r="G1232" s="373"/>
      <c r="H1232" s="373"/>
      <c r="I1232" s="373"/>
      <c r="J1232" s="373"/>
      <c r="K1232" s="373"/>
      <c r="L1232" s="373"/>
    </row>
    <row r="1233" spans="2:12" s="74" customFormat="1">
      <c r="B1233" s="130"/>
      <c r="E1233" s="373"/>
      <c r="F1233" s="380"/>
      <c r="G1233" s="373"/>
      <c r="H1233" s="373"/>
      <c r="I1233" s="373"/>
      <c r="J1233" s="373"/>
      <c r="K1233" s="373"/>
      <c r="L1233" s="373"/>
    </row>
    <row r="1234" spans="2:12" s="74" customFormat="1">
      <c r="B1234" s="130"/>
      <c r="E1234" s="373"/>
      <c r="F1234" s="380"/>
      <c r="G1234" s="373"/>
      <c r="H1234" s="373"/>
      <c r="I1234" s="373"/>
      <c r="J1234" s="373"/>
      <c r="K1234" s="373"/>
      <c r="L1234" s="373"/>
    </row>
    <row r="1235" spans="2:12" s="74" customFormat="1">
      <c r="B1235" s="130"/>
      <c r="E1235" s="373"/>
      <c r="F1235" s="380"/>
      <c r="G1235" s="373"/>
      <c r="H1235" s="373"/>
      <c r="I1235" s="373"/>
      <c r="J1235" s="373"/>
      <c r="K1235" s="373"/>
      <c r="L1235" s="373"/>
    </row>
    <row r="1236" spans="2:12" s="74" customFormat="1">
      <c r="B1236" s="130"/>
      <c r="E1236" s="373"/>
      <c r="F1236" s="380"/>
      <c r="G1236" s="373"/>
      <c r="H1236" s="373"/>
      <c r="I1236" s="373"/>
      <c r="J1236" s="373"/>
      <c r="K1236" s="373"/>
      <c r="L1236" s="373"/>
    </row>
    <row r="1237" spans="2:12" s="74" customFormat="1">
      <c r="B1237" s="130"/>
      <c r="E1237" s="373"/>
      <c r="F1237" s="380"/>
      <c r="G1237" s="373"/>
      <c r="H1237" s="373"/>
      <c r="I1237" s="373"/>
      <c r="J1237" s="373"/>
      <c r="K1237" s="373"/>
      <c r="L1237" s="373"/>
    </row>
    <row r="1238" spans="2:12" s="74" customFormat="1">
      <c r="B1238" s="130"/>
      <c r="E1238" s="373"/>
      <c r="F1238" s="380"/>
      <c r="G1238" s="373"/>
      <c r="H1238" s="373"/>
      <c r="I1238" s="373"/>
      <c r="J1238" s="373"/>
      <c r="K1238" s="373"/>
      <c r="L1238" s="373"/>
    </row>
    <row r="1239" spans="2:12" s="74" customFormat="1">
      <c r="B1239" s="130"/>
      <c r="E1239" s="373"/>
      <c r="F1239" s="380"/>
      <c r="G1239" s="373"/>
      <c r="H1239" s="373"/>
      <c r="I1239" s="373"/>
      <c r="J1239" s="373"/>
      <c r="K1239" s="373"/>
      <c r="L1239" s="373"/>
    </row>
    <row r="1240" spans="2:12" s="74" customFormat="1">
      <c r="B1240" s="130"/>
      <c r="E1240" s="373"/>
      <c r="F1240" s="380"/>
      <c r="G1240" s="373"/>
      <c r="H1240" s="373"/>
      <c r="I1240" s="373"/>
      <c r="J1240" s="373"/>
      <c r="K1240" s="373"/>
      <c r="L1240" s="373"/>
    </row>
    <row r="1241" spans="2:12" s="74" customFormat="1">
      <c r="B1241" s="130"/>
      <c r="E1241" s="373"/>
      <c r="F1241" s="380"/>
      <c r="G1241" s="373"/>
      <c r="H1241" s="373"/>
      <c r="I1241" s="373"/>
      <c r="J1241" s="373"/>
      <c r="K1241" s="373"/>
      <c r="L1241" s="373"/>
    </row>
    <row r="1242" spans="2:12" s="74" customFormat="1">
      <c r="B1242" s="130"/>
      <c r="E1242" s="373"/>
      <c r="F1242" s="380"/>
      <c r="G1242" s="373"/>
      <c r="H1242" s="373"/>
      <c r="I1242" s="373"/>
      <c r="J1242" s="373"/>
      <c r="K1242" s="373"/>
      <c r="L1242" s="373"/>
    </row>
    <row r="1243" spans="2:12" s="74" customFormat="1">
      <c r="B1243" s="130"/>
      <c r="E1243" s="373"/>
      <c r="F1243" s="380"/>
      <c r="G1243" s="373"/>
      <c r="H1243" s="373"/>
      <c r="I1243" s="373"/>
      <c r="J1243" s="373"/>
      <c r="K1243" s="373"/>
      <c r="L1243" s="373"/>
    </row>
    <row r="1244" spans="2:12" s="74" customFormat="1">
      <c r="B1244" s="130"/>
      <c r="E1244" s="373"/>
      <c r="F1244" s="380"/>
      <c r="G1244" s="373"/>
      <c r="H1244" s="373"/>
      <c r="I1244" s="373"/>
      <c r="J1244" s="373"/>
      <c r="K1244" s="373"/>
      <c r="L1244" s="373"/>
    </row>
    <row r="1245" spans="2:12" s="74" customFormat="1">
      <c r="B1245" s="130"/>
      <c r="E1245" s="373"/>
      <c r="F1245" s="380"/>
      <c r="G1245" s="373"/>
      <c r="H1245" s="373"/>
      <c r="I1245" s="373"/>
      <c r="J1245" s="373"/>
      <c r="K1245" s="373"/>
      <c r="L1245" s="373"/>
    </row>
    <row r="1246" spans="2:12" s="74" customFormat="1">
      <c r="B1246" s="130"/>
      <c r="E1246" s="373"/>
      <c r="F1246" s="380"/>
      <c r="G1246" s="373"/>
      <c r="H1246" s="373"/>
      <c r="I1246" s="373"/>
      <c r="J1246" s="373"/>
      <c r="K1246" s="373"/>
      <c r="L1246" s="373"/>
    </row>
    <row r="1247" spans="2:12" s="74" customFormat="1">
      <c r="B1247" s="130"/>
      <c r="E1247" s="373"/>
      <c r="F1247" s="380"/>
      <c r="G1247" s="373"/>
      <c r="H1247" s="373"/>
      <c r="I1247" s="373"/>
      <c r="J1247" s="373"/>
      <c r="K1247" s="373"/>
      <c r="L1247" s="373"/>
    </row>
    <row r="1248" spans="2:12" s="74" customFormat="1">
      <c r="B1248" s="130"/>
      <c r="E1248" s="373"/>
      <c r="F1248" s="380"/>
      <c r="G1248" s="373"/>
      <c r="H1248" s="373"/>
      <c r="I1248" s="373"/>
      <c r="J1248" s="373"/>
      <c r="K1248" s="373"/>
      <c r="L1248" s="373"/>
    </row>
    <row r="1249" spans="2:12" s="74" customFormat="1">
      <c r="B1249" s="130"/>
      <c r="E1249" s="373"/>
      <c r="F1249" s="380"/>
      <c r="G1249" s="373"/>
      <c r="H1249" s="373"/>
      <c r="I1249" s="373"/>
      <c r="J1249" s="373"/>
      <c r="K1249" s="373"/>
      <c r="L1249" s="373"/>
    </row>
    <row r="1250" spans="2:12" s="74" customFormat="1">
      <c r="B1250" s="130"/>
      <c r="E1250" s="373"/>
      <c r="F1250" s="380"/>
      <c r="G1250" s="373"/>
      <c r="H1250" s="373"/>
      <c r="I1250" s="373"/>
      <c r="J1250" s="373"/>
      <c r="K1250" s="373"/>
      <c r="L1250" s="373"/>
    </row>
    <row r="1251" spans="2:12" s="74" customFormat="1">
      <c r="B1251" s="130"/>
      <c r="E1251" s="373"/>
      <c r="F1251" s="380"/>
      <c r="G1251" s="373"/>
      <c r="H1251" s="373"/>
      <c r="I1251" s="373"/>
      <c r="J1251" s="373"/>
      <c r="K1251" s="373"/>
      <c r="L1251" s="373"/>
    </row>
    <row r="1252" spans="2:12" s="74" customFormat="1">
      <c r="B1252" s="130"/>
      <c r="E1252" s="373"/>
      <c r="F1252" s="380"/>
      <c r="G1252" s="373"/>
      <c r="H1252" s="373"/>
      <c r="I1252" s="373"/>
      <c r="J1252" s="373"/>
      <c r="K1252" s="373"/>
      <c r="L1252" s="373"/>
    </row>
    <row r="1253" spans="2:12" s="74" customFormat="1">
      <c r="B1253" s="130"/>
      <c r="E1253" s="373"/>
      <c r="F1253" s="380"/>
      <c r="G1253" s="373"/>
      <c r="H1253" s="373"/>
      <c r="I1253" s="373"/>
      <c r="J1253" s="373"/>
      <c r="K1253" s="373"/>
      <c r="L1253" s="373"/>
    </row>
    <row r="1254" spans="2:12" s="74" customFormat="1">
      <c r="B1254" s="130"/>
      <c r="E1254" s="373"/>
      <c r="F1254" s="380"/>
      <c r="G1254" s="373"/>
      <c r="H1254" s="373"/>
      <c r="I1254" s="373"/>
      <c r="J1254" s="373"/>
      <c r="K1254" s="373"/>
      <c r="L1254" s="373"/>
    </row>
    <row r="1255" spans="2:12" s="74" customFormat="1">
      <c r="B1255" s="130"/>
      <c r="E1255" s="373"/>
      <c r="F1255" s="380"/>
      <c r="G1255" s="373"/>
      <c r="H1255" s="373"/>
      <c r="I1255" s="373"/>
      <c r="J1255" s="373"/>
      <c r="K1255" s="373"/>
      <c r="L1255" s="373"/>
    </row>
    <row r="1256" spans="2:12" s="74" customFormat="1">
      <c r="B1256" s="130"/>
      <c r="E1256" s="373"/>
      <c r="F1256" s="380"/>
      <c r="G1256" s="373"/>
      <c r="H1256" s="373"/>
      <c r="I1256" s="373"/>
      <c r="J1256" s="373"/>
      <c r="K1256" s="373"/>
      <c r="L1256" s="373"/>
    </row>
    <row r="1257" spans="2:12" s="74" customFormat="1">
      <c r="B1257" s="130"/>
      <c r="E1257" s="373"/>
      <c r="F1257" s="380"/>
      <c r="G1257" s="373"/>
      <c r="H1257" s="373"/>
      <c r="I1257" s="373"/>
      <c r="J1257" s="373"/>
      <c r="K1257" s="373"/>
      <c r="L1257" s="373"/>
    </row>
    <row r="1258" spans="2:12" s="74" customFormat="1">
      <c r="B1258" s="130"/>
      <c r="E1258" s="373"/>
      <c r="F1258" s="380"/>
      <c r="G1258" s="373"/>
      <c r="H1258" s="373"/>
      <c r="I1258" s="373"/>
      <c r="J1258" s="373"/>
      <c r="K1258" s="373"/>
      <c r="L1258" s="373"/>
    </row>
    <row r="1259" spans="2:12" s="74" customFormat="1">
      <c r="B1259" s="130"/>
      <c r="E1259" s="373"/>
      <c r="F1259" s="380"/>
      <c r="G1259" s="373"/>
      <c r="H1259" s="373"/>
      <c r="I1259" s="373"/>
      <c r="J1259" s="373"/>
      <c r="K1259" s="373"/>
      <c r="L1259" s="373"/>
    </row>
    <row r="1260" spans="2:12" s="74" customFormat="1">
      <c r="B1260" s="130"/>
      <c r="E1260" s="373"/>
      <c r="F1260" s="380"/>
      <c r="G1260" s="373"/>
      <c r="H1260" s="373"/>
      <c r="I1260" s="373"/>
      <c r="J1260" s="373"/>
      <c r="K1260" s="373"/>
      <c r="L1260" s="373"/>
    </row>
    <row r="1261" spans="2:12" s="74" customFormat="1">
      <c r="B1261" s="130"/>
      <c r="E1261" s="373"/>
      <c r="F1261" s="380"/>
      <c r="G1261" s="373"/>
      <c r="H1261" s="373"/>
      <c r="I1261" s="373"/>
      <c r="J1261" s="373"/>
      <c r="K1261" s="373"/>
      <c r="L1261" s="373"/>
    </row>
    <row r="1262" spans="2:12" s="74" customFormat="1">
      <c r="B1262" s="130"/>
      <c r="E1262" s="373"/>
      <c r="F1262" s="380"/>
      <c r="G1262" s="373"/>
      <c r="H1262" s="373"/>
      <c r="I1262" s="373"/>
      <c r="J1262" s="373"/>
      <c r="K1262" s="373"/>
      <c r="L1262" s="373"/>
    </row>
    <row r="1263" spans="2:12" s="74" customFormat="1">
      <c r="B1263" s="130"/>
      <c r="E1263" s="373"/>
      <c r="F1263" s="380"/>
      <c r="G1263" s="373"/>
      <c r="H1263" s="373"/>
      <c r="I1263" s="373"/>
      <c r="J1263" s="373"/>
      <c r="K1263" s="373"/>
      <c r="L1263" s="373"/>
    </row>
    <row r="1264" spans="2:12" s="74" customFormat="1">
      <c r="B1264" s="130"/>
      <c r="E1264" s="373"/>
      <c r="F1264" s="380"/>
      <c r="G1264" s="373"/>
      <c r="H1264" s="373"/>
      <c r="I1264" s="373"/>
      <c r="J1264" s="373"/>
      <c r="K1264" s="373"/>
      <c r="L1264" s="373"/>
    </row>
    <row r="1265" spans="2:12" s="74" customFormat="1">
      <c r="B1265" s="130"/>
      <c r="E1265" s="373"/>
      <c r="F1265" s="380"/>
      <c r="G1265" s="373"/>
      <c r="H1265" s="373"/>
      <c r="I1265" s="373"/>
      <c r="J1265" s="373"/>
      <c r="K1265" s="373"/>
      <c r="L1265" s="373"/>
    </row>
    <row r="1266" spans="2:12" s="74" customFormat="1">
      <c r="B1266" s="130"/>
      <c r="E1266" s="373"/>
      <c r="F1266" s="380"/>
      <c r="G1266" s="373"/>
      <c r="H1266" s="373"/>
      <c r="I1266" s="373"/>
      <c r="J1266" s="373"/>
      <c r="K1266" s="373"/>
      <c r="L1266" s="373"/>
    </row>
    <row r="1267" spans="2:12" s="74" customFormat="1">
      <c r="B1267" s="130"/>
      <c r="E1267" s="373"/>
      <c r="F1267" s="380"/>
      <c r="G1267" s="373"/>
      <c r="H1267" s="373"/>
      <c r="I1267" s="373"/>
      <c r="J1267" s="373"/>
      <c r="K1267" s="373"/>
      <c r="L1267" s="373"/>
    </row>
    <row r="1268" spans="2:12" s="74" customFormat="1">
      <c r="B1268" s="130"/>
      <c r="E1268" s="373"/>
      <c r="F1268" s="380"/>
      <c r="G1268" s="373"/>
      <c r="H1268" s="373"/>
      <c r="I1268" s="373"/>
      <c r="J1268" s="373"/>
      <c r="K1268" s="373"/>
      <c r="L1268" s="373"/>
    </row>
    <row r="1269" spans="2:12" s="74" customFormat="1">
      <c r="B1269" s="130"/>
      <c r="E1269" s="373"/>
      <c r="F1269" s="380"/>
      <c r="G1269" s="373"/>
      <c r="H1269" s="373"/>
      <c r="I1269" s="373"/>
      <c r="J1269" s="373"/>
      <c r="K1269" s="373"/>
      <c r="L1269" s="373"/>
    </row>
    <row r="1270" spans="2:12" s="74" customFormat="1">
      <c r="B1270" s="130"/>
      <c r="E1270" s="373"/>
      <c r="F1270" s="380"/>
      <c r="G1270" s="373"/>
      <c r="H1270" s="373"/>
      <c r="I1270" s="373"/>
      <c r="J1270" s="373"/>
      <c r="K1270" s="373"/>
      <c r="L1270" s="373"/>
    </row>
    <row r="1271" spans="2:12" s="74" customFormat="1">
      <c r="B1271" s="130"/>
      <c r="E1271" s="373"/>
      <c r="F1271" s="380"/>
      <c r="G1271" s="373"/>
      <c r="H1271" s="373"/>
      <c r="I1271" s="373"/>
      <c r="J1271" s="373"/>
      <c r="K1271" s="373"/>
      <c r="L1271" s="373"/>
    </row>
    <row r="1272" spans="2:12" s="74" customFormat="1">
      <c r="B1272" s="130"/>
      <c r="E1272" s="373"/>
      <c r="F1272" s="380"/>
      <c r="G1272" s="373"/>
      <c r="H1272" s="373"/>
      <c r="I1272" s="373"/>
      <c r="J1272" s="373"/>
      <c r="K1272" s="373"/>
      <c r="L1272" s="373"/>
    </row>
    <row r="1273" spans="2:12" s="74" customFormat="1">
      <c r="B1273" s="130"/>
      <c r="E1273" s="373"/>
      <c r="F1273" s="380"/>
      <c r="G1273" s="373"/>
      <c r="H1273" s="373"/>
      <c r="I1273" s="373"/>
      <c r="J1273" s="373"/>
      <c r="K1273" s="373"/>
      <c r="L1273" s="373"/>
    </row>
    <row r="1274" spans="2:12" s="74" customFormat="1">
      <c r="B1274" s="130"/>
      <c r="E1274" s="373"/>
      <c r="F1274" s="380"/>
      <c r="G1274" s="373"/>
      <c r="H1274" s="373"/>
      <c r="I1274" s="373"/>
      <c r="J1274" s="373"/>
      <c r="K1274" s="373"/>
      <c r="L1274" s="373"/>
    </row>
    <row r="1275" spans="2:12" s="74" customFormat="1">
      <c r="B1275" s="130"/>
      <c r="E1275" s="373"/>
      <c r="F1275" s="380"/>
      <c r="G1275" s="373"/>
      <c r="H1275" s="373"/>
      <c r="I1275" s="373"/>
      <c r="J1275" s="373"/>
      <c r="K1275" s="373"/>
      <c r="L1275" s="373"/>
    </row>
    <row r="1276" spans="2:12" s="74" customFormat="1">
      <c r="B1276" s="130"/>
      <c r="E1276" s="373"/>
      <c r="F1276" s="380"/>
      <c r="G1276" s="373"/>
      <c r="H1276" s="373"/>
      <c r="I1276" s="373"/>
      <c r="J1276" s="373"/>
      <c r="K1276" s="373"/>
      <c r="L1276" s="373"/>
    </row>
    <row r="1277" spans="2:12" s="74" customFormat="1">
      <c r="B1277" s="130"/>
      <c r="E1277" s="373"/>
      <c r="F1277" s="380"/>
      <c r="G1277" s="373"/>
      <c r="H1277" s="373"/>
      <c r="I1277" s="373"/>
      <c r="J1277" s="373"/>
      <c r="K1277" s="373"/>
      <c r="L1277" s="373"/>
    </row>
    <row r="1278" spans="2:12" s="74" customFormat="1">
      <c r="B1278" s="130"/>
      <c r="E1278" s="373"/>
      <c r="F1278" s="380"/>
      <c r="G1278" s="373"/>
      <c r="H1278" s="373"/>
      <c r="I1278" s="373"/>
      <c r="J1278" s="373"/>
      <c r="K1278" s="373"/>
      <c r="L1278" s="373"/>
    </row>
    <row r="1279" spans="2:12" s="74" customFormat="1">
      <c r="B1279" s="130"/>
      <c r="E1279" s="373"/>
      <c r="F1279" s="380"/>
      <c r="G1279" s="373"/>
      <c r="H1279" s="373"/>
      <c r="I1279" s="373"/>
      <c r="J1279" s="373"/>
      <c r="K1279" s="373"/>
      <c r="L1279" s="373"/>
    </row>
    <row r="1280" spans="2:12" s="74" customFormat="1">
      <c r="B1280" s="130"/>
      <c r="E1280" s="373"/>
      <c r="F1280" s="380"/>
      <c r="G1280" s="373"/>
      <c r="H1280" s="373"/>
      <c r="I1280" s="373"/>
      <c r="J1280" s="373"/>
      <c r="K1280" s="373"/>
      <c r="L1280" s="373"/>
    </row>
    <row r="1281" spans="2:12" s="74" customFormat="1">
      <c r="B1281" s="130"/>
      <c r="E1281" s="373"/>
      <c r="F1281" s="380"/>
      <c r="G1281" s="373"/>
      <c r="H1281" s="373"/>
      <c r="I1281" s="373"/>
      <c r="J1281" s="373"/>
      <c r="K1281" s="373"/>
      <c r="L1281" s="373"/>
    </row>
    <row r="1282" spans="2:12" s="74" customFormat="1">
      <c r="B1282" s="130"/>
      <c r="E1282" s="373"/>
      <c r="F1282" s="380"/>
      <c r="G1282" s="373"/>
      <c r="H1282" s="373"/>
      <c r="I1282" s="373"/>
      <c r="J1282" s="373"/>
      <c r="K1282" s="373"/>
      <c r="L1282" s="373"/>
    </row>
    <row r="1283" spans="2:12" s="74" customFormat="1">
      <c r="B1283" s="130"/>
      <c r="E1283" s="373"/>
      <c r="F1283" s="380"/>
      <c r="G1283" s="373"/>
      <c r="H1283" s="373"/>
      <c r="I1283" s="373"/>
      <c r="J1283" s="373"/>
      <c r="K1283" s="373"/>
      <c r="L1283" s="373"/>
    </row>
    <row r="1284" spans="2:12" s="74" customFormat="1">
      <c r="E1284" s="373"/>
      <c r="F1284" s="380"/>
      <c r="G1284" s="373"/>
      <c r="H1284" s="373"/>
      <c r="I1284" s="373"/>
      <c r="J1284" s="373"/>
      <c r="K1284" s="373"/>
      <c r="L1284" s="373"/>
    </row>
    <row r="1285" spans="2:12" s="74" customFormat="1">
      <c r="E1285" s="373"/>
      <c r="F1285" s="380"/>
      <c r="G1285" s="373"/>
      <c r="H1285" s="373"/>
      <c r="I1285" s="373"/>
      <c r="J1285" s="373"/>
      <c r="K1285" s="373"/>
      <c r="L1285" s="373"/>
    </row>
    <row r="1286" spans="2:12" s="74" customFormat="1">
      <c r="E1286" s="373"/>
      <c r="F1286" s="380"/>
      <c r="G1286" s="373"/>
      <c r="H1286" s="373"/>
      <c r="I1286" s="373"/>
      <c r="J1286" s="373"/>
      <c r="K1286" s="373"/>
      <c r="L1286" s="373"/>
    </row>
    <row r="1287" spans="2:12" s="74" customFormat="1">
      <c r="E1287" s="373"/>
      <c r="F1287" s="380"/>
      <c r="G1287" s="373"/>
      <c r="H1287" s="373"/>
      <c r="I1287" s="373"/>
      <c r="J1287" s="373"/>
      <c r="K1287" s="373"/>
      <c r="L1287" s="373"/>
    </row>
    <row r="1288" spans="2:12" s="74" customFormat="1">
      <c r="E1288" s="373"/>
      <c r="F1288" s="380"/>
      <c r="G1288" s="373"/>
      <c r="H1288" s="373"/>
      <c r="I1288" s="373"/>
      <c r="J1288" s="373"/>
      <c r="K1288" s="373"/>
      <c r="L1288" s="373"/>
    </row>
    <row r="1289" spans="2:12" s="74" customFormat="1">
      <c r="E1289" s="373"/>
      <c r="F1289" s="380"/>
      <c r="G1289" s="373"/>
      <c r="H1289" s="373"/>
      <c r="I1289" s="373"/>
      <c r="J1289" s="373"/>
      <c r="K1289" s="373"/>
      <c r="L1289" s="373"/>
    </row>
    <row r="1290" spans="2:12" s="74" customFormat="1">
      <c r="E1290" s="373"/>
      <c r="F1290" s="380"/>
      <c r="G1290" s="373"/>
      <c r="H1290" s="373"/>
      <c r="I1290" s="373"/>
      <c r="J1290" s="373"/>
      <c r="K1290" s="373"/>
      <c r="L1290" s="373"/>
    </row>
    <row r="1291" spans="2:12" s="74" customFormat="1">
      <c r="E1291" s="373"/>
      <c r="F1291" s="380"/>
      <c r="G1291" s="373"/>
      <c r="H1291" s="373"/>
      <c r="I1291" s="373"/>
      <c r="J1291" s="373"/>
      <c r="K1291" s="373"/>
      <c r="L1291" s="373"/>
    </row>
    <row r="1292" spans="2:12" s="74" customFormat="1">
      <c r="E1292" s="373"/>
      <c r="F1292" s="380"/>
      <c r="G1292" s="373"/>
      <c r="H1292" s="373"/>
      <c r="I1292" s="373"/>
      <c r="J1292" s="373"/>
      <c r="K1292" s="373"/>
      <c r="L1292" s="373"/>
    </row>
    <row r="1293" spans="2:12" s="74" customFormat="1">
      <c r="E1293" s="373"/>
      <c r="F1293" s="380"/>
      <c r="G1293" s="373"/>
      <c r="H1293" s="373"/>
      <c r="I1293" s="373"/>
      <c r="J1293" s="373"/>
      <c r="K1293" s="373"/>
      <c r="L1293" s="373"/>
    </row>
    <row r="1294" spans="2:12" s="74" customFormat="1">
      <c r="E1294" s="373"/>
      <c r="F1294" s="380"/>
      <c r="G1294" s="373"/>
      <c r="H1294" s="373"/>
      <c r="I1294" s="373"/>
      <c r="J1294" s="373"/>
      <c r="K1294" s="373"/>
      <c r="L1294" s="373"/>
    </row>
    <row r="1295" spans="2:12" s="74" customFormat="1">
      <c r="E1295" s="373"/>
      <c r="F1295" s="380"/>
      <c r="G1295" s="373"/>
      <c r="H1295" s="373"/>
      <c r="I1295" s="373"/>
      <c r="J1295" s="373"/>
      <c r="K1295" s="373"/>
      <c r="L1295" s="373"/>
    </row>
    <row r="1296" spans="2:12" s="74" customFormat="1">
      <c r="E1296" s="373"/>
      <c r="F1296" s="380"/>
      <c r="G1296" s="373"/>
      <c r="H1296" s="373"/>
      <c r="I1296" s="373"/>
      <c r="J1296" s="373"/>
      <c r="K1296" s="373"/>
      <c r="L1296" s="373"/>
    </row>
    <row r="1297" spans="5:12" s="74" customFormat="1">
      <c r="E1297" s="373"/>
      <c r="F1297" s="380"/>
      <c r="G1297" s="373"/>
      <c r="H1297" s="373"/>
      <c r="I1297" s="373"/>
      <c r="J1297" s="373"/>
      <c r="K1297" s="373"/>
      <c r="L1297" s="373"/>
    </row>
    <row r="1298" spans="5:12" s="74" customFormat="1">
      <c r="E1298" s="373"/>
      <c r="F1298" s="380"/>
      <c r="G1298" s="373"/>
      <c r="H1298" s="373"/>
      <c r="I1298" s="373"/>
      <c r="J1298" s="373"/>
      <c r="K1298" s="373"/>
      <c r="L1298" s="373"/>
    </row>
    <row r="1299" spans="5:12" s="74" customFormat="1">
      <c r="E1299" s="373"/>
      <c r="F1299" s="380"/>
      <c r="G1299" s="373"/>
      <c r="H1299" s="373"/>
      <c r="I1299" s="373"/>
      <c r="J1299" s="373"/>
      <c r="K1299" s="373"/>
      <c r="L1299" s="373"/>
    </row>
    <row r="1300" spans="5:12" s="74" customFormat="1">
      <c r="E1300" s="373"/>
      <c r="F1300" s="380"/>
      <c r="G1300" s="373"/>
      <c r="H1300" s="373"/>
      <c r="I1300" s="373"/>
      <c r="J1300" s="373"/>
      <c r="K1300" s="373"/>
      <c r="L1300" s="373"/>
    </row>
    <row r="1301" spans="5:12" s="74" customFormat="1">
      <c r="E1301" s="373"/>
      <c r="F1301" s="380"/>
      <c r="G1301" s="373"/>
      <c r="H1301" s="373"/>
      <c r="I1301" s="373"/>
      <c r="J1301" s="373"/>
      <c r="K1301" s="373"/>
      <c r="L1301" s="373"/>
    </row>
    <row r="1302" spans="5:12" s="74" customFormat="1">
      <c r="E1302" s="373"/>
      <c r="F1302" s="380"/>
      <c r="G1302" s="373"/>
      <c r="H1302" s="373"/>
      <c r="I1302" s="373"/>
      <c r="J1302" s="373"/>
      <c r="K1302" s="373"/>
      <c r="L1302" s="373"/>
    </row>
    <row r="1303" spans="5:12" s="74" customFormat="1">
      <c r="E1303" s="373"/>
      <c r="F1303" s="380"/>
      <c r="G1303" s="373"/>
      <c r="H1303" s="373"/>
      <c r="I1303" s="373"/>
      <c r="J1303" s="373"/>
      <c r="K1303" s="373"/>
      <c r="L1303" s="373"/>
    </row>
    <row r="1304" spans="5:12" s="74" customFormat="1">
      <c r="E1304" s="373"/>
      <c r="F1304" s="380"/>
      <c r="G1304" s="380"/>
      <c r="H1304" s="380"/>
      <c r="I1304" s="380"/>
      <c r="J1304" s="380"/>
      <c r="K1304" s="380"/>
      <c r="L1304" s="380"/>
    </row>
    <row r="1305" spans="5:12" s="74" customFormat="1">
      <c r="E1305" s="380"/>
      <c r="F1305" s="380"/>
      <c r="G1305" s="380"/>
      <c r="H1305" s="380"/>
      <c r="I1305" s="380"/>
      <c r="J1305" s="380"/>
      <c r="K1305" s="380"/>
      <c r="L1305" s="380"/>
    </row>
    <row r="1306" spans="5:12" s="74" customFormat="1">
      <c r="E1306" s="380"/>
      <c r="F1306" s="380"/>
      <c r="G1306" s="380"/>
      <c r="H1306" s="380"/>
      <c r="I1306" s="380"/>
      <c r="J1306" s="380"/>
      <c r="K1306" s="380"/>
      <c r="L1306" s="380"/>
    </row>
    <row r="1307" spans="5:12" s="74" customFormat="1">
      <c r="E1307" s="380"/>
      <c r="F1307" s="380"/>
      <c r="G1307" s="380"/>
      <c r="H1307" s="380"/>
      <c r="I1307" s="380"/>
      <c r="J1307" s="380"/>
      <c r="K1307" s="380"/>
      <c r="L1307" s="380"/>
    </row>
    <row r="1308" spans="5:12" s="74" customFormat="1">
      <c r="E1308" s="380"/>
      <c r="F1308" s="380"/>
      <c r="G1308" s="380"/>
      <c r="H1308" s="380"/>
      <c r="I1308" s="380"/>
      <c r="J1308" s="380"/>
      <c r="K1308" s="380"/>
      <c r="L1308" s="380"/>
    </row>
    <row r="1309" spans="5:12" s="74" customFormat="1">
      <c r="E1309" s="380"/>
      <c r="F1309" s="380"/>
      <c r="G1309" s="380"/>
      <c r="H1309" s="380"/>
      <c r="I1309" s="380"/>
      <c r="J1309" s="380"/>
      <c r="K1309" s="380"/>
      <c r="L1309" s="380"/>
    </row>
    <row r="1310" spans="5:12" s="74" customFormat="1">
      <c r="E1310" s="380"/>
      <c r="F1310" s="380"/>
      <c r="G1310" s="380"/>
      <c r="H1310" s="380"/>
      <c r="I1310" s="380"/>
      <c r="J1310" s="380"/>
      <c r="K1310" s="380"/>
      <c r="L1310" s="380"/>
    </row>
    <row r="1311" spans="5:12" s="74" customFormat="1">
      <c r="E1311" s="380"/>
      <c r="F1311" s="380"/>
      <c r="G1311" s="380"/>
      <c r="H1311" s="380"/>
      <c r="I1311" s="380"/>
      <c r="J1311" s="380"/>
      <c r="K1311" s="380"/>
      <c r="L1311" s="380"/>
    </row>
    <row r="1312" spans="5:12" s="74" customFormat="1">
      <c r="E1312" s="380"/>
      <c r="F1312" s="380"/>
      <c r="G1312" s="380"/>
      <c r="H1312" s="380"/>
      <c r="I1312" s="380"/>
      <c r="J1312" s="380"/>
      <c r="K1312" s="380"/>
      <c r="L1312" s="380"/>
    </row>
    <row r="1313" s="74" customFormat="1"/>
    <row r="1314" s="74" customFormat="1"/>
    <row r="1315" s="74" customFormat="1"/>
    <row r="1316" s="74" customFormat="1"/>
    <row r="1317" s="74" customFormat="1"/>
    <row r="1318" s="74" customFormat="1"/>
    <row r="1319" s="74" customFormat="1"/>
    <row r="1320" s="74" customFormat="1"/>
    <row r="1321" s="74" customFormat="1"/>
    <row r="1322" s="74" customFormat="1"/>
    <row r="1323" s="74" customFormat="1"/>
    <row r="1324" s="74" customFormat="1"/>
    <row r="1325" s="74" customFormat="1"/>
    <row r="1326" s="74" customFormat="1"/>
    <row r="1327" s="74" customFormat="1"/>
    <row r="1328" s="74" customFormat="1"/>
    <row r="1329" s="74" customFormat="1"/>
    <row r="1330" s="74" customFormat="1"/>
    <row r="1331" s="74" customFormat="1"/>
    <row r="1332" s="74" customFormat="1"/>
    <row r="1333" s="74" customFormat="1"/>
    <row r="1334" s="74" customFormat="1"/>
    <row r="1335" s="74" customFormat="1"/>
    <row r="1336" s="74" customFormat="1"/>
    <row r="1337" s="74" customFormat="1"/>
    <row r="1338" s="74" customFormat="1"/>
    <row r="1339" s="74" customFormat="1"/>
    <row r="1340" s="74" customFormat="1"/>
    <row r="1341" s="74" customFormat="1"/>
    <row r="1342" s="74" customFormat="1"/>
    <row r="1343" s="74" customFormat="1"/>
    <row r="1344" s="74" customFormat="1"/>
    <row r="1345" s="74" customFormat="1"/>
    <row r="1346" s="74" customFormat="1"/>
    <row r="1347" s="74" customFormat="1"/>
    <row r="1348" s="74" customFormat="1"/>
    <row r="1349" s="74" customFormat="1"/>
    <row r="1350" s="74" customFormat="1"/>
    <row r="1351" s="74" customFormat="1"/>
    <row r="1352" s="74" customFormat="1"/>
    <row r="1353" s="74" customFormat="1"/>
    <row r="1354" s="74" customFormat="1"/>
    <row r="1355" s="74" customFormat="1"/>
    <row r="1356" s="74" customFormat="1"/>
    <row r="1357" s="74" customFormat="1"/>
    <row r="1358" s="74" customFormat="1"/>
    <row r="1359" s="74" customFormat="1"/>
    <row r="1360" s="74" customFormat="1"/>
    <row r="1361" s="74" customFormat="1"/>
    <row r="1362" s="74" customFormat="1"/>
    <row r="1363" s="74" customFormat="1"/>
    <row r="1364" s="74" customFormat="1"/>
    <row r="1365" s="74" customFormat="1"/>
    <row r="1366" s="74" customFormat="1"/>
    <row r="1367" s="74" customFormat="1"/>
    <row r="1368" s="74" customFormat="1"/>
    <row r="1369" s="74" customFormat="1"/>
    <row r="1370" s="74" customFormat="1"/>
    <row r="1371" s="74" customFormat="1"/>
    <row r="1372" s="74" customFormat="1"/>
    <row r="1373" s="74" customFormat="1"/>
    <row r="1374" s="74" customFormat="1"/>
    <row r="1375" s="74" customFormat="1"/>
    <row r="1376" s="74" customFormat="1"/>
    <row r="1377" s="74" customFormat="1"/>
    <row r="1378" s="74" customFormat="1"/>
    <row r="1379" s="74" customFormat="1"/>
    <row r="1380" s="74" customFormat="1"/>
    <row r="1381" s="74" customFormat="1"/>
    <row r="1382" s="74" customFormat="1"/>
    <row r="1383" s="74" customFormat="1"/>
    <row r="1384" s="74" customFormat="1"/>
    <row r="1385" s="74" customFormat="1"/>
    <row r="1386" s="74" customFormat="1"/>
    <row r="1387" s="74" customFormat="1"/>
    <row r="1388" s="74" customFormat="1"/>
    <row r="1389" s="74" customFormat="1"/>
    <row r="1390" s="74" customFormat="1"/>
    <row r="1391" s="74" customFormat="1"/>
    <row r="1392" s="74" customFormat="1"/>
    <row r="1393" s="74" customFormat="1"/>
    <row r="1394" s="74" customFormat="1"/>
    <row r="1395" s="74" customFormat="1"/>
    <row r="1396" s="74" customFormat="1"/>
    <row r="1397" s="74" customFormat="1"/>
    <row r="1398" s="74" customFormat="1"/>
    <row r="1399" s="74" customFormat="1"/>
    <row r="1400" s="74" customFormat="1"/>
    <row r="1401" s="74" customFormat="1"/>
    <row r="1402" s="74" customFormat="1"/>
    <row r="1403" s="74" customFormat="1"/>
    <row r="1404" s="74" customFormat="1"/>
    <row r="1405" s="74" customFormat="1"/>
    <row r="1406" s="74" customFormat="1"/>
    <row r="1407" s="74" customFormat="1"/>
    <row r="1408" s="74" customFormat="1"/>
    <row r="1409" s="74" customFormat="1"/>
    <row r="1410" s="74" customFormat="1"/>
    <row r="1411" s="74" customFormat="1"/>
    <row r="1412" s="74" customFormat="1"/>
    <row r="1413" s="74" customFormat="1"/>
    <row r="1414" s="74" customFormat="1"/>
    <row r="1415" s="74" customFormat="1"/>
    <row r="1416" s="74" customFormat="1"/>
    <row r="1417" s="74" customFormat="1"/>
    <row r="1418" s="74" customFormat="1"/>
    <row r="1419" s="74" customFormat="1"/>
    <row r="1420" s="74" customFormat="1"/>
    <row r="1421" s="74" customFormat="1"/>
    <row r="1422" s="74" customFormat="1"/>
    <row r="1423" s="74" customFormat="1"/>
    <row r="1424" s="74" customFormat="1"/>
    <row r="1425" s="74" customFormat="1"/>
    <row r="1426" s="74" customFormat="1"/>
    <row r="1427" s="74" customFormat="1"/>
    <row r="1428" s="74" customFormat="1"/>
    <row r="1429" s="74" customFormat="1"/>
    <row r="1430" s="74" customFormat="1"/>
    <row r="1431" s="74" customFormat="1"/>
    <row r="1432" s="74" customFormat="1"/>
    <row r="1433" s="74" customFormat="1"/>
    <row r="1434" s="74" customFormat="1"/>
    <row r="1435" s="74" customFormat="1"/>
    <row r="1436" s="74" customFormat="1"/>
    <row r="1437" s="74" customFormat="1"/>
    <row r="1438" s="74" customFormat="1"/>
    <row r="1439" s="74" customFormat="1"/>
    <row r="1440" s="74" customFormat="1"/>
    <row r="1441" spans="14:14" s="74" customFormat="1"/>
    <row r="1442" spans="14:14" s="74" customFormat="1"/>
    <row r="1443" spans="14:14" s="74" customFormat="1"/>
    <row r="1444" spans="14:14" s="74" customFormat="1"/>
    <row r="1445" spans="14:14" s="74" customFormat="1"/>
    <row r="1446" spans="14:14" s="74" customFormat="1"/>
    <row r="1447" spans="14:14" s="74" customFormat="1"/>
    <row r="1448" spans="14:14" s="74" customFormat="1"/>
    <row r="1449" spans="14:14" s="74" customFormat="1"/>
    <row r="1450" spans="14:14" s="74" customFormat="1"/>
    <row r="1451" spans="14:14" s="74" customFormat="1"/>
    <row r="1452" spans="14:14" s="74" customFormat="1"/>
    <row r="1453" spans="14:14" s="74" customFormat="1"/>
    <row r="1454" spans="14:14" s="74" customFormat="1"/>
    <row r="1455" spans="14:14" customFormat="1">
      <c r="N1455" s="74"/>
    </row>
    <row r="1456" spans="14:14" customFormat="1">
      <c r="N1456" s="74"/>
    </row>
    <row r="1457" spans="14:14" customFormat="1">
      <c r="N1457" s="74"/>
    </row>
    <row r="1458" spans="14:14" customFormat="1">
      <c r="N1458" s="74"/>
    </row>
    <row r="1459" spans="14:14" customFormat="1">
      <c r="N1459" s="74"/>
    </row>
    <row r="1460" spans="14:14" customFormat="1">
      <c r="N1460" s="74"/>
    </row>
    <row r="1461" spans="14:14" customFormat="1">
      <c r="N1461" s="74"/>
    </row>
    <row r="1462" spans="14:14" customFormat="1">
      <c r="N1462" s="74"/>
    </row>
    <row r="1463" spans="14:14" customFormat="1">
      <c r="N1463" s="74"/>
    </row>
    <row r="1464" spans="14:14" customFormat="1">
      <c r="N1464" s="74"/>
    </row>
    <row r="1465" spans="14:14" customFormat="1">
      <c r="N1465" s="74"/>
    </row>
    <row r="1466" spans="14:14" customFormat="1">
      <c r="N1466" s="74"/>
    </row>
    <row r="1467" spans="14:14" customFormat="1">
      <c r="N1467" s="74"/>
    </row>
    <row r="1468" spans="14:14" customFormat="1">
      <c r="N1468" s="74"/>
    </row>
    <row r="1469" spans="14:14" customFormat="1">
      <c r="N1469" s="74"/>
    </row>
    <row r="1470" spans="14:14" customFormat="1">
      <c r="N1470" s="74"/>
    </row>
    <row r="1471" spans="14:14" customFormat="1">
      <c r="N1471" s="74"/>
    </row>
    <row r="1472" spans="14:14" customFormat="1">
      <c r="N1472" s="74"/>
    </row>
    <row r="1473" spans="14:14" customFormat="1">
      <c r="N1473" s="74"/>
    </row>
    <row r="1474" spans="14:14" customFormat="1">
      <c r="N1474" s="74"/>
    </row>
    <row r="1475" spans="14:14" customFormat="1">
      <c r="N1475" s="74"/>
    </row>
    <row r="1476" spans="14:14" customFormat="1">
      <c r="N1476" s="74"/>
    </row>
    <row r="1477" spans="14:14" customFormat="1">
      <c r="N1477" s="74"/>
    </row>
    <row r="1478" spans="14:14" customFormat="1">
      <c r="N1478" s="74"/>
    </row>
    <row r="1479" spans="14:14" customFormat="1">
      <c r="N1479" s="74"/>
    </row>
    <row r="1480" spans="14:14" customFormat="1">
      <c r="N1480" s="74"/>
    </row>
    <row r="1481" spans="14:14" customFormat="1">
      <c r="N1481" s="74"/>
    </row>
    <row r="1482" spans="14:14" customFormat="1">
      <c r="N1482" s="74"/>
    </row>
    <row r="1483" spans="14:14" customFormat="1">
      <c r="N1483" s="74"/>
    </row>
    <row r="1484" spans="14:14" customFormat="1">
      <c r="N1484" s="74"/>
    </row>
    <row r="1485" spans="14:14" customFormat="1">
      <c r="N1485" s="74"/>
    </row>
    <row r="1486" spans="14:14" customFormat="1">
      <c r="N1486" s="74"/>
    </row>
    <row r="1487" spans="14:14" customFormat="1">
      <c r="N1487" s="74"/>
    </row>
    <row r="1488" spans="14:14" customFormat="1">
      <c r="N1488" s="74"/>
    </row>
    <row r="1489" spans="14:14" customFormat="1">
      <c r="N1489" s="74"/>
    </row>
    <row r="1490" spans="14:14" customFormat="1">
      <c r="N1490" s="74"/>
    </row>
    <row r="1491" spans="14:14" customFormat="1">
      <c r="N1491" s="74"/>
    </row>
    <row r="1492" spans="14:14" customFormat="1">
      <c r="N1492" s="74"/>
    </row>
    <row r="1493" spans="14:14" customFormat="1">
      <c r="N1493" s="74"/>
    </row>
    <row r="1494" spans="14:14" customFormat="1">
      <c r="N1494" s="74"/>
    </row>
    <row r="1495" spans="14:14" customFormat="1">
      <c r="N1495" s="74"/>
    </row>
    <row r="1496" spans="14:14" customFormat="1">
      <c r="N1496" s="74"/>
    </row>
    <row r="1497" spans="14:14" customFormat="1">
      <c r="N1497" s="74"/>
    </row>
    <row r="1498" spans="14:14" customFormat="1">
      <c r="N1498" s="74"/>
    </row>
    <row r="1499" spans="14:14" customFormat="1">
      <c r="N1499" s="74"/>
    </row>
    <row r="1500" spans="14:14" customFormat="1">
      <c r="N1500" s="74"/>
    </row>
    <row r="1501" spans="14:14" customFormat="1">
      <c r="N1501" s="74"/>
    </row>
    <row r="1502" spans="14:14" customFormat="1">
      <c r="N1502" s="74"/>
    </row>
    <row r="1503" spans="14:14" customFormat="1">
      <c r="N1503" s="74"/>
    </row>
    <row r="1504" spans="14:14" customFormat="1">
      <c r="N1504" s="74"/>
    </row>
    <row r="1505" spans="14:14" customFormat="1">
      <c r="N1505" s="74"/>
    </row>
    <row r="1506" spans="14:14" customFormat="1">
      <c r="N1506" s="74"/>
    </row>
    <row r="1507" spans="14:14" customFormat="1">
      <c r="N1507" s="74"/>
    </row>
    <row r="1508" spans="14:14" customFormat="1">
      <c r="N1508" s="74"/>
    </row>
    <row r="1509" spans="14:14" customFormat="1">
      <c r="N1509" s="74"/>
    </row>
    <row r="1510" spans="14:14" customFormat="1">
      <c r="N1510" s="74"/>
    </row>
    <row r="1511" spans="14:14" customFormat="1">
      <c r="N1511" s="74"/>
    </row>
    <row r="1512" spans="14:14" customFormat="1">
      <c r="N1512" s="74"/>
    </row>
    <row r="1513" spans="14:14" customFormat="1">
      <c r="N1513" s="74"/>
    </row>
    <row r="1514" spans="14:14" customFormat="1">
      <c r="N1514" s="74"/>
    </row>
    <row r="1515" spans="14:14" customFormat="1">
      <c r="N1515" s="74"/>
    </row>
    <row r="1516" spans="14:14" customFormat="1">
      <c r="N1516" s="74"/>
    </row>
    <row r="1517" spans="14:14" customFormat="1">
      <c r="N1517" s="74"/>
    </row>
    <row r="1518" spans="14:14" customFormat="1">
      <c r="N1518" s="74"/>
    </row>
    <row r="1519" spans="14:14" customFormat="1">
      <c r="N1519" s="74"/>
    </row>
    <row r="1520" spans="14:14" customFormat="1">
      <c r="N1520" s="74"/>
    </row>
    <row r="1521" spans="14:14" customFormat="1">
      <c r="N1521" s="74"/>
    </row>
    <row r="1522" spans="14:14" customFormat="1">
      <c r="N1522" s="74"/>
    </row>
    <row r="1523" spans="14:14" customFormat="1">
      <c r="N1523" s="74"/>
    </row>
    <row r="1524" spans="14:14" customFormat="1">
      <c r="N1524" s="74"/>
    </row>
    <row r="1525" spans="14:14" customFormat="1">
      <c r="N1525" s="74"/>
    </row>
    <row r="1526" spans="14:14" customFormat="1">
      <c r="N1526" s="74"/>
    </row>
    <row r="1527" spans="14:14" customFormat="1">
      <c r="N1527" s="74"/>
    </row>
    <row r="1528" spans="14:14" customFormat="1">
      <c r="N1528" s="74"/>
    </row>
    <row r="1529" spans="14:14" customFormat="1">
      <c r="N1529" s="74"/>
    </row>
    <row r="1530" spans="14:14" customFormat="1">
      <c r="N1530" s="74"/>
    </row>
    <row r="1531" spans="14:14" customFormat="1">
      <c r="N1531" s="74"/>
    </row>
    <row r="1532" spans="14:14" customFormat="1">
      <c r="N1532" s="74"/>
    </row>
    <row r="1533" spans="14:14" customFormat="1">
      <c r="N1533" s="74"/>
    </row>
    <row r="1534" spans="14:14" customFormat="1">
      <c r="N1534" s="74"/>
    </row>
    <row r="1535" spans="14:14" customFormat="1">
      <c r="N1535" s="74"/>
    </row>
    <row r="1536" spans="14:14" customFormat="1">
      <c r="N1536" s="74"/>
    </row>
    <row r="1537" spans="14:14" customFormat="1">
      <c r="N1537" s="74"/>
    </row>
    <row r="1538" spans="14:14" customFormat="1">
      <c r="N1538" s="74"/>
    </row>
    <row r="1539" spans="14:14" customFormat="1">
      <c r="N1539" s="74"/>
    </row>
    <row r="1540" spans="14:14" customFormat="1">
      <c r="N1540" s="74"/>
    </row>
    <row r="1541" spans="14:14" customFormat="1">
      <c r="N1541" s="74"/>
    </row>
    <row r="1542" spans="14:14" customFormat="1">
      <c r="N1542" s="74"/>
    </row>
    <row r="1543" spans="14:14" customFormat="1">
      <c r="N1543" s="74"/>
    </row>
    <row r="1544" spans="14:14" customFormat="1">
      <c r="N1544" s="74"/>
    </row>
    <row r="1545" spans="14:14" customFormat="1">
      <c r="N1545" s="74"/>
    </row>
    <row r="1546" spans="14:14" customFormat="1">
      <c r="N1546" s="74"/>
    </row>
    <row r="1547" spans="14:14" customFormat="1">
      <c r="N1547" s="74"/>
    </row>
    <row r="1548" spans="14:14" customFormat="1">
      <c r="N1548" s="74"/>
    </row>
    <row r="1549" spans="14:14" customFormat="1">
      <c r="N1549" s="74"/>
    </row>
    <row r="1550" spans="14:14" customFormat="1">
      <c r="N1550" s="74"/>
    </row>
    <row r="1551" spans="14:14" customFormat="1">
      <c r="N1551" s="74"/>
    </row>
    <row r="1552" spans="14:14" customFormat="1">
      <c r="N1552" s="74"/>
    </row>
    <row r="1553" spans="14:14" customFormat="1">
      <c r="N1553" s="74"/>
    </row>
    <row r="1554" spans="14:14" customFormat="1">
      <c r="N1554" s="74"/>
    </row>
    <row r="1555" spans="14:14" customFormat="1">
      <c r="N1555" s="74"/>
    </row>
    <row r="1556" spans="14:14" customFormat="1">
      <c r="N1556" s="74"/>
    </row>
    <row r="1557" spans="14:14" customFormat="1">
      <c r="N1557" s="74"/>
    </row>
    <row r="1558" spans="14:14" customFormat="1">
      <c r="N1558" s="74"/>
    </row>
    <row r="1559" spans="14:14" customFormat="1">
      <c r="N1559" s="74"/>
    </row>
    <row r="1560" spans="14:14" customFormat="1">
      <c r="N1560" s="74"/>
    </row>
    <row r="1561" spans="14:14" customFormat="1">
      <c r="N1561" s="74"/>
    </row>
    <row r="1562" spans="14:14" customFormat="1">
      <c r="N1562" s="74"/>
    </row>
    <row r="1563" spans="14:14" customFormat="1">
      <c r="N1563" s="74"/>
    </row>
    <row r="1564" spans="14:14" customFormat="1">
      <c r="N1564" s="74"/>
    </row>
    <row r="1565" spans="14:14" customFormat="1">
      <c r="N1565" s="74"/>
    </row>
    <row r="1566" spans="14:14" customFormat="1">
      <c r="N1566" s="74"/>
    </row>
    <row r="1567" spans="14:14" customFormat="1">
      <c r="N1567" s="74"/>
    </row>
    <row r="1568" spans="14:14" customFormat="1">
      <c r="N1568" s="74"/>
    </row>
    <row r="1569" spans="14:14" customFormat="1">
      <c r="N1569" s="74"/>
    </row>
    <row r="1570" spans="14:14" customFormat="1">
      <c r="N1570" s="74"/>
    </row>
    <row r="1571" spans="14:14" customFormat="1">
      <c r="N1571" s="74"/>
    </row>
    <row r="1572" spans="14:14" customFormat="1">
      <c r="N1572" s="74"/>
    </row>
    <row r="1573" spans="14:14" customFormat="1">
      <c r="N1573" s="74"/>
    </row>
    <row r="1574" spans="14:14" customFormat="1">
      <c r="N1574" s="74"/>
    </row>
    <row r="1575" spans="14:14" customFormat="1">
      <c r="N1575" s="74"/>
    </row>
    <row r="1576" spans="14:14" customFormat="1">
      <c r="N1576" s="74"/>
    </row>
    <row r="1577" spans="14:14" customFormat="1">
      <c r="N1577" s="74"/>
    </row>
    <row r="1578" spans="14:14" customFormat="1">
      <c r="N1578" s="74"/>
    </row>
    <row r="1579" spans="14:14" customFormat="1">
      <c r="N1579" s="74"/>
    </row>
    <row r="1580" spans="14:14" customFormat="1">
      <c r="N1580" s="74"/>
    </row>
    <row r="1581" spans="14:14" customFormat="1">
      <c r="N1581" s="74"/>
    </row>
    <row r="1582" spans="14:14" customFormat="1">
      <c r="N1582" s="74"/>
    </row>
    <row r="1583" spans="14:14" customFormat="1">
      <c r="N1583" s="74"/>
    </row>
    <row r="1584" spans="14:14" customFormat="1">
      <c r="N1584" s="74"/>
    </row>
    <row r="1585" spans="14:14" customFormat="1">
      <c r="N1585" s="74"/>
    </row>
    <row r="1586" spans="14:14" customFormat="1">
      <c r="N1586" s="74"/>
    </row>
    <row r="1587" spans="14:14" customFormat="1">
      <c r="N1587" s="74"/>
    </row>
    <row r="1588" spans="14:14" customFormat="1">
      <c r="N1588" s="74"/>
    </row>
    <row r="1589" spans="14:14" customFormat="1">
      <c r="N1589" s="74"/>
    </row>
    <row r="1590" spans="14:14" customFormat="1">
      <c r="N1590" s="74"/>
    </row>
    <row r="1591" spans="14:14" customFormat="1">
      <c r="N1591" s="74"/>
    </row>
    <row r="1592" spans="14:14" customFormat="1">
      <c r="N1592" s="74"/>
    </row>
    <row r="1593" spans="14:14" customFormat="1">
      <c r="N1593" s="74"/>
    </row>
    <row r="1594" spans="14:14" customFormat="1">
      <c r="N1594" s="74"/>
    </row>
    <row r="1595" spans="14:14" customFormat="1">
      <c r="N1595" s="74"/>
    </row>
    <row r="1596" spans="14:14" customFormat="1">
      <c r="N1596" s="74"/>
    </row>
    <row r="1597" spans="14:14" customFormat="1">
      <c r="N1597" s="74"/>
    </row>
    <row r="1598" spans="14:14" customFormat="1">
      <c r="N1598" s="74"/>
    </row>
    <row r="1599" spans="14:14" customFormat="1">
      <c r="N1599" s="74"/>
    </row>
    <row r="1600" spans="14:14" customFormat="1">
      <c r="N1600" s="74"/>
    </row>
    <row r="1601" spans="14:14" customFormat="1">
      <c r="N1601" s="74"/>
    </row>
    <row r="1602" spans="14:14" customFormat="1">
      <c r="N1602" s="74"/>
    </row>
    <row r="1603" spans="14:14" customFormat="1">
      <c r="N1603" s="74"/>
    </row>
    <row r="1604" spans="14:14" customFormat="1">
      <c r="N1604" s="74"/>
    </row>
    <row r="1605" spans="14:14" customFormat="1">
      <c r="N1605" s="74"/>
    </row>
    <row r="1606" spans="14:14" customFormat="1">
      <c r="N1606" s="74"/>
    </row>
    <row r="1607" spans="14:14" customFormat="1">
      <c r="N1607" s="74"/>
    </row>
    <row r="1608" spans="14:14" customFormat="1">
      <c r="N1608" s="74"/>
    </row>
    <row r="1609" spans="14:14" customFormat="1">
      <c r="N1609" s="74"/>
    </row>
    <row r="1610" spans="14:14" customFormat="1">
      <c r="N1610" s="74"/>
    </row>
    <row r="1611" spans="14:14" customFormat="1">
      <c r="N1611" s="74"/>
    </row>
    <row r="1612" spans="14:14" customFormat="1">
      <c r="N1612" s="74"/>
    </row>
    <row r="1613" spans="14:14" customFormat="1">
      <c r="N1613" s="74"/>
    </row>
    <row r="1614" spans="14:14" customFormat="1">
      <c r="N1614" s="74"/>
    </row>
    <row r="1615" spans="14:14" customFormat="1">
      <c r="N1615" s="74"/>
    </row>
    <row r="1616" spans="14:14" customFormat="1">
      <c r="N1616" s="74"/>
    </row>
    <row r="1617" spans="14:14" customFormat="1">
      <c r="N1617" s="74"/>
    </row>
    <row r="1618" spans="14:14" customFormat="1">
      <c r="N1618" s="74"/>
    </row>
    <row r="1619" spans="14:14" customFormat="1">
      <c r="N1619" s="74"/>
    </row>
    <row r="1620" spans="14:14" customFormat="1">
      <c r="N1620" s="74"/>
    </row>
    <row r="1621" spans="14:14" customFormat="1">
      <c r="N1621" s="74"/>
    </row>
    <row r="1622" spans="14:14" customFormat="1">
      <c r="N1622" s="74"/>
    </row>
    <row r="1623" spans="14:14" customFormat="1">
      <c r="N1623" s="74"/>
    </row>
    <row r="1624" spans="14:14" customFormat="1">
      <c r="N1624" s="74"/>
    </row>
    <row r="1625" spans="14:14" customFormat="1">
      <c r="N1625" s="74"/>
    </row>
    <row r="1626" spans="14:14" customFormat="1">
      <c r="N1626" s="74"/>
    </row>
    <row r="1627" spans="14:14" customFormat="1">
      <c r="N1627" s="74"/>
    </row>
    <row r="1628" spans="14:14" customFormat="1">
      <c r="N1628" s="74"/>
    </row>
    <row r="1629" spans="14:14" customFormat="1">
      <c r="N1629" s="74"/>
    </row>
    <row r="1630" spans="14:14" customFormat="1">
      <c r="N1630" s="74"/>
    </row>
    <row r="1631" spans="14:14" customFormat="1">
      <c r="N1631" s="74"/>
    </row>
    <row r="1632" spans="14:14" customFormat="1">
      <c r="N1632" s="74"/>
    </row>
    <row r="1633" spans="14:14" customFormat="1">
      <c r="N1633" s="74"/>
    </row>
    <row r="1634" spans="14:14" customFormat="1">
      <c r="N1634" s="74"/>
    </row>
    <row r="1635" spans="14:14" customFormat="1">
      <c r="N1635" s="74"/>
    </row>
    <row r="1636" spans="14:14" customFormat="1">
      <c r="N1636" s="74"/>
    </row>
    <row r="1637" spans="14:14" customFormat="1">
      <c r="N1637" s="74"/>
    </row>
    <row r="1638" spans="14:14" customFormat="1">
      <c r="N1638" s="74"/>
    </row>
    <row r="1639" spans="14:14" customFormat="1">
      <c r="N1639" s="74"/>
    </row>
    <row r="1640" spans="14:14" customFormat="1">
      <c r="N1640" s="74"/>
    </row>
    <row r="1641" spans="14:14" customFormat="1">
      <c r="N1641" s="74"/>
    </row>
    <row r="1642" spans="14:14" customFormat="1">
      <c r="N1642" s="74"/>
    </row>
    <row r="1643" spans="14:14" customFormat="1">
      <c r="N1643" s="74"/>
    </row>
    <row r="1644" spans="14:14" customFormat="1">
      <c r="N1644" s="74"/>
    </row>
    <row r="1645" spans="14:14" customFormat="1">
      <c r="N1645" s="74"/>
    </row>
    <row r="1646" spans="14:14" customFormat="1">
      <c r="N1646" s="74"/>
    </row>
    <row r="1647" spans="14:14" customFormat="1">
      <c r="N1647" s="74"/>
    </row>
    <row r="1648" spans="14:14" customFormat="1">
      <c r="N1648" s="74"/>
    </row>
    <row r="1649" spans="14:14" customFormat="1">
      <c r="N1649" s="74"/>
    </row>
    <row r="1650" spans="14:14" customFormat="1">
      <c r="N1650" s="74"/>
    </row>
    <row r="1651" spans="14:14" customFormat="1">
      <c r="N1651" s="74"/>
    </row>
    <row r="1652" spans="14:14" customFormat="1">
      <c r="N1652" s="74"/>
    </row>
    <row r="1653" spans="14:14" customFormat="1">
      <c r="N1653" s="74"/>
    </row>
    <row r="1654" spans="14:14" customFormat="1">
      <c r="N1654" s="74"/>
    </row>
    <row r="1655" spans="14:14" customFormat="1">
      <c r="N1655" s="74"/>
    </row>
    <row r="1656" spans="14:14" customFormat="1">
      <c r="N1656" s="74"/>
    </row>
    <row r="1657" spans="14:14" customFormat="1">
      <c r="N1657" s="74"/>
    </row>
    <row r="1658" spans="14:14" customFormat="1">
      <c r="N1658" s="74"/>
    </row>
    <row r="1659" spans="14:14" customFormat="1">
      <c r="N1659" s="74"/>
    </row>
    <row r="1660" spans="14:14" customFormat="1">
      <c r="N1660" s="74"/>
    </row>
    <row r="1661" spans="14:14" customFormat="1">
      <c r="N1661" s="74"/>
    </row>
    <row r="1662" spans="14:14" customFormat="1">
      <c r="N1662" s="74"/>
    </row>
    <row r="1663" spans="14:14" customFormat="1">
      <c r="N1663" s="74"/>
    </row>
    <row r="1664" spans="14:14" customFormat="1">
      <c r="N1664" s="74"/>
    </row>
    <row r="1665" spans="14:14" customFormat="1">
      <c r="N1665" s="74"/>
    </row>
    <row r="1666" spans="14:14" customFormat="1">
      <c r="N1666" s="74"/>
    </row>
    <row r="1667" spans="14:14" customFormat="1">
      <c r="N1667" s="74"/>
    </row>
    <row r="1668" spans="14:14" customFormat="1">
      <c r="N1668" s="74"/>
    </row>
    <row r="1669" spans="14:14" customFormat="1">
      <c r="N1669" s="74"/>
    </row>
    <row r="1670" spans="14:14" customFormat="1">
      <c r="N1670" s="74"/>
    </row>
    <row r="1671" spans="14:14" customFormat="1">
      <c r="N1671" s="74"/>
    </row>
    <row r="1672" spans="14:14" customFormat="1">
      <c r="N1672" s="74"/>
    </row>
    <row r="1673" spans="14:14" customFormat="1">
      <c r="N1673" s="74"/>
    </row>
    <row r="1674" spans="14:14" customFormat="1">
      <c r="N1674" s="74"/>
    </row>
    <row r="1675" spans="14:14" customFormat="1">
      <c r="N1675" s="74"/>
    </row>
    <row r="1676" spans="14:14" customFormat="1">
      <c r="N1676" s="74"/>
    </row>
    <row r="1677" spans="14:14" customFormat="1">
      <c r="N1677" s="74"/>
    </row>
    <row r="1678" spans="14:14" customFormat="1">
      <c r="N1678" s="74"/>
    </row>
    <row r="1679" spans="14:14" customFormat="1">
      <c r="N1679" s="74"/>
    </row>
    <row r="1680" spans="14:14" customFormat="1">
      <c r="N1680" s="74"/>
    </row>
    <row r="1681" spans="14:14" customFormat="1">
      <c r="N1681" s="74"/>
    </row>
    <row r="1682" spans="14:14" customFormat="1">
      <c r="N1682" s="74"/>
    </row>
    <row r="1683" spans="14:14" customFormat="1">
      <c r="N1683" s="74"/>
    </row>
    <row r="1684" spans="14:14" customFormat="1">
      <c r="N1684" s="74"/>
    </row>
    <row r="1685" spans="14:14" customFormat="1">
      <c r="N1685" s="74"/>
    </row>
    <row r="1686" spans="14:14" customFormat="1">
      <c r="N1686" s="74"/>
    </row>
    <row r="1687" spans="14:14" customFormat="1">
      <c r="N1687" s="74"/>
    </row>
    <row r="1688" spans="14:14" customFormat="1">
      <c r="N1688" s="74"/>
    </row>
    <row r="1689" spans="14:14" customFormat="1">
      <c r="N1689" s="74"/>
    </row>
    <row r="1690" spans="14:14" customFormat="1">
      <c r="N1690" s="74"/>
    </row>
    <row r="1691" spans="14:14" customFormat="1">
      <c r="N1691" s="74"/>
    </row>
    <row r="1692" spans="14:14" customFormat="1">
      <c r="N1692" s="74"/>
    </row>
    <row r="1693" spans="14:14" customFormat="1">
      <c r="N1693" s="74"/>
    </row>
    <row r="1694" spans="14:14" customFormat="1">
      <c r="N1694" s="74"/>
    </row>
    <row r="1695" spans="14:14" customFormat="1">
      <c r="N1695" s="74"/>
    </row>
    <row r="1696" spans="14:14" customFormat="1">
      <c r="N1696" s="74"/>
    </row>
    <row r="1697" spans="14:14" customFormat="1">
      <c r="N1697" s="74"/>
    </row>
    <row r="1698" spans="14:14" customFormat="1">
      <c r="N1698" s="74"/>
    </row>
    <row r="1699" spans="14:14" customFormat="1">
      <c r="N1699" s="74"/>
    </row>
    <row r="1700" spans="14:14" customFormat="1">
      <c r="N1700" s="74"/>
    </row>
    <row r="1701" spans="14:14" customFormat="1">
      <c r="N1701" s="74"/>
    </row>
    <row r="1702" spans="14:14" customFormat="1">
      <c r="N1702" s="74"/>
    </row>
    <row r="1703" spans="14:14" customFormat="1">
      <c r="N1703" s="74"/>
    </row>
    <row r="1704" spans="14:14" customFormat="1">
      <c r="N1704" s="74"/>
    </row>
    <row r="1705" spans="14:14" customFormat="1">
      <c r="N1705" s="74"/>
    </row>
    <row r="1706" spans="14:14" customFormat="1">
      <c r="N1706" s="74"/>
    </row>
    <row r="1707" spans="14:14" customFormat="1">
      <c r="N1707" s="74"/>
    </row>
    <row r="1708" spans="14:14" customFormat="1">
      <c r="N1708" s="74"/>
    </row>
    <row r="1709" spans="14:14" customFormat="1">
      <c r="N1709" s="74"/>
    </row>
    <row r="1710" spans="14:14" customFormat="1">
      <c r="N1710" s="74"/>
    </row>
    <row r="1711" spans="14:14" customFormat="1">
      <c r="N1711" s="74"/>
    </row>
    <row r="1712" spans="14:14" customFormat="1">
      <c r="N1712" s="74"/>
    </row>
    <row r="1713" spans="14:14" customFormat="1">
      <c r="N1713" s="74"/>
    </row>
    <row r="1714" spans="14:14" customFormat="1">
      <c r="N1714" s="74"/>
    </row>
    <row r="1715" spans="14:14" customFormat="1">
      <c r="N1715" s="74"/>
    </row>
    <row r="1716" spans="14:14" customFormat="1">
      <c r="N1716" s="74"/>
    </row>
    <row r="1717" spans="14:14" customFormat="1">
      <c r="N1717" s="74"/>
    </row>
    <row r="1718" spans="14:14" customFormat="1">
      <c r="N1718" s="74"/>
    </row>
    <row r="1719" spans="14:14" customFormat="1">
      <c r="N1719" s="74"/>
    </row>
    <row r="1720" spans="14:14" customFormat="1">
      <c r="N1720" s="74"/>
    </row>
    <row r="1721" spans="14:14" customFormat="1">
      <c r="N1721" s="74"/>
    </row>
    <row r="1722" spans="14:14" customFormat="1">
      <c r="N1722" s="74"/>
    </row>
    <row r="1723" spans="14:14" customFormat="1">
      <c r="N1723" s="74"/>
    </row>
    <row r="1724" spans="14:14" customFormat="1">
      <c r="N1724" s="74"/>
    </row>
    <row r="1725" spans="14:14" customFormat="1">
      <c r="N1725" s="74"/>
    </row>
    <row r="1726" spans="14:14" customFormat="1">
      <c r="N1726" s="74"/>
    </row>
    <row r="1727" spans="14:14" customFormat="1">
      <c r="N1727" s="74"/>
    </row>
    <row r="1728" spans="14:14" customFormat="1">
      <c r="N1728" s="74"/>
    </row>
    <row r="1729" spans="14:14" customFormat="1">
      <c r="N1729" s="74"/>
    </row>
    <row r="1730" spans="14:14" customFormat="1">
      <c r="N1730" s="74"/>
    </row>
    <row r="1731" spans="14:14" customFormat="1">
      <c r="N1731" s="74"/>
    </row>
    <row r="1732" spans="14:14" customFormat="1">
      <c r="N1732" s="74"/>
    </row>
    <row r="1733" spans="14:14" customFormat="1">
      <c r="N1733" s="74"/>
    </row>
    <row r="1734" spans="14:14" customFormat="1">
      <c r="N1734" s="74"/>
    </row>
    <row r="1735" spans="14:14" customFormat="1">
      <c r="N1735" s="74"/>
    </row>
    <row r="1736" spans="14:14" customFormat="1">
      <c r="N1736" s="74"/>
    </row>
    <row r="1737" spans="14:14" customFormat="1">
      <c r="N1737" s="74"/>
    </row>
    <row r="1738" spans="14:14" customFormat="1">
      <c r="N1738" s="74"/>
    </row>
    <row r="1739" spans="14:14" customFormat="1">
      <c r="N1739" s="74"/>
    </row>
    <row r="1740" spans="14:14" customFormat="1">
      <c r="N1740" s="74"/>
    </row>
    <row r="1741" spans="14:14" customFormat="1">
      <c r="N1741" s="74"/>
    </row>
    <row r="1742" spans="14:14" customFormat="1">
      <c r="N1742" s="74"/>
    </row>
    <row r="1743" spans="14:14" customFormat="1">
      <c r="N1743" s="74"/>
    </row>
    <row r="1744" spans="14:14" customFormat="1">
      <c r="N1744" s="74"/>
    </row>
    <row r="1745" spans="14:14" customFormat="1">
      <c r="N1745" s="74"/>
    </row>
    <row r="1746" spans="14:14" customFormat="1">
      <c r="N1746" s="74"/>
    </row>
    <row r="1747" spans="14:14" customFormat="1">
      <c r="N1747" s="74"/>
    </row>
    <row r="1748" spans="14:14" customFormat="1">
      <c r="N1748" s="74"/>
    </row>
    <row r="1749" spans="14:14" customFormat="1">
      <c r="N1749" s="74"/>
    </row>
    <row r="1750" spans="14:14" customFormat="1">
      <c r="N1750" s="74"/>
    </row>
    <row r="1751" spans="14:14" customFormat="1">
      <c r="N1751" s="74"/>
    </row>
    <row r="1752" spans="14:14" customFormat="1">
      <c r="N1752" s="74"/>
    </row>
    <row r="1753" spans="14:14" customFormat="1">
      <c r="N1753" s="74"/>
    </row>
    <row r="1754" spans="14:14" customFormat="1">
      <c r="N1754" s="74"/>
    </row>
    <row r="1755" spans="14:14" customFormat="1">
      <c r="N1755" s="74"/>
    </row>
    <row r="1756" spans="14:14" customFormat="1">
      <c r="N1756" s="74"/>
    </row>
    <row r="1757" spans="14:14" customFormat="1">
      <c r="N1757" s="74"/>
    </row>
    <row r="1758" spans="14:14" customFormat="1">
      <c r="N1758" s="74"/>
    </row>
    <row r="1759" spans="14:14" customFormat="1">
      <c r="N1759" s="74"/>
    </row>
    <row r="1760" spans="14:14" customFormat="1">
      <c r="N1760" s="74"/>
    </row>
    <row r="1761" spans="14:14" customFormat="1">
      <c r="N1761" s="74"/>
    </row>
    <row r="1762" spans="14:14" customFormat="1">
      <c r="N1762" s="74"/>
    </row>
    <row r="1763" spans="14:14" customFormat="1">
      <c r="N1763" s="74"/>
    </row>
    <row r="1764" spans="14:14" customFormat="1">
      <c r="N1764" s="74"/>
    </row>
    <row r="1765" spans="14:14" customFormat="1">
      <c r="N1765" s="74"/>
    </row>
    <row r="1766" spans="14:14" customFormat="1">
      <c r="N1766" s="74"/>
    </row>
    <row r="1767" spans="14:14" customFormat="1">
      <c r="N1767" s="74"/>
    </row>
    <row r="1768" spans="14:14" customFormat="1">
      <c r="N1768" s="74"/>
    </row>
    <row r="1769" spans="14:14" customFormat="1">
      <c r="N1769" s="74"/>
    </row>
    <row r="1770" spans="14:14" customFormat="1">
      <c r="N1770" s="74"/>
    </row>
    <row r="1771" spans="14:14" customFormat="1">
      <c r="N1771" s="74"/>
    </row>
    <row r="1772" spans="14:14" customFormat="1">
      <c r="N1772" s="74"/>
    </row>
    <row r="1773" spans="14:14" customFormat="1">
      <c r="N1773" s="74"/>
    </row>
    <row r="1774" spans="14:14" customFormat="1">
      <c r="N1774" s="74"/>
    </row>
    <row r="1775" spans="14:14" customFormat="1">
      <c r="N1775" s="74"/>
    </row>
    <row r="1776" spans="14:14" customFormat="1">
      <c r="N1776" s="74"/>
    </row>
    <row r="1777" spans="14:14" customFormat="1">
      <c r="N1777" s="74"/>
    </row>
    <row r="1778" spans="14:14" customFormat="1">
      <c r="N1778" s="74"/>
    </row>
    <row r="1779" spans="14:14" customFormat="1">
      <c r="N1779" s="74"/>
    </row>
    <row r="1780" spans="14:14" customFormat="1">
      <c r="N1780" s="74"/>
    </row>
    <row r="1781" spans="14:14" customFormat="1">
      <c r="N1781" s="74"/>
    </row>
    <row r="1782" spans="14:14" customFormat="1">
      <c r="N1782" s="74"/>
    </row>
    <row r="1783" spans="14:14" customFormat="1">
      <c r="N1783" s="74"/>
    </row>
    <row r="1784" spans="14:14" customFormat="1">
      <c r="N1784" s="74"/>
    </row>
    <row r="1785" spans="14:14" customFormat="1">
      <c r="N1785" s="74"/>
    </row>
    <row r="1786" spans="14:14" customFormat="1">
      <c r="N1786" s="74"/>
    </row>
    <row r="1787" spans="14:14" customFormat="1">
      <c r="N1787" s="74"/>
    </row>
    <row r="1788" spans="14:14" customFormat="1">
      <c r="N1788" s="74"/>
    </row>
    <row r="1789" spans="14:14" customFormat="1">
      <c r="N1789" s="74"/>
    </row>
    <row r="1790" spans="14:14" customFormat="1">
      <c r="N1790" s="74"/>
    </row>
    <row r="1791" spans="14:14" customFormat="1">
      <c r="N1791" s="74"/>
    </row>
    <row r="1792" spans="14:14" customFormat="1">
      <c r="N1792" s="74"/>
    </row>
    <row r="1793" spans="14:14" customFormat="1">
      <c r="N1793" s="74"/>
    </row>
    <row r="1794" spans="14:14" customFormat="1">
      <c r="N1794" s="74"/>
    </row>
    <row r="1795" spans="14:14" customFormat="1">
      <c r="N1795" s="74"/>
    </row>
    <row r="1796" spans="14:14" customFormat="1">
      <c r="N1796" s="74"/>
    </row>
    <row r="1797" spans="14:14" customFormat="1">
      <c r="N1797" s="74"/>
    </row>
    <row r="1798" spans="14:14" customFormat="1">
      <c r="N1798" s="74"/>
    </row>
    <row r="1799" spans="14:14" customFormat="1">
      <c r="N1799" s="74"/>
    </row>
    <row r="1800" spans="14:14" customFormat="1">
      <c r="N1800" s="74"/>
    </row>
    <row r="1801" spans="14:14" customFormat="1">
      <c r="N1801" s="74"/>
    </row>
    <row r="1802" spans="14:14" customFormat="1">
      <c r="N1802" s="74"/>
    </row>
    <row r="1803" spans="14:14" customFormat="1">
      <c r="N1803" s="74"/>
    </row>
    <row r="1804" spans="14:14" customFormat="1">
      <c r="N1804" s="74"/>
    </row>
    <row r="1805" spans="14:14" customFormat="1">
      <c r="N1805" s="74"/>
    </row>
    <row r="1806" spans="14:14" customFormat="1">
      <c r="N1806" s="74"/>
    </row>
    <row r="1807" spans="14:14" customFormat="1">
      <c r="N1807" s="74"/>
    </row>
    <row r="1808" spans="14:14" customFormat="1">
      <c r="N1808" s="74"/>
    </row>
    <row r="1809" spans="14:14" customFormat="1">
      <c r="N1809" s="74"/>
    </row>
    <row r="1810" spans="14:14" customFormat="1">
      <c r="N1810" s="74"/>
    </row>
    <row r="1811" spans="14:14" customFormat="1">
      <c r="N1811" s="74"/>
    </row>
    <row r="1812" spans="14:14" customFormat="1">
      <c r="N1812" s="74"/>
    </row>
    <row r="1813" spans="14:14" customFormat="1">
      <c r="N1813" s="74"/>
    </row>
    <row r="1814" spans="14:14" customFormat="1">
      <c r="N1814" s="74"/>
    </row>
    <row r="1815" spans="14:14" customFormat="1">
      <c r="N1815" s="74"/>
    </row>
    <row r="1816" spans="14:14" customFormat="1">
      <c r="N1816" s="74"/>
    </row>
    <row r="1817" spans="14:14" customFormat="1">
      <c r="N1817" s="74"/>
    </row>
    <row r="1818" spans="14:14" customFormat="1">
      <c r="N1818" s="74"/>
    </row>
    <row r="1819" spans="14:14" customFormat="1">
      <c r="N1819" s="74"/>
    </row>
    <row r="1820" spans="14:14" customFormat="1">
      <c r="N1820" s="74"/>
    </row>
    <row r="1821" spans="14:14" customFormat="1">
      <c r="N1821" s="74"/>
    </row>
    <row r="1822" spans="14:14" customFormat="1">
      <c r="N1822" s="74"/>
    </row>
    <row r="1823" spans="14:14" customFormat="1">
      <c r="N1823" s="74"/>
    </row>
    <row r="1824" spans="14:14" customFormat="1">
      <c r="N1824" s="74"/>
    </row>
    <row r="1825" spans="14:14" customFormat="1">
      <c r="N1825" s="74"/>
    </row>
    <row r="1826" spans="14:14" customFormat="1">
      <c r="N1826" s="74"/>
    </row>
    <row r="1827" spans="14:14" customFormat="1">
      <c r="N1827" s="74"/>
    </row>
    <row r="1828" spans="14:14" customFormat="1">
      <c r="N1828" s="74"/>
    </row>
    <row r="1829" spans="14:14" customFormat="1">
      <c r="N1829" s="74"/>
    </row>
    <row r="1830" spans="14:14" customFormat="1">
      <c r="N1830" s="74"/>
    </row>
    <row r="1831" spans="14:14" customFormat="1">
      <c r="N1831" s="74"/>
    </row>
    <row r="1832" spans="14:14" customFormat="1">
      <c r="N1832" s="74"/>
    </row>
    <row r="1833" spans="14:14" customFormat="1">
      <c r="N1833" s="74"/>
    </row>
    <row r="1834" spans="14:14" customFormat="1">
      <c r="N1834" s="74"/>
    </row>
    <row r="1835" spans="14:14" customFormat="1">
      <c r="N1835" s="74"/>
    </row>
    <row r="1836" spans="14:14" customFormat="1">
      <c r="N1836" s="74"/>
    </row>
    <row r="1837" spans="14:14" customFormat="1">
      <c r="N1837" s="74"/>
    </row>
    <row r="1838" spans="14:14" customFormat="1">
      <c r="N1838" s="74"/>
    </row>
    <row r="1839" spans="14:14" customFormat="1">
      <c r="N1839" s="74"/>
    </row>
    <row r="1840" spans="14:14" customFormat="1">
      <c r="N1840" s="74"/>
    </row>
    <row r="1841" spans="14:14" customFormat="1">
      <c r="N1841" s="74"/>
    </row>
    <row r="1842" spans="14:14" customFormat="1">
      <c r="N1842" s="74"/>
    </row>
    <row r="1843" spans="14:14" customFormat="1">
      <c r="N1843" s="74"/>
    </row>
    <row r="1844" spans="14:14" customFormat="1">
      <c r="N1844" s="74"/>
    </row>
    <row r="1845" spans="14:14" customFormat="1">
      <c r="N1845" s="74"/>
    </row>
    <row r="1846" spans="14:14" customFormat="1">
      <c r="N1846" s="74"/>
    </row>
    <row r="1847" spans="14:14" customFormat="1">
      <c r="N1847" s="74"/>
    </row>
    <row r="1848" spans="14:14" customFormat="1">
      <c r="N1848" s="74"/>
    </row>
    <row r="1849" spans="14:14" customFormat="1">
      <c r="N1849" s="74"/>
    </row>
    <row r="1850" spans="14:14" customFormat="1">
      <c r="N1850" s="74"/>
    </row>
    <row r="1851" spans="14:14" customFormat="1">
      <c r="N1851" s="74"/>
    </row>
    <row r="1852" spans="14:14" customFormat="1">
      <c r="N1852" s="74"/>
    </row>
    <row r="1853" spans="14:14" customFormat="1">
      <c r="N1853" s="74"/>
    </row>
    <row r="1854" spans="14:14" customFormat="1">
      <c r="N1854" s="74"/>
    </row>
    <row r="1855" spans="14:14" customFormat="1">
      <c r="N1855" s="74"/>
    </row>
    <row r="1856" spans="14:14" customFormat="1">
      <c r="N1856" s="74"/>
    </row>
    <row r="1857" spans="14:14" customFormat="1">
      <c r="N1857" s="74"/>
    </row>
    <row r="1858" spans="14:14" customFormat="1">
      <c r="N1858" s="74"/>
    </row>
    <row r="1859" spans="14:14" customFormat="1">
      <c r="N1859" s="74"/>
    </row>
    <row r="1860" spans="14:14" customFormat="1">
      <c r="N1860" s="74"/>
    </row>
    <row r="1861" spans="14:14" customFormat="1">
      <c r="N1861" s="74"/>
    </row>
    <row r="1862" spans="14:14" customFormat="1">
      <c r="N1862" s="74"/>
    </row>
    <row r="1863" spans="14:14" customFormat="1">
      <c r="N1863" s="74"/>
    </row>
    <row r="1864" spans="14:14" customFormat="1">
      <c r="N1864" s="74"/>
    </row>
    <row r="1865" spans="14:14" customFormat="1">
      <c r="N1865" s="74"/>
    </row>
    <row r="1866" spans="14:14" customFormat="1">
      <c r="N1866" s="74"/>
    </row>
    <row r="1867" spans="14:14" customFormat="1">
      <c r="N1867" s="74"/>
    </row>
    <row r="1868" spans="14:14" customFormat="1">
      <c r="N1868" s="74"/>
    </row>
    <row r="1869" spans="14:14" customFormat="1">
      <c r="N1869" s="74"/>
    </row>
    <row r="1870" spans="14:14" customFormat="1">
      <c r="N1870" s="74"/>
    </row>
    <row r="1871" spans="14:14" customFormat="1">
      <c r="N1871" s="74"/>
    </row>
    <row r="1872" spans="14:14" customFormat="1">
      <c r="N1872" s="74"/>
    </row>
    <row r="1873" spans="14:14" customFormat="1">
      <c r="N1873" s="74"/>
    </row>
    <row r="1874" spans="14:14" customFormat="1">
      <c r="N1874" s="74"/>
    </row>
    <row r="1875" spans="14:14" customFormat="1">
      <c r="N1875" s="74"/>
    </row>
    <row r="1876" spans="14:14" customFormat="1">
      <c r="N1876" s="74"/>
    </row>
    <row r="1877" spans="14:14" customFormat="1">
      <c r="N1877" s="74"/>
    </row>
    <row r="1878" spans="14:14" customFormat="1">
      <c r="N1878" s="74"/>
    </row>
    <row r="1879" spans="14:14" customFormat="1">
      <c r="N1879" s="74"/>
    </row>
    <row r="1880" spans="14:14" customFormat="1">
      <c r="N1880" s="74"/>
    </row>
    <row r="1881" spans="14:14" customFormat="1">
      <c r="N1881" s="74"/>
    </row>
    <row r="1882" spans="14:14" customFormat="1">
      <c r="N1882" s="74"/>
    </row>
    <row r="1883" spans="14:14" customFormat="1">
      <c r="N1883" s="74"/>
    </row>
    <row r="1884" spans="14:14" customFormat="1">
      <c r="N1884" s="74"/>
    </row>
    <row r="1885" spans="14:14" customFormat="1">
      <c r="N1885" s="74"/>
    </row>
    <row r="1886" spans="14:14" customFormat="1">
      <c r="N1886" s="74"/>
    </row>
    <row r="1887" spans="14:14" customFormat="1">
      <c r="N1887" s="74"/>
    </row>
    <row r="1888" spans="14:14" customFormat="1">
      <c r="N1888" s="74"/>
    </row>
    <row r="1889" spans="14:14" customFormat="1">
      <c r="N1889" s="74"/>
    </row>
    <row r="1890" spans="14:14" customFormat="1">
      <c r="N1890" s="74"/>
    </row>
    <row r="1891" spans="14:14" customFormat="1">
      <c r="N1891" s="74"/>
    </row>
    <row r="1892" spans="14:14" customFormat="1">
      <c r="N1892" s="74"/>
    </row>
    <row r="1893" spans="14:14" customFormat="1">
      <c r="N1893" s="74"/>
    </row>
    <row r="1894" spans="14:14" customFormat="1">
      <c r="N1894" s="74"/>
    </row>
    <row r="1895" spans="14:14" customFormat="1">
      <c r="N1895" s="74"/>
    </row>
    <row r="1896" spans="14:14" customFormat="1">
      <c r="N1896" s="74"/>
    </row>
    <row r="1897" spans="14:14" customFormat="1">
      <c r="N1897" s="74"/>
    </row>
    <row r="1898" spans="14:14" customFormat="1">
      <c r="N1898" s="74"/>
    </row>
    <row r="1899" spans="14:14" customFormat="1">
      <c r="N1899" s="74"/>
    </row>
    <row r="1900" spans="14:14" customFormat="1">
      <c r="N1900" s="74"/>
    </row>
    <row r="1901" spans="14:14" customFormat="1">
      <c r="N1901" s="74"/>
    </row>
    <row r="1902" spans="14:14" customFormat="1">
      <c r="N1902" s="74"/>
    </row>
    <row r="1903" spans="14:14" customFormat="1">
      <c r="N1903" s="74"/>
    </row>
    <row r="1904" spans="14:14" customFormat="1">
      <c r="N1904" s="74"/>
    </row>
    <row r="1905" spans="14:14" customFormat="1">
      <c r="N1905" s="74"/>
    </row>
    <row r="1906" spans="14:14" customFormat="1">
      <c r="N1906" s="74"/>
    </row>
    <row r="1907" spans="14:14" customFormat="1">
      <c r="N1907" s="74"/>
    </row>
    <row r="1908" spans="14:14" customFormat="1">
      <c r="N1908" s="74"/>
    </row>
    <row r="1909" spans="14:14" customFormat="1">
      <c r="N1909" s="74"/>
    </row>
    <row r="1910" spans="14:14" customFormat="1">
      <c r="N1910" s="74"/>
    </row>
    <row r="1911" spans="14:14" customFormat="1">
      <c r="N1911" s="74"/>
    </row>
    <row r="1912" spans="14:14" customFormat="1">
      <c r="N1912" s="74"/>
    </row>
    <row r="1913" spans="14:14" customFormat="1">
      <c r="N1913" s="74"/>
    </row>
    <row r="1914" spans="14:14" customFormat="1">
      <c r="N1914" s="74"/>
    </row>
    <row r="1915" spans="14:14" customFormat="1">
      <c r="N1915" s="74"/>
    </row>
    <row r="1916" spans="14:14" customFormat="1">
      <c r="N1916" s="74"/>
    </row>
    <row r="1917" spans="14:14" customFormat="1">
      <c r="N1917" s="74"/>
    </row>
    <row r="1918" spans="14:14" customFormat="1">
      <c r="N1918" s="74"/>
    </row>
    <row r="1919" spans="14:14" customFormat="1">
      <c r="N1919" s="74"/>
    </row>
    <row r="1920" spans="14:14" customFormat="1">
      <c r="N1920" s="74"/>
    </row>
    <row r="1921" spans="14:14" customFormat="1">
      <c r="N1921" s="74"/>
    </row>
    <row r="1922" spans="14:14" customFormat="1">
      <c r="N1922" s="74"/>
    </row>
    <row r="1923" spans="14:14" customFormat="1">
      <c r="N1923" s="74"/>
    </row>
    <row r="1924" spans="14:14" customFormat="1">
      <c r="N1924" s="74"/>
    </row>
    <row r="1925" spans="14:14" customFormat="1">
      <c r="N1925" s="74"/>
    </row>
    <row r="1926" spans="14:14" customFormat="1">
      <c r="N1926" s="74"/>
    </row>
    <row r="1927" spans="14:14" customFormat="1">
      <c r="N1927" s="74"/>
    </row>
    <row r="1928" spans="14:14" customFormat="1">
      <c r="N1928" s="74"/>
    </row>
    <row r="1929" spans="14:14" customFormat="1">
      <c r="N1929" s="74"/>
    </row>
    <row r="1930" spans="14:14" customFormat="1">
      <c r="N1930" s="74"/>
    </row>
    <row r="1931" spans="14:14" customFormat="1">
      <c r="N1931" s="74"/>
    </row>
    <row r="1932" spans="14:14" customFormat="1">
      <c r="N1932" s="74"/>
    </row>
    <row r="1933" spans="14:14" customFormat="1">
      <c r="N1933" s="74"/>
    </row>
    <row r="1934" spans="14:14" customFormat="1">
      <c r="N1934" s="74"/>
    </row>
    <row r="1935" spans="14:14" customFormat="1">
      <c r="N1935" s="74"/>
    </row>
    <row r="1936" spans="14:14" customFormat="1">
      <c r="N1936" s="74"/>
    </row>
    <row r="1937" spans="14:14" customFormat="1">
      <c r="N1937" s="74"/>
    </row>
    <row r="1938" spans="14:14" customFormat="1">
      <c r="N1938" s="74"/>
    </row>
    <row r="1939" spans="14:14" customFormat="1">
      <c r="N1939" s="74"/>
    </row>
    <row r="1940" spans="14:14" customFormat="1">
      <c r="N1940" s="74"/>
    </row>
    <row r="1941" spans="14:14" customFormat="1">
      <c r="N1941" s="74"/>
    </row>
    <row r="1942" spans="14:14" customFormat="1">
      <c r="N1942" s="74"/>
    </row>
    <row r="1943" spans="14:14" customFormat="1">
      <c r="N1943" s="74"/>
    </row>
    <row r="1944" spans="14:14" customFormat="1">
      <c r="N1944" s="74"/>
    </row>
    <row r="1945" spans="14:14" customFormat="1">
      <c r="N1945" s="74"/>
    </row>
    <row r="1946" spans="14:14" customFormat="1">
      <c r="N1946" s="74"/>
    </row>
    <row r="1947" spans="14:14" customFormat="1">
      <c r="N1947" s="74"/>
    </row>
    <row r="1948" spans="14:14" customFormat="1">
      <c r="N1948" s="74"/>
    </row>
    <row r="1949" spans="14:14" customFormat="1">
      <c r="N1949" s="74"/>
    </row>
    <row r="1950" spans="14:14" customFormat="1">
      <c r="N1950" s="74"/>
    </row>
    <row r="1951" spans="14:14" customFormat="1">
      <c r="N1951" s="74"/>
    </row>
    <row r="1952" spans="14:14" customFormat="1">
      <c r="N1952" s="74"/>
    </row>
    <row r="1953" spans="14:14" customFormat="1">
      <c r="N1953" s="74"/>
    </row>
    <row r="1954" spans="14:14" customFormat="1">
      <c r="N1954" s="74"/>
    </row>
    <row r="1955" spans="14:14" customFormat="1">
      <c r="N1955" s="74"/>
    </row>
    <row r="1956" spans="14:14" customFormat="1">
      <c r="N1956" s="74"/>
    </row>
    <row r="1957" spans="14:14" customFormat="1">
      <c r="N1957" s="74"/>
    </row>
    <row r="1958" spans="14:14" customFormat="1">
      <c r="N1958" s="74"/>
    </row>
    <row r="1959" spans="14:14" customFormat="1">
      <c r="N1959" s="74"/>
    </row>
    <row r="1960" spans="14:14" customFormat="1">
      <c r="N1960" s="74"/>
    </row>
    <row r="1961" spans="14:14" customFormat="1">
      <c r="N1961" s="74"/>
    </row>
    <row r="1962" spans="14:14" customFormat="1">
      <c r="N1962" s="74"/>
    </row>
    <row r="1963" spans="14:14" customFormat="1">
      <c r="N1963" s="74"/>
    </row>
    <row r="1964" spans="14:14" customFormat="1">
      <c r="N1964" s="74"/>
    </row>
    <row r="1965" spans="14:14" customFormat="1">
      <c r="N1965" s="74"/>
    </row>
    <row r="1966" spans="14:14" customFormat="1">
      <c r="N1966" s="74"/>
    </row>
    <row r="1967" spans="14:14" customFormat="1">
      <c r="N1967" s="74"/>
    </row>
    <row r="1968" spans="14:14" customFormat="1">
      <c r="N1968" s="74"/>
    </row>
    <row r="1969" spans="14:14" customFormat="1">
      <c r="N1969" s="74"/>
    </row>
    <row r="1970" spans="14:14" customFormat="1">
      <c r="N1970" s="74"/>
    </row>
    <row r="1971" spans="14:14" customFormat="1">
      <c r="N1971" s="74"/>
    </row>
    <row r="1972" spans="14:14" customFormat="1">
      <c r="N1972" s="74"/>
    </row>
    <row r="1973" spans="14:14" customFormat="1">
      <c r="N1973" s="74"/>
    </row>
    <row r="1974" spans="14:14" customFormat="1">
      <c r="N1974" s="74"/>
    </row>
    <row r="1975" spans="14:14" customFormat="1">
      <c r="N1975" s="74"/>
    </row>
    <row r="1976" spans="14:14" customFormat="1">
      <c r="N1976" s="74"/>
    </row>
    <row r="1977" spans="14:14" customFormat="1">
      <c r="N1977" s="74"/>
    </row>
    <row r="1978" spans="14:14" customFormat="1">
      <c r="N1978" s="74"/>
    </row>
    <row r="1979" spans="14:14" customFormat="1">
      <c r="N1979" s="74"/>
    </row>
    <row r="1980" spans="14:14" customFormat="1">
      <c r="N1980" s="74"/>
    </row>
    <row r="1981" spans="14:14" customFormat="1">
      <c r="N1981" s="74"/>
    </row>
    <row r="1982" spans="14:14" customFormat="1">
      <c r="N1982" s="74"/>
    </row>
    <row r="1983" spans="14:14" customFormat="1">
      <c r="N1983" s="74"/>
    </row>
    <row r="1984" spans="14:14" customFormat="1">
      <c r="N1984" s="74"/>
    </row>
    <row r="1985" spans="14:14" customFormat="1">
      <c r="N1985" s="74"/>
    </row>
    <row r="1986" spans="14:14" customFormat="1">
      <c r="N1986" s="74"/>
    </row>
    <row r="1987" spans="14:14" customFormat="1">
      <c r="N1987" s="74"/>
    </row>
    <row r="1988" spans="14:14" customFormat="1">
      <c r="N1988" s="74"/>
    </row>
    <row r="1989" spans="14:14" customFormat="1">
      <c r="N1989" s="74"/>
    </row>
    <row r="1990" spans="14:14" customFormat="1">
      <c r="N1990" s="74"/>
    </row>
    <row r="1991" spans="14:14" customFormat="1">
      <c r="N1991" s="74"/>
    </row>
    <row r="1992" spans="14:14" customFormat="1">
      <c r="N1992" s="74"/>
    </row>
    <row r="1993" spans="14:14" customFormat="1">
      <c r="N1993" s="74"/>
    </row>
    <row r="1994" spans="14:14" customFormat="1">
      <c r="N1994" s="74"/>
    </row>
    <row r="1995" spans="14:14" customFormat="1">
      <c r="N1995" s="74"/>
    </row>
    <row r="1996" spans="14:14" customFormat="1">
      <c r="N1996" s="74"/>
    </row>
    <row r="1997" spans="14:14" customFormat="1">
      <c r="N1997" s="74"/>
    </row>
    <row r="1998" spans="14:14" customFormat="1">
      <c r="N1998" s="74"/>
    </row>
    <row r="1999" spans="14:14" customFormat="1">
      <c r="N1999" s="74"/>
    </row>
    <row r="2000" spans="14:14" customFormat="1">
      <c r="N2000" s="74"/>
    </row>
    <row r="2001" spans="14:14" customFormat="1">
      <c r="N2001" s="74"/>
    </row>
    <row r="2002" spans="14:14" customFormat="1">
      <c r="N2002" s="74"/>
    </row>
    <row r="2003" spans="14:14" customFormat="1">
      <c r="N2003" s="74"/>
    </row>
    <row r="2004" spans="14:14" customFormat="1">
      <c r="N2004" s="74"/>
    </row>
    <row r="2005" spans="14:14" customFormat="1">
      <c r="N2005" s="74"/>
    </row>
    <row r="2006" spans="14:14" customFormat="1">
      <c r="N2006" s="74"/>
    </row>
    <row r="2007" spans="14:14" customFormat="1">
      <c r="N2007" s="74"/>
    </row>
    <row r="2008" spans="14:14" customFormat="1">
      <c r="N2008" s="74"/>
    </row>
    <row r="2009" spans="14:14" customFormat="1">
      <c r="N2009" s="74"/>
    </row>
    <row r="2010" spans="14:14" customFormat="1">
      <c r="N2010" s="74"/>
    </row>
    <row r="2011" spans="14:14" customFormat="1">
      <c r="N2011" s="74"/>
    </row>
    <row r="2012" spans="14:14" customFormat="1">
      <c r="N2012" s="74"/>
    </row>
    <row r="2013" spans="14:14" customFormat="1">
      <c r="N2013" s="74"/>
    </row>
    <row r="2014" spans="14:14" customFormat="1">
      <c r="N2014" s="74"/>
    </row>
    <row r="2015" spans="14:14" customFormat="1">
      <c r="N2015" s="74"/>
    </row>
    <row r="2016" spans="14:14" customFormat="1">
      <c r="N2016" s="74"/>
    </row>
    <row r="2017" spans="14:14" customFormat="1">
      <c r="N2017" s="74"/>
    </row>
    <row r="2018" spans="14:14" customFormat="1">
      <c r="N2018" s="74"/>
    </row>
    <row r="2019" spans="14:14" customFormat="1">
      <c r="N2019" s="74"/>
    </row>
    <row r="2020" spans="14:14" customFormat="1">
      <c r="N2020" s="74"/>
    </row>
    <row r="2021" spans="14:14" customFormat="1">
      <c r="N2021" s="74"/>
    </row>
    <row r="2022" spans="14:14" customFormat="1">
      <c r="N2022" s="74"/>
    </row>
    <row r="2023" spans="14:14" customFormat="1">
      <c r="N2023" s="74"/>
    </row>
    <row r="2024" spans="14:14" customFormat="1">
      <c r="N2024" s="74"/>
    </row>
    <row r="2025" spans="14:14" customFormat="1">
      <c r="N2025" s="74"/>
    </row>
    <row r="2026" spans="14:14" customFormat="1">
      <c r="N2026" s="74"/>
    </row>
    <row r="2027" spans="14:14" customFormat="1">
      <c r="N2027" s="74"/>
    </row>
    <row r="2028" spans="14:14" customFormat="1">
      <c r="N2028" s="74"/>
    </row>
    <row r="2029" spans="14:14" customFormat="1">
      <c r="N2029" s="74"/>
    </row>
    <row r="2030" spans="14:14" customFormat="1">
      <c r="N2030" s="74"/>
    </row>
    <row r="2031" spans="14:14" customFormat="1">
      <c r="N2031" s="74"/>
    </row>
    <row r="2032" spans="14:14" customFormat="1">
      <c r="N2032" s="74"/>
    </row>
    <row r="2033" spans="14:14" customFormat="1">
      <c r="N2033" s="74"/>
    </row>
    <row r="2034" spans="14:14" customFormat="1">
      <c r="N2034" s="74"/>
    </row>
    <row r="2035" spans="14:14" customFormat="1">
      <c r="N2035" s="74"/>
    </row>
    <row r="2036" spans="14:14" customFormat="1">
      <c r="N2036" s="74"/>
    </row>
    <row r="2037" spans="14:14" customFormat="1">
      <c r="N2037" s="74"/>
    </row>
    <row r="2038" spans="14:14" customFormat="1">
      <c r="N2038" s="74"/>
    </row>
    <row r="2039" spans="14:14" customFormat="1">
      <c r="N2039" s="74"/>
    </row>
    <row r="2040" spans="14:14" customFormat="1">
      <c r="N2040" s="74"/>
    </row>
    <row r="2041" spans="14:14" customFormat="1">
      <c r="N2041" s="74"/>
    </row>
    <row r="2042" spans="14:14" customFormat="1">
      <c r="N2042" s="74"/>
    </row>
    <row r="2043" spans="14:14" customFormat="1">
      <c r="N2043" s="74"/>
    </row>
    <row r="2044" spans="14:14" customFormat="1">
      <c r="N2044" s="74"/>
    </row>
    <row r="2045" spans="14:14" customFormat="1">
      <c r="N2045" s="74"/>
    </row>
    <row r="2046" spans="14:14" customFormat="1">
      <c r="N2046" s="74"/>
    </row>
    <row r="2047" spans="14:14" customFormat="1">
      <c r="N2047" s="74"/>
    </row>
    <row r="2048" spans="14:14" customFormat="1">
      <c r="N2048" s="74"/>
    </row>
    <row r="2049" spans="14:14" customFormat="1">
      <c r="N2049" s="74"/>
    </row>
    <row r="2050" spans="14:14" customFormat="1">
      <c r="N2050" s="74"/>
    </row>
    <row r="2051" spans="14:14" customFormat="1">
      <c r="N2051" s="74"/>
    </row>
    <row r="2052" spans="14:14" customFormat="1">
      <c r="N2052" s="74"/>
    </row>
    <row r="2053" spans="14:14" customFormat="1">
      <c r="N2053" s="74"/>
    </row>
    <row r="2054" spans="14:14" customFormat="1">
      <c r="N2054" s="74"/>
    </row>
    <row r="2055" spans="14:14" customFormat="1">
      <c r="N2055" s="74"/>
    </row>
    <row r="2056" spans="14:14" customFormat="1">
      <c r="N2056" s="74"/>
    </row>
    <row r="2057" spans="14:14" customFormat="1">
      <c r="N2057" s="74"/>
    </row>
    <row r="2058" spans="14:14" customFormat="1">
      <c r="N2058" s="74"/>
    </row>
    <row r="2059" spans="14:14" customFormat="1">
      <c r="N2059" s="74"/>
    </row>
    <row r="2060" spans="14:14" customFormat="1">
      <c r="N2060" s="74"/>
    </row>
    <row r="2061" spans="14:14" customFormat="1">
      <c r="N2061" s="74"/>
    </row>
    <row r="2062" spans="14:14" customFormat="1">
      <c r="N2062" s="74"/>
    </row>
    <row r="2063" spans="14:14" customFormat="1">
      <c r="N2063" s="74"/>
    </row>
    <row r="2064" spans="14:14" customFormat="1">
      <c r="N2064" s="74"/>
    </row>
    <row r="2065" spans="14:14" customFormat="1">
      <c r="N2065" s="74"/>
    </row>
    <row r="2066" spans="14:14" customFormat="1">
      <c r="N2066" s="74"/>
    </row>
    <row r="2067" spans="14:14" customFormat="1">
      <c r="N2067" s="74"/>
    </row>
    <row r="2068" spans="14:14" customFormat="1">
      <c r="N2068" s="74"/>
    </row>
    <row r="2069" spans="14:14" customFormat="1">
      <c r="N2069" s="74"/>
    </row>
    <row r="2070" spans="14:14" customFormat="1">
      <c r="N2070" s="74"/>
    </row>
    <row r="2071" spans="14:14" customFormat="1">
      <c r="N2071" s="74"/>
    </row>
    <row r="2072" spans="14:14" customFormat="1">
      <c r="N2072" s="74"/>
    </row>
    <row r="2073" spans="14:14" customFormat="1">
      <c r="N2073" s="74"/>
    </row>
    <row r="2074" spans="14:14" customFormat="1">
      <c r="N2074" s="74"/>
    </row>
    <row r="2075" spans="14:14" customFormat="1">
      <c r="N2075" s="74"/>
    </row>
    <row r="2076" spans="14:14" customFormat="1">
      <c r="N2076" s="74"/>
    </row>
    <row r="2077" spans="14:14" customFormat="1">
      <c r="N2077" s="74"/>
    </row>
    <row r="2078" spans="14:14" customFormat="1">
      <c r="N2078" s="74"/>
    </row>
    <row r="2079" spans="14:14" customFormat="1">
      <c r="N2079" s="74"/>
    </row>
    <row r="2080" spans="14:14" customFormat="1">
      <c r="N2080" s="74"/>
    </row>
    <row r="2081" spans="14:14" customFormat="1">
      <c r="N2081" s="74"/>
    </row>
    <row r="2082" spans="14:14" customFormat="1">
      <c r="N2082" s="74"/>
    </row>
    <row r="2083" spans="14:14" customFormat="1">
      <c r="N2083" s="74"/>
    </row>
    <row r="2084" spans="14:14" customFormat="1">
      <c r="N2084" s="74"/>
    </row>
    <row r="2085" spans="14:14" customFormat="1">
      <c r="N2085" s="74"/>
    </row>
    <row r="2086" spans="14:14" customFormat="1">
      <c r="N2086" s="74"/>
    </row>
    <row r="2087" spans="14:14" customFormat="1">
      <c r="N2087" s="74"/>
    </row>
    <row r="2088" spans="14:14" customFormat="1">
      <c r="N2088" s="74"/>
    </row>
    <row r="2089" spans="14:14" customFormat="1">
      <c r="N2089" s="74"/>
    </row>
    <row r="2090" spans="14:14" customFormat="1">
      <c r="N2090" s="74"/>
    </row>
    <row r="2091" spans="14:14" customFormat="1">
      <c r="N2091" s="74"/>
    </row>
    <row r="2092" spans="14:14" customFormat="1">
      <c r="N2092" s="74"/>
    </row>
    <row r="2093" spans="14:14" customFormat="1">
      <c r="N2093" s="74"/>
    </row>
    <row r="2094" spans="14:14" customFormat="1">
      <c r="N2094" s="74"/>
    </row>
    <row r="2095" spans="14:14" customFormat="1">
      <c r="N2095" s="74"/>
    </row>
    <row r="2096" spans="14:14" customFormat="1">
      <c r="N2096" s="74"/>
    </row>
    <row r="2097" spans="14:14" customFormat="1">
      <c r="N2097" s="74"/>
    </row>
    <row r="2098" spans="14:14" customFormat="1">
      <c r="N2098" s="74"/>
    </row>
    <row r="2099" spans="14:14" customFormat="1">
      <c r="N2099" s="74"/>
    </row>
    <row r="2100" spans="14:14" customFormat="1">
      <c r="N2100" s="74"/>
    </row>
    <row r="2101" spans="14:14" customFormat="1">
      <c r="N2101" s="74"/>
    </row>
    <row r="2102" spans="14:14" customFormat="1">
      <c r="N2102" s="74"/>
    </row>
    <row r="2103" spans="14:14" customFormat="1">
      <c r="N2103" s="74"/>
    </row>
    <row r="2104" spans="14:14" customFormat="1">
      <c r="N2104" s="74"/>
    </row>
    <row r="2105" spans="14:14" customFormat="1">
      <c r="N2105" s="74"/>
    </row>
    <row r="2106" spans="14:14" customFormat="1">
      <c r="N2106" s="74"/>
    </row>
    <row r="2107" spans="14:14" customFormat="1">
      <c r="N2107" s="74"/>
    </row>
    <row r="2108" spans="14:14" customFormat="1">
      <c r="N2108" s="74"/>
    </row>
    <row r="2109" spans="14:14" customFormat="1">
      <c r="N2109" s="74"/>
    </row>
    <row r="2110" spans="14:14" customFormat="1">
      <c r="N2110" s="74"/>
    </row>
    <row r="2111" spans="14:14" customFormat="1">
      <c r="N2111" s="74"/>
    </row>
    <row r="2112" spans="14:14" customFormat="1">
      <c r="N2112" s="74"/>
    </row>
    <row r="2113" spans="14:14" customFormat="1">
      <c r="N2113" s="74"/>
    </row>
    <row r="2114" spans="14:14" customFormat="1">
      <c r="N2114" s="74"/>
    </row>
    <row r="2115" spans="14:14" customFormat="1">
      <c r="N2115" s="74"/>
    </row>
    <row r="2116" spans="14:14" customFormat="1">
      <c r="N2116" s="74"/>
    </row>
    <row r="2117" spans="14:14" customFormat="1">
      <c r="N2117" s="74"/>
    </row>
    <row r="2118" spans="14:14" customFormat="1">
      <c r="N2118" s="74"/>
    </row>
    <row r="2119" spans="14:14" customFormat="1">
      <c r="N2119" s="74"/>
    </row>
    <row r="2120" spans="14:14" customFormat="1">
      <c r="N2120" s="74"/>
    </row>
    <row r="2121" spans="14:14" customFormat="1">
      <c r="N2121" s="74"/>
    </row>
    <row r="2122" spans="14:14" customFormat="1">
      <c r="N2122" s="74"/>
    </row>
    <row r="2123" spans="14:14" customFormat="1">
      <c r="N2123" s="74"/>
    </row>
    <row r="2124" spans="14:14" customFormat="1">
      <c r="N2124" s="74"/>
    </row>
    <row r="2125" spans="14:14" customFormat="1">
      <c r="N2125" s="74"/>
    </row>
    <row r="2126" spans="14:14" customFormat="1">
      <c r="N2126" s="74"/>
    </row>
    <row r="2127" spans="14:14" customFormat="1">
      <c r="N2127" s="74"/>
    </row>
    <row r="2128" spans="14:14" customFormat="1">
      <c r="N2128" s="74"/>
    </row>
    <row r="2129" spans="14:14" customFormat="1">
      <c r="N2129" s="74"/>
    </row>
    <row r="2130" spans="14:14" customFormat="1">
      <c r="N2130" s="74"/>
    </row>
    <row r="2131" spans="14:14" customFormat="1">
      <c r="N2131" s="74"/>
    </row>
    <row r="2132" spans="14:14" customFormat="1">
      <c r="N2132" s="74"/>
    </row>
    <row r="2133" spans="14:14" customFormat="1">
      <c r="N2133" s="74"/>
    </row>
    <row r="2134" spans="14:14" customFormat="1">
      <c r="N2134" s="74"/>
    </row>
    <row r="2135" spans="14:14" customFormat="1">
      <c r="N2135" s="74"/>
    </row>
    <row r="2136" spans="14:14" customFormat="1">
      <c r="N2136" s="74"/>
    </row>
    <row r="2137" spans="14:14" customFormat="1">
      <c r="N2137" s="74"/>
    </row>
    <row r="2138" spans="14:14" customFormat="1">
      <c r="N2138" s="74"/>
    </row>
    <row r="2139" spans="14:14" customFormat="1">
      <c r="N2139" s="74"/>
    </row>
    <row r="2140" spans="14:14" customFormat="1">
      <c r="N2140" s="74"/>
    </row>
    <row r="2141" spans="14:14" customFormat="1">
      <c r="N2141" s="74"/>
    </row>
    <row r="2142" spans="14:14" customFormat="1">
      <c r="N2142" s="74"/>
    </row>
    <row r="2143" spans="14:14" customFormat="1">
      <c r="N2143" s="74"/>
    </row>
    <row r="2144" spans="14:14" customFormat="1">
      <c r="N2144" s="74"/>
    </row>
    <row r="2145" spans="14:14" customFormat="1">
      <c r="N2145" s="74"/>
    </row>
    <row r="2146" spans="14:14" customFormat="1">
      <c r="N2146" s="74"/>
    </row>
    <row r="2147" spans="14:14" customFormat="1">
      <c r="N2147" s="74"/>
    </row>
    <row r="2148" spans="14:14" customFormat="1">
      <c r="N2148" s="74"/>
    </row>
    <row r="2149" spans="14:14" customFormat="1">
      <c r="N2149" s="74"/>
    </row>
    <row r="2150" spans="14:14" customFormat="1">
      <c r="N2150" s="74"/>
    </row>
    <row r="2151" spans="14:14" customFormat="1">
      <c r="N2151" s="74"/>
    </row>
    <row r="2152" spans="14:14" customFormat="1">
      <c r="N2152" s="74"/>
    </row>
    <row r="2153" spans="14:14" customFormat="1">
      <c r="N2153" s="74"/>
    </row>
    <row r="2154" spans="14:14" customFormat="1">
      <c r="N2154" s="74"/>
    </row>
    <row r="2155" spans="14:14" customFormat="1">
      <c r="N2155" s="74"/>
    </row>
    <row r="2156" spans="14:14" customFormat="1">
      <c r="N2156" s="74"/>
    </row>
    <row r="2157" spans="14:14" customFormat="1">
      <c r="N2157" s="74"/>
    </row>
    <row r="2158" spans="14:14" customFormat="1">
      <c r="N2158" s="74"/>
    </row>
    <row r="2159" spans="14:14" customFormat="1">
      <c r="N2159" s="74"/>
    </row>
    <row r="2160" spans="14:14" customFormat="1">
      <c r="N2160" s="74"/>
    </row>
    <row r="2161" spans="14:14" customFormat="1">
      <c r="N2161" s="74"/>
    </row>
    <row r="2162" spans="14:14" customFormat="1">
      <c r="N2162" s="74"/>
    </row>
    <row r="2163" spans="14:14" customFormat="1">
      <c r="N2163" s="74"/>
    </row>
    <row r="2164" spans="14:14" customFormat="1">
      <c r="N2164" s="74"/>
    </row>
    <row r="2165" spans="14:14" customFormat="1">
      <c r="N2165" s="74"/>
    </row>
    <row r="2166" spans="14:14" customFormat="1">
      <c r="N2166" s="74"/>
    </row>
    <row r="2167" spans="14:14" customFormat="1">
      <c r="N2167" s="74"/>
    </row>
    <row r="2168" spans="14:14" customFormat="1">
      <c r="N2168" s="74"/>
    </row>
    <row r="2169" spans="14:14" customFormat="1">
      <c r="N2169" s="74"/>
    </row>
    <row r="2170" spans="14:14" customFormat="1">
      <c r="N2170" s="74"/>
    </row>
    <row r="2171" spans="14:14" customFormat="1">
      <c r="N2171" s="74"/>
    </row>
    <row r="2172" spans="14:14" customFormat="1">
      <c r="N2172" s="74"/>
    </row>
    <row r="2173" spans="14:14" customFormat="1">
      <c r="N2173" s="74"/>
    </row>
    <row r="2174" spans="14:14" customFormat="1">
      <c r="N2174" s="74"/>
    </row>
    <row r="2175" spans="14:14" customFormat="1">
      <c r="N2175" s="74"/>
    </row>
    <row r="2176" spans="14:14" customFormat="1">
      <c r="N2176" s="74"/>
    </row>
    <row r="2177" spans="14:14" customFormat="1">
      <c r="N2177" s="74"/>
    </row>
    <row r="2178" spans="14:14" customFormat="1">
      <c r="N2178" s="74"/>
    </row>
    <row r="2179" spans="14:14" customFormat="1">
      <c r="N2179" s="74"/>
    </row>
    <row r="2180" spans="14:14" customFormat="1">
      <c r="N2180" s="74"/>
    </row>
    <row r="2181" spans="14:14" customFormat="1">
      <c r="N2181" s="74"/>
    </row>
    <row r="2182" spans="14:14" customFormat="1">
      <c r="N2182" s="74"/>
    </row>
    <row r="2183" spans="14:14" customFormat="1">
      <c r="N2183" s="74"/>
    </row>
    <row r="2184" spans="14:14" customFormat="1">
      <c r="N2184" s="74"/>
    </row>
    <row r="2185" spans="14:14" customFormat="1">
      <c r="N2185" s="74"/>
    </row>
    <row r="2186" spans="14:14" customFormat="1">
      <c r="N2186" s="74"/>
    </row>
    <row r="2187" spans="14:14" customFormat="1">
      <c r="N2187" s="74"/>
    </row>
    <row r="2188" spans="14:14" customFormat="1">
      <c r="N2188" s="74"/>
    </row>
    <row r="2189" spans="14:14" customFormat="1">
      <c r="N2189" s="74"/>
    </row>
    <row r="2190" spans="14:14" customFormat="1">
      <c r="N2190" s="74"/>
    </row>
    <row r="2191" spans="14:14" customFormat="1">
      <c r="N2191" s="74"/>
    </row>
    <row r="2192" spans="14:14" customFormat="1">
      <c r="N2192" s="74"/>
    </row>
    <row r="2193" spans="14:14" customFormat="1">
      <c r="N2193" s="74"/>
    </row>
    <row r="2194" spans="14:14" customFormat="1">
      <c r="N2194" s="74"/>
    </row>
    <row r="2195" spans="14:14" customFormat="1">
      <c r="N2195" s="74"/>
    </row>
    <row r="2196" spans="14:14" customFormat="1">
      <c r="N2196" s="74"/>
    </row>
    <row r="2197" spans="14:14" customFormat="1">
      <c r="N2197" s="74"/>
    </row>
    <row r="2198" spans="14:14" customFormat="1">
      <c r="N2198" s="74"/>
    </row>
    <row r="2199" spans="14:14" customFormat="1">
      <c r="N2199" s="74"/>
    </row>
    <row r="2200" spans="14:14" customFormat="1">
      <c r="N2200" s="74"/>
    </row>
    <row r="2201" spans="14:14" customFormat="1">
      <c r="N2201" s="74"/>
    </row>
    <row r="2202" spans="14:14" customFormat="1">
      <c r="N2202" s="74"/>
    </row>
    <row r="2203" spans="14:14" customFormat="1">
      <c r="N2203" s="74"/>
    </row>
    <row r="2204" spans="14:14" customFormat="1">
      <c r="N2204" s="74"/>
    </row>
    <row r="2205" spans="14:14" customFormat="1">
      <c r="N2205" s="74"/>
    </row>
    <row r="2206" spans="14:14" customFormat="1">
      <c r="N2206" s="74"/>
    </row>
    <row r="2207" spans="14:14" customFormat="1">
      <c r="N2207" s="74"/>
    </row>
    <row r="2208" spans="14:14" customFormat="1">
      <c r="N2208" s="74"/>
    </row>
    <row r="2209" spans="14:14" customFormat="1">
      <c r="N2209" s="74"/>
    </row>
    <row r="2210" spans="14:14" customFormat="1">
      <c r="N2210" s="74"/>
    </row>
    <row r="2211" spans="14:14" customFormat="1">
      <c r="N2211" s="74"/>
    </row>
    <row r="2212" spans="14:14" customFormat="1">
      <c r="N2212" s="74"/>
    </row>
    <row r="2213" spans="14:14" customFormat="1">
      <c r="N2213" s="74"/>
    </row>
    <row r="2214" spans="14:14" customFormat="1">
      <c r="N2214" s="74"/>
    </row>
    <row r="2215" spans="14:14" customFormat="1">
      <c r="N2215" s="74"/>
    </row>
    <row r="2216" spans="14:14" customFormat="1">
      <c r="N2216" s="74"/>
    </row>
    <row r="2217" spans="14:14" customFormat="1">
      <c r="N2217" s="74"/>
    </row>
    <row r="2218" spans="14:14" customFormat="1">
      <c r="N2218" s="74"/>
    </row>
    <row r="2219" spans="14:14" customFormat="1">
      <c r="N2219" s="74"/>
    </row>
    <row r="2220" spans="14:14" customFormat="1">
      <c r="N2220" s="74"/>
    </row>
    <row r="2221" spans="14:14" customFormat="1">
      <c r="N2221" s="74"/>
    </row>
    <row r="2222" spans="14:14" customFormat="1">
      <c r="N2222" s="74"/>
    </row>
    <row r="2223" spans="14:14" customFormat="1">
      <c r="N2223" s="74"/>
    </row>
    <row r="2224" spans="14:14" customFormat="1">
      <c r="N2224" s="74"/>
    </row>
    <row r="2225" spans="14:14" customFormat="1">
      <c r="N2225" s="74"/>
    </row>
    <row r="2226" spans="14:14" customFormat="1">
      <c r="N2226" s="74"/>
    </row>
    <row r="2227" spans="14:14" customFormat="1">
      <c r="N2227" s="74"/>
    </row>
    <row r="2228" spans="14:14" customFormat="1">
      <c r="N2228" s="74"/>
    </row>
    <row r="2229" spans="14:14" customFormat="1">
      <c r="N2229" s="74"/>
    </row>
    <row r="2230" spans="14:14" customFormat="1">
      <c r="N2230" s="74"/>
    </row>
    <row r="2231" spans="14:14" customFormat="1">
      <c r="N2231" s="74"/>
    </row>
    <row r="2232" spans="14:14" customFormat="1">
      <c r="N2232" s="74"/>
    </row>
    <row r="2233" spans="14:14" customFormat="1">
      <c r="N2233" s="74"/>
    </row>
    <row r="2234" spans="14:14" customFormat="1">
      <c r="N2234" s="74"/>
    </row>
    <row r="2235" spans="14:14" customFormat="1">
      <c r="N2235" s="74"/>
    </row>
    <row r="2236" spans="14:14" customFormat="1">
      <c r="N2236" s="74"/>
    </row>
    <row r="2237" spans="14:14" customFormat="1">
      <c r="N2237" s="74"/>
    </row>
    <row r="2238" spans="14:14" customFormat="1">
      <c r="N2238" s="74"/>
    </row>
    <row r="2239" spans="14:14" customFormat="1">
      <c r="N2239" s="74"/>
    </row>
    <row r="2240" spans="14:14" customFormat="1">
      <c r="N2240" s="74"/>
    </row>
    <row r="2241" spans="14:14" customFormat="1">
      <c r="N2241" s="74"/>
    </row>
    <row r="2242" spans="14:14" customFormat="1">
      <c r="N2242" s="74"/>
    </row>
    <row r="2243" spans="14:14" customFormat="1">
      <c r="N2243" s="74"/>
    </row>
    <row r="2244" spans="14:14" customFormat="1">
      <c r="N2244" s="74"/>
    </row>
    <row r="2245" spans="14:14" customFormat="1">
      <c r="N2245" s="74"/>
    </row>
    <row r="2246" spans="14:14" customFormat="1">
      <c r="N2246" s="74"/>
    </row>
    <row r="2247" spans="14:14" customFormat="1">
      <c r="N2247" s="74"/>
    </row>
    <row r="2248" spans="14:14" customFormat="1">
      <c r="N2248" s="74"/>
    </row>
    <row r="2249" spans="14:14" customFormat="1">
      <c r="N2249" s="74"/>
    </row>
    <row r="2250" spans="14:14" customFormat="1">
      <c r="N2250" s="74"/>
    </row>
    <row r="2251" spans="14:14" customFormat="1">
      <c r="N2251" s="74"/>
    </row>
    <row r="2252" spans="14:14" customFormat="1">
      <c r="N2252" s="74"/>
    </row>
    <row r="2253" spans="14:14" customFormat="1">
      <c r="N2253" s="74"/>
    </row>
    <row r="2254" spans="14:14" customFormat="1">
      <c r="N2254" s="74"/>
    </row>
    <row r="2255" spans="14:14" customFormat="1">
      <c r="N2255" s="74"/>
    </row>
    <row r="2256" spans="14:14" customFormat="1">
      <c r="N2256" s="74"/>
    </row>
    <row r="2257" spans="14:14" customFormat="1">
      <c r="N2257" s="74"/>
    </row>
    <row r="2258" spans="14:14" customFormat="1">
      <c r="N2258" s="74"/>
    </row>
    <row r="2259" spans="14:14" customFormat="1">
      <c r="N2259" s="74"/>
    </row>
    <row r="2260" spans="14:14" customFormat="1">
      <c r="N2260" s="74"/>
    </row>
    <row r="2261" spans="14:14" customFormat="1">
      <c r="N2261" s="74"/>
    </row>
    <row r="2262" spans="14:14" customFormat="1">
      <c r="N2262" s="74"/>
    </row>
    <row r="2263" spans="14:14" customFormat="1">
      <c r="N2263" s="74"/>
    </row>
    <row r="2264" spans="14:14" customFormat="1">
      <c r="N2264" s="74"/>
    </row>
    <row r="2265" spans="14:14" customFormat="1">
      <c r="N2265" s="74"/>
    </row>
    <row r="2266" spans="14:14" customFormat="1">
      <c r="N2266" s="74"/>
    </row>
    <row r="2267" spans="14:14" customFormat="1">
      <c r="N2267" s="74"/>
    </row>
    <row r="2268" spans="14:14" customFormat="1">
      <c r="N2268" s="74"/>
    </row>
    <row r="2269" spans="14:14" customFormat="1">
      <c r="N2269" s="74"/>
    </row>
    <row r="2270" spans="14:14" customFormat="1">
      <c r="N2270" s="74"/>
    </row>
    <row r="2271" spans="14:14" customFormat="1">
      <c r="N2271" s="74"/>
    </row>
    <row r="2272" spans="14:14" customFormat="1">
      <c r="N2272" s="74"/>
    </row>
    <row r="2273" spans="14:14" customFormat="1">
      <c r="N2273" s="74"/>
    </row>
    <row r="2274" spans="14:14" customFormat="1">
      <c r="N2274" s="74"/>
    </row>
    <row r="2275" spans="14:14" customFormat="1">
      <c r="N2275" s="74"/>
    </row>
    <row r="2276" spans="14:14" customFormat="1">
      <c r="N2276" s="74"/>
    </row>
    <row r="2277" spans="14:14" customFormat="1">
      <c r="N2277" s="74"/>
    </row>
    <row r="2278" spans="14:14" customFormat="1">
      <c r="N2278" s="74"/>
    </row>
    <row r="2279" spans="14:14" customFormat="1">
      <c r="N2279" s="74"/>
    </row>
    <row r="2280" spans="14:14" customFormat="1">
      <c r="N2280" s="74"/>
    </row>
    <row r="2281" spans="14:14" customFormat="1">
      <c r="N2281" s="74"/>
    </row>
    <row r="2282" spans="14:14" customFormat="1">
      <c r="N2282" s="74"/>
    </row>
    <row r="2283" spans="14:14" customFormat="1">
      <c r="N2283" s="74"/>
    </row>
    <row r="2284" spans="14:14" customFormat="1">
      <c r="N2284" s="74"/>
    </row>
    <row r="2285" spans="14:14" customFormat="1">
      <c r="N2285" s="74"/>
    </row>
    <row r="2286" spans="14:14" customFormat="1">
      <c r="N2286" s="74"/>
    </row>
    <row r="2287" spans="14:14" customFormat="1">
      <c r="N2287" s="74"/>
    </row>
    <row r="2288" spans="14:14" customFormat="1">
      <c r="N2288" s="74"/>
    </row>
    <row r="2289" spans="14:14" customFormat="1">
      <c r="N2289" s="74"/>
    </row>
    <row r="2290" spans="14:14" customFormat="1">
      <c r="N2290" s="74"/>
    </row>
    <row r="2291" spans="14:14" customFormat="1">
      <c r="N2291" s="74"/>
    </row>
    <row r="2292" spans="14:14" customFormat="1">
      <c r="N2292" s="74"/>
    </row>
    <row r="2293" spans="14:14" customFormat="1">
      <c r="N2293" s="74"/>
    </row>
    <row r="2294" spans="14:14" customFormat="1">
      <c r="N2294" s="74"/>
    </row>
    <row r="2295" spans="14:14" customFormat="1">
      <c r="N2295" s="74"/>
    </row>
    <row r="2296" spans="14:14" customFormat="1">
      <c r="N2296" s="74"/>
    </row>
    <row r="2297" spans="14:14" customFormat="1">
      <c r="N2297" s="74"/>
    </row>
    <row r="2298" spans="14:14" customFormat="1">
      <c r="N2298" s="74"/>
    </row>
    <row r="2299" spans="14:14" customFormat="1">
      <c r="N2299" s="74"/>
    </row>
    <row r="2300" spans="14:14" customFormat="1">
      <c r="N2300" s="74"/>
    </row>
    <row r="2301" spans="14:14" customFormat="1">
      <c r="N2301" s="74"/>
    </row>
    <row r="2302" spans="14:14" customFormat="1">
      <c r="N2302" s="74"/>
    </row>
    <row r="2303" spans="14:14" customFormat="1">
      <c r="N2303" s="74"/>
    </row>
    <row r="2304" spans="14:14" customFormat="1">
      <c r="N2304" s="74"/>
    </row>
    <row r="2305" spans="14:14" customFormat="1">
      <c r="N2305" s="74"/>
    </row>
    <row r="2306" spans="14:14" customFormat="1">
      <c r="N2306" s="74"/>
    </row>
    <row r="2307" spans="14:14" customFormat="1">
      <c r="N2307" s="74"/>
    </row>
    <row r="2308" spans="14:14" customFormat="1">
      <c r="N2308" s="74"/>
    </row>
    <row r="2309" spans="14:14" customFormat="1">
      <c r="N2309" s="74"/>
    </row>
    <row r="2310" spans="14:14" customFormat="1">
      <c r="N2310" s="74"/>
    </row>
    <row r="2311" spans="14:14" customFormat="1">
      <c r="N2311" s="74"/>
    </row>
    <row r="2312" spans="14:14" customFormat="1">
      <c r="N2312" s="74"/>
    </row>
    <row r="2313" spans="14:14" customFormat="1">
      <c r="N2313" s="74"/>
    </row>
    <row r="2314" spans="14:14" customFormat="1">
      <c r="N2314" s="74"/>
    </row>
    <row r="2315" spans="14:14" customFormat="1">
      <c r="N2315" s="74"/>
    </row>
    <row r="2316" spans="14:14" customFormat="1">
      <c r="N2316" s="74"/>
    </row>
    <row r="2317" spans="14:14" customFormat="1">
      <c r="N2317" s="74"/>
    </row>
    <row r="2318" spans="14:14" customFormat="1">
      <c r="N2318" s="74"/>
    </row>
    <row r="2319" spans="14:14" customFormat="1">
      <c r="N2319" s="74"/>
    </row>
    <row r="2320" spans="14:14" customFormat="1">
      <c r="N2320" s="74"/>
    </row>
    <row r="2321" spans="14:14" customFormat="1">
      <c r="N2321" s="74"/>
    </row>
    <row r="2322" spans="14:14" customFormat="1">
      <c r="N2322" s="74"/>
    </row>
    <row r="2323" spans="14:14" customFormat="1">
      <c r="N2323" s="74"/>
    </row>
    <row r="2324" spans="14:14" customFormat="1">
      <c r="N2324" s="74"/>
    </row>
    <row r="2325" spans="14:14" customFormat="1">
      <c r="N2325" s="74"/>
    </row>
    <row r="2326" spans="14:14" customFormat="1">
      <c r="N2326" s="74"/>
    </row>
    <row r="2327" spans="14:14" customFormat="1">
      <c r="N2327" s="74"/>
    </row>
    <row r="2328" spans="14:14" customFormat="1">
      <c r="N2328" s="74"/>
    </row>
    <row r="2329" spans="14:14" customFormat="1">
      <c r="N2329" s="74"/>
    </row>
    <row r="2330" spans="14:14" customFormat="1">
      <c r="N2330" s="74"/>
    </row>
    <row r="2331" spans="14:14" customFormat="1">
      <c r="N2331" s="74"/>
    </row>
    <row r="2332" spans="14:14" customFormat="1">
      <c r="N2332" s="74"/>
    </row>
    <row r="2333" spans="14:14" customFormat="1">
      <c r="N2333" s="74"/>
    </row>
    <row r="2334" spans="14:14" customFormat="1">
      <c r="N2334" s="74"/>
    </row>
    <row r="2335" spans="14:14" customFormat="1">
      <c r="N2335" s="74"/>
    </row>
    <row r="2336" spans="14:14" customFormat="1">
      <c r="N2336" s="74"/>
    </row>
    <row r="2337" spans="14:14" customFormat="1">
      <c r="N2337" s="74"/>
    </row>
    <row r="2338" spans="14:14" customFormat="1">
      <c r="N2338" s="74"/>
    </row>
    <row r="2339" spans="14:14" customFormat="1">
      <c r="N2339" s="74"/>
    </row>
    <row r="2340" spans="14:14" customFormat="1">
      <c r="N2340" s="74"/>
    </row>
    <row r="2341" spans="14:14" customFormat="1">
      <c r="N2341" s="74"/>
    </row>
    <row r="2342" spans="14:14" customFormat="1">
      <c r="N2342" s="74"/>
    </row>
    <row r="2343" spans="14:14" customFormat="1">
      <c r="N2343" s="74"/>
    </row>
    <row r="2344" spans="14:14" customFormat="1">
      <c r="N2344" s="74"/>
    </row>
    <row r="2345" spans="14:14" customFormat="1">
      <c r="N2345" s="74"/>
    </row>
    <row r="2346" spans="14:14" customFormat="1">
      <c r="N2346" s="74"/>
    </row>
    <row r="2347" spans="14:14" customFormat="1">
      <c r="N2347" s="74"/>
    </row>
    <row r="2348" spans="14:14" customFormat="1">
      <c r="N2348" s="74"/>
    </row>
    <row r="2349" spans="14:14" customFormat="1">
      <c r="N2349" s="74"/>
    </row>
    <row r="2350" spans="14:14" customFormat="1">
      <c r="N2350" s="74"/>
    </row>
    <row r="2351" spans="14:14" customFormat="1">
      <c r="N2351" s="74"/>
    </row>
    <row r="2352" spans="14:14" customFormat="1">
      <c r="N2352" s="74"/>
    </row>
    <row r="2353" spans="14:14" customFormat="1">
      <c r="N2353" s="74"/>
    </row>
    <row r="2354" spans="14:14" customFormat="1">
      <c r="N2354" s="74"/>
    </row>
    <row r="2355" spans="14:14" customFormat="1">
      <c r="N2355" s="74"/>
    </row>
    <row r="2356" spans="14:14" customFormat="1">
      <c r="N2356" s="74"/>
    </row>
    <row r="2357" spans="14:14" customFormat="1">
      <c r="N2357" s="74"/>
    </row>
    <row r="2358" spans="14:14" customFormat="1">
      <c r="N2358" s="74"/>
    </row>
    <row r="2359" spans="14:14" customFormat="1">
      <c r="N2359" s="74"/>
    </row>
    <row r="2360" spans="14:14" customFormat="1">
      <c r="N2360" s="74"/>
    </row>
    <row r="2361" spans="14:14" customFormat="1">
      <c r="N2361" s="74"/>
    </row>
    <row r="2362" spans="14:14" customFormat="1">
      <c r="N2362" s="74"/>
    </row>
    <row r="2363" spans="14:14" customFormat="1">
      <c r="N2363" s="74"/>
    </row>
    <row r="2364" spans="14:14" customFormat="1">
      <c r="N2364" s="74"/>
    </row>
    <row r="2365" spans="14:14" customFormat="1">
      <c r="N2365" s="74"/>
    </row>
    <row r="2366" spans="14:14" customFormat="1">
      <c r="N2366" s="74"/>
    </row>
    <row r="2367" spans="14:14" customFormat="1">
      <c r="N2367" s="74"/>
    </row>
    <row r="2368" spans="14:14" customFormat="1">
      <c r="N2368" s="74"/>
    </row>
    <row r="2369" spans="14:14" customFormat="1">
      <c r="N2369" s="74"/>
    </row>
    <row r="2370" spans="14:14" customFormat="1">
      <c r="N2370" s="74"/>
    </row>
    <row r="2371" spans="14:14" customFormat="1">
      <c r="N2371" s="74"/>
    </row>
    <row r="2372" spans="14:14" customFormat="1">
      <c r="N2372" s="74"/>
    </row>
    <row r="2373" spans="14:14" customFormat="1">
      <c r="N2373" s="74"/>
    </row>
    <row r="2374" spans="14:14" customFormat="1">
      <c r="N2374" s="74"/>
    </row>
    <row r="2375" spans="14:14" customFormat="1">
      <c r="N2375" s="74"/>
    </row>
    <row r="2376" spans="14:14" customFormat="1">
      <c r="N2376" s="74"/>
    </row>
    <row r="2377" spans="14:14" customFormat="1">
      <c r="N2377" s="74"/>
    </row>
    <row r="2378" spans="14:14" customFormat="1">
      <c r="N2378" s="74"/>
    </row>
    <row r="2379" spans="14:14" customFormat="1">
      <c r="N2379" s="74"/>
    </row>
    <row r="2380" spans="14:14" customFormat="1">
      <c r="N2380" s="74"/>
    </row>
    <row r="2381" spans="14:14" customFormat="1">
      <c r="N2381" s="74"/>
    </row>
    <row r="2382" spans="14:14" customFormat="1">
      <c r="N2382" s="74"/>
    </row>
    <row r="2383" spans="14:14" customFormat="1">
      <c r="N2383" s="74"/>
    </row>
    <row r="2384" spans="14:14" customFormat="1">
      <c r="N2384" s="74"/>
    </row>
    <row r="2385" spans="14:14" customFormat="1">
      <c r="N2385" s="74"/>
    </row>
    <row r="2386" spans="14:14" customFormat="1">
      <c r="N2386" s="74"/>
    </row>
    <row r="2387" spans="14:14" customFormat="1">
      <c r="N2387" s="74"/>
    </row>
    <row r="2388" spans="14:14" customFormat="1">
      <c r="N2388" s="74"/>
    </row>
    <row r="2389" spans="14:14" customFormat="1">
      <c r="N2389" s="74"/>
    </row>
    <row r="2390" spans="14:14" customFormat="1">
      <c r="N2390" s="74"/>
    </row>
    <row r="2391" spans="14:14" customFormat="1">
      <c r="N2391" s="74"/>
    </row>
    <row r="2392" spans="14:14" customFormat="1">
      <c r="N2392" s="74"/>
    </row>
    <row r="2393" spans="14:14" customFormat="1">
      <c r="N2393" s="74"/>
    </row>
    <row r="2394" spans="14:14" customFormat="1">
      <c r="N2394" s="74"/>
    </row>
    <row r="2395" spans="14:14" customFormat="1">
      <c r="N2395" s="74"/>
    </row>
    <row r="2396" spans="14:14" customFormat="1">
      <c r="N2396" s="74"/>
    </row>
    <row r="2397" spans="14:14" customFormat="1">
      <c r="N2397" s="74"/>
    </row>
    <row r="2398" spans="14:14" customFormat="1">
      <c r="N2398" s="74"/>
    </row>
    <row r="2399" spans="14:14" customFormat="1">
      <c r="N2399" s="74"/>
    </row>
    <row r="2400" spans="14:14" customFormat="1">
      <c r="N2400" s="74"/>
    </row>
    <row r="2401" spans="14:14" customFormat="1">
      <c r="N2401" s="74"/>
    </row>
    <row r="2402" spans="14:14" customFormat="1">
      <c r="N2402" s="74"/>
    </row>
    <row r="2403" spans="14:14" customFormat="1">
      <c r="N2403" s="74"/>
    </row>
    <row r="2404" spans="14:14" customFormat="1">
      <c r="N2404" s="74"/>
    </row>
    <row r="2405" spans="14:14" customFormat="1">
      <c r="N2405" s="74"/>
    </row>
    <row r="2406" spans="14:14" customFormat="1">
      <c r="N2406" s="74"/>
    </row>
    <row r="2407" spans="14:14" customFormat="1">
      <c r="N2407" s="74"/>
    </row>
    <row r="2408" spans="14:14" customFormat="1">
      <c r="N2408" s="74"/>
    </row>
    <row r="2409" spans="14:14" customFormat="1">
      <c r="N2409" s="74"/>
    </row>
    <row r="2410" spans="14:14" customFormat="1">
      <c r="N2410" s="74"/>
    </row>
    <row r="2411" spans="14:14" customFormat="1">
      <c r="N2411" s="74"/>
    </row>
    <row r="2412" spans="14:14" customFormat="1">
      <c r="N2412" s="74"/>
    </row>
    <row r="2413" spans="14:14" customFormat="1">
      <c r="N2413" s="74"/>
    </row>
    <row r="2414" spans="14:14" customFormat="1">
      <c r="N2414" s="74"/>
    </row>
    <row r="2415" spans="14:14" customFormat="1">
      <c r="N2415" s="74"/>
    </row>
    <row r="2416" spans="14:14" customFormat="1">
      <c r="N2416" s="74"/>
    </row>
    <row r="2417" spans="14:14" customFormat="1">
      <c r="N2417" s="74"/>
    </row>
    <row r="2418" spans="14:14" customFormat="1">
      <c r="N2418" s="74"/>
    </row>
    <row r="2419" spans="14:14" customFormat="1">
      <c r="N2419" s="74"/>
    </row>
    <row r="2420" spans="14:14" customFormat="1">
      <c r="N2420" s="74"/>
    </row>
    <row r="2421" spans="14:14" customFormat="1">
      <c r="N2421" s="74"/>
    </row>
    <row r="2422" spans="14:14" customFormat="1">
      <c r="N2422" s="74"/>
    </row>
    <row r="2423" spans="14:14" customFormat="1">
      <c r="N2423" s="74"/>
    </row>
    <row r="2424" spans="14:14" customFormat="1">
      <c r="N2424" s="74"/>
    </row>
    <row r="2425" spans="14:14" customFormat="1">
      <c r="N2425" s="74"/>
    </row>
    <row r="2426" spans="14:14" customFormat="1">
      <c r="N2426" s="74"/>
    </row>
    <row r="2427" spans="14:14" customFormat="1">
      <c r="N2427" s="74"/>
    </row>
    <row r="2428" spans="14:14" customFormat="1">
      <c r="N2428" s="74"/>
    </row>
    <row r="2429" spans="14:14" customFormat="1">
      <c r="N2429" s="74"/>
    </row>
    <row r="2430" spans="14:14" customFormat="1">
      <c r="N2430" s="74"/>
    </row>
    <row r="2431" spans="14:14" customFormat="1">
      <c r="N2431" s="74"/>
    </row>
    <row r="2432" spans="14:14" customFormat="1">
      <c r="N2432" s="74"/>
    </row>
    <row r="2433" spans="14:14" customFormat="1">
      <c r="N2433" s="74"/>
    </row>
    <row r="2434" spans="14:14" customFormat="1">
      <c r="N2434" s="74"/>
    </row>
    <row r="2435" spans="14:14" customFormat="1">
      <c r="N2435" s="74"/>
    </row>
    <row r="2436" spans="14:14" customFormat="1">
      <c r="N2436" s="74"/>
    </row>
    <row r="2437" spans="14:14" customFormat="1">
      <c r="N2437" s="74"/>
    </row>
    <row r="2438" spans="14:14" customFormat="1">
      <c r="N2438" s="74"/>
    </row>
    <row r="2439" spans="14:14" customFormat="1">
      <c r="N2439" s="74"/>
    </row>
    <row r="2440" spans="14:14" customFormat="1">
      <c r="N2440" s="74"/>
    </row>
    <row r="2441" spans="14:14" customFormat="1">
      <c r="N2441" s="74"/>
    </row>
    <row r="2442" spans="14:14" customFormat="1">
      <c r="N2442" s="74"/>
    </row>
    <row r="2443" spans="14:14" customFormat="1">
      <c r="N2443" s="74"/>
    </row>
    <row r="2444" spans="14:14" customFormat="1">
      <c r="N2444" s="74"/>
    </row>
    <row r="2445" spans="14:14" customFormat="1">
      <c r="N2445" s="74"/>
    </row>
    <row r="2446" spans="14:14" customFormat="1">
      <c r="N2446" s="74"/>
    </row>
    <row r="2447" spans="14:14" customFormat="1">
      <c r="N2447" s="74"/>
    </row>
    <row r="2448" spans="14:14" customFormat="1">
      <c r="N2448" s="74"/>
    </row>
    <row r="2449" spans="14:14" customFormat="1">
      <c r="N2449" s="74"/>
    </row>
    <row r="2450" spans="14:14" customFormat="1">
      <c r="N2450" s="74"/>
    </row>
    <row r="2451" spans="14:14" customFormat="1">
      <c r="N2451" s="74"/>
    </row>
    <row r="2452" spans="14:14" customFormat="1">
      <c r="N2452" s="74"/>
    </row>
    <row r="2453" spans="14:14" customFormat="1">
      <c r="N2453" s="74"/>
    </row>
    <row r="2454" spans="14:14" customFormat="1">
      <c r="N2454" s="74"/>
    </row>
    <row r="2455" spans="14:14" customFormat="1">
      <c r="N2455" s="74"/>
    </row>
    <row r="2456" spans="14:14" customFormat="1">
      <c r="N2456" s="74"/>
    </row>
    <row r="2457" spans="14:14" customFormat="1">
      <c r="N2457" s="74"/>
    </row>
    <row r="2458" spans="14:14" customFormat="1">
      <c r="N2458" s="74"/>
    </row>
    <row r="2459" spans="14:14" customFormat="1">
      <c r="N2459" s="74"/>
    </row>
    <row r="2460" spans="14:14" customFormat="1">
      <c r="N2460" s="74"/>
    </row>
    <row r="2461" spans="14:14" customFormat="1">
      <c r="N2461" s="74"/>
    </row>
    <row r="2462" spans="14:14" customFormat="1">
      <c r="N2462" s="74"/>
    </row>
    <row r="2463" spans="14:14" customFormat="1">
      <c r="N2463" s="74"/>
    </row>
    <row r="2464" spans="14:14" customFormat="1">
      <c r="N2464" s="74"/>
    </row>
    <row r="2465" spans="14:14" customFormat="1">
      <c r="N2465" s="74"/>
    </row>
    <row r="2466" spans="14:14" customFormat="1">
      <c r="N2466" s="74"/>
    </row>
    <row r="2467" spans="14:14" customFormat="1">
      <c r="N2467" s="74"/>
    </row>
    <row r="2468" spans="14:14" customFormat="1">
      <c r="N2468" s="74"/>
    </row>
    <row r="2469" spans="14:14" customFormat="1">
      <c r="N2469" s="74"/>
    </row>
    <row r="2470" spans="14:14" customFormat="1">
      <c r="N2470" s="74"/>
    </row>
    <row r="2471" spans="14:14" customFormat="1">
      <c r="N2471" s="74"/>
    </row>
    <row r="2472" spans="14:14" customFormat="1">
      <c r="N2472" s="74"/>
    </row>
    <row r="2473" spans="14:14" customFormat="1">
      <c r="N2473" s="74"/>
    </row>
    <row r="2474" spans="14:14" customFormat="1">
      <c r="N2474" s="74"/>
    </row>
    <row r="2475" spans="14:14" customFormat="1">
      <c r="N2475" s="74"/>
    </row>
    <row r="2476" spans="14:14" customFormat="1">
      <c r="N2476" s="74"/>
    </row>
    <row r="2477" spans="14:14" customFormat="1">
      <c r="N2477" s="74"/>
    </row>
    <row r="2478" spans="14:14" customFormat="1">
      <c r="N2478" s="74"/>
    </row>
    <row r="2479" spans="14:14" customFormat="1">
      <c r="N2479" s="74"/>
    </row>
    <row r="2480" spans="14:14" customFormat="1">
      <c r="N2480" s="74"/>
    </row>
    <row r="2481" spans="14:14" customFormat="1">
      <c r="N2481" s="74"/>
    </row>
    <row r="2482" spans="14:14" customFormat="1">
      <c r="N2482" s="74"/>
    </row>
    <row r="2483" spans="14:14" customFormat="1">
      <c r="N2483" s="74"/>
    </row>
    <row r="2484" spans="14:14" customFormat="1">
      <c r="N2484" s="74"/>
    </row>
    <row r="2485" spans="14:14" customFormat="1">
      <c r="N2485" s="74"/>
    </row>
    <row r="2486" spans="14:14" customFormat="1">
      <c r="N2486" s="74"/>
    </row>
    <row r="2487" spans="14:14" customFormat="1">
      <c r="N2487" s="74"/>
    </row>
    <row r="2488" spans="14:14" customFormat="1">
      <c r="N2488" s="74"/>
    </row>
    <row r="2489" spans="14:14" customFormat="1">
      <c r="N2489" s="74"/>
    </row>
    <row r="2490" spans="14:14" customFormat="1">
      <c r="N2490" s="74"/>
    </row>
    <row r="2491" spans="14:14" customFormat="1">
      <c r="N2491" s="74"/>
    </row>
    <row r="2492" spans="14:14" customFormat="1">
      <c r="N2492" s="74"/>
    </row>
    <row r="2493" spans="14:14" customFormat="1">
      <c r="N2493" s="74"/>
    </row>
    <row r="2494" spans="14:14" customFormat="1">
      <c r="N2494" s="74"/>
    </row>
    <row r="2495" spans="14:14" customFormat="1">
      <c r="N2495" s="74"/>
    </row>
    <row r="2496" spans="14:14" customFormat="1">
      <c r="N2496" s="74"/>
    </row>
    <row r="2497" spans="14:14" customFormat="1">
      <c r="N2497" s="74"/>
    </row>
    <row r="2498" spans="14:14" customFormat="1">
      <c r="N2498" s="74"/>
    </row>
    <row r="2499" spans="14:14" customFormat="1">
      <c r="N2499" s="74"/>
    </row>
    <row r="2500" spans="14:14" customFormat="1">
      <c r="N2500" s="74"/>
    </row>
    <row r="2501" spans="14:14" customFormat="1">
      <c r="N2501" s="74"/>
    </row>
    <row r="2502" spans="14:14" customFormat="1">
      <c r="N2502" s="74"/>
    </row>
    <row r="2503" spans="14:14" customFormat="1">
      <c r="N2503" s="74"/>
    </row>
    <row r="2504" spans="14:14" customFormat="1">
      <c r="N2504" s="74"/>
    </row>
    <row r="2505" spans="14:14" customFormat="1">
      <c r="N2505" s="74"/>
    </row>
    <row r="2506" spans="14:14" customFormat="1">
      <c r="N2506" s="74"/>
    </row>
    <row r="2507" spans="14:14" customFormat="1">
      <c r="N2507" s="74"/>
    </row>
    <row r="2508" spans="14:14" customFormat="1">
      <c r="N2508" s="74"/>
    </row>
    <row r="2509" spans="14:14" customFormat="1">
      <c r="N2509" s="74"/>
    </row>
    <row r="2510" spans="14:14" customFormat="1">
      <c r="N2510" s="74"/>
    </row>
    <row r="2511" spans="14:14" customFormat="1">
      <c r="N2511" s="74"/>
    </row>
    <row r="2512" spans="14:14" customFormat="1">
      <c r="N2512" s="74"/>
    </row>
    <row r="2513" spans="14:14" customFormat="1">
      <c r="N2513" s="74"/>
    </row>
    <row r="2514" spans="14:14" customFormat="1">
      <c r="N2514" s="74"/>
    </row>
    <row r="2515" spans="14:14" customFormat="1">
      <c r="N2515" s="74"/>
    </row>
    <row r="2516" spans="14:14" customFormat="1">
      <c r="N2516" s="74"/>
    </row>
    <row r="2517" spans="14:14" customFormat="1">
      <c r="N2517" s="74"/>
    </row>
    <row r="2518" spans="14:14" customFormat="1">
      <c r="N2518" s="74"/>
    </row>
    <row r="2519" spans="14:14" customFormat="1">
      <c r="N2519" s="74"/>
    </row>
    <row r="2520" spans="14:14" customFormat="1">
      <c r="N2520" s="74"/>
    </row>
    <row r="2521" spans="14:14" customFormat="1">
      <c r="N2521" s="74"/>
    </row>
    <row r="2522" spans="14:14" customFormat="1">
      <c r="N2522" s="74"/>
    </row>
    <row r="2523" spans="14:14" customFormat="1">
      <c r="N2523" s="74"/>
    </row>
    <row r="2524" spans="14:14" customFormat="1">
      <c r="N2524" s="74"/>
    </row>
    <row r="2525" spans="14:14" customFormat="1">
      <c r="N2525" s="74"/>
    </row>
    <row r="2526" spans="14:14" customFormat="1">
      <c r="N2526" s="74"/>
    </row>
    <row r="2527" spans="14:14" customFormat="1">
      <c r="N2527" s="74"/>
    </row>
    <row r="2528" spans="14:14" customFormat="1">
      <c r="N2528" s="74"/>
    </row>
    <row r="2529" spans="14:14" customFormat="1">
      <c r="N2529" s="74"/>
    </row>
    <row r="2530" spans="14:14" customFormat="1">
      <c r="N2530" s="74"/>
    </row>
    <row r="2531" spans="14:14" customFormat="1">
      <c r="N2531" s="74"/>
    </row>
    <row r="2532" spans="14:14" customFormat="1">
      <c r="N2532" s="74"/>
    </row>
    <row r="2533" spans="14:14" customFormat="1">
      <c r="N2533" s="74"/>
    </row>
    <row r="2534" spans="14:14" customFormat="1">
      <c r="N2534" s="74"/>
    </row>
    <row r="2535" spans="14:14" customFormat="1">
      <c r="N2535" s="74"/>
    </row>
    <row r="2536" spans="14:14" customFormat="1">
      <c r="N2536" s="74"/>
    </row>
    <row r="2537" spans="14:14" customFormat="1">
      <c r="N2537" s="74"/>
    </row>
    <row r="2538" spans="14:14" customFormat="1">
      <c r="N2538" s="74"/>
    </row>
    <row r="2539" spans="14:14" customFormat="1">
      <c r="N2539" s="74"/>
    </row>
    <row r="2540" spans="14:14" customFormat="1">
      <c r="N2540" s="74"/>
    </row>
    <row r="2541" spans="14:14" customFormat="1">
      <c r="N2541" s="74"/>
    </row>
    <row r="2542" spans="14:14" customFormat="1">
      <c r="N2542" s="74"/>
    </row>
    <row r="2543" spans="14:14" customFormat="1">
      <c r="N2543" s="74"/>
    </row>
    <row r="2544" spans="14:14" customFormat="1">
      <c r="N2544" s="74"/>
    </row>
    <row r="2545" spans="14:14" customFormat="1">
      <c r="N2545" s="74"/>
    </row>
    <row r="2546" spans="14:14" customFormat="1">
      <c r="N2546" s="74"/>
    </row>
    <row r="2547" spans="14:14" customFormat="1">
      <c r="N2547" s="74"/>
    </row>
    <row r="2548" spans="14:14" customFormat="1">
      <c r="N2548" s="74"/>
    </row>
    <row r="2549" spans="14:14" customFormat="1">
      <c r="N2549" s="74"/>
    </row>
    <row r="2550" spans="14:14" customFormat="1">
      <c r="N2550" s="74"/>
    </row>
    <row r="2551" spans="14:14" customFormat="1">
      <c r="N2551" s="74"/>
    </row>
    <row r="2552" spans="14:14" customFormat="1">
      <c r="N2552" s="74"/>
    </row>
    <row r="2553" spans="14:14" customFormat="1">
      <c r="N2553" s="74"/>
    </row>
    <row r="2554" spans="14:14" customFormat="1">
      <c r="N2554" s="74"/>
    </row>
    <row r="2555" spans="14:14" customFormat="1">
      <c r="N2555" s="74"/>
    </row>
    <row r="2556" spans="14:14" customFormat="1">
      <c r="N2556" s="74"/>
    </row>
    <row r="2557" spans="14:14" customFormat="1">
      <c r="N2557" s="74"/>
    </row>
    <row r="2558" spans="14:14" customFormat="1">
      <c r="N2558" s="74"/>
    </row>
    <row r="2559" spans="14:14" customFormat="1">
      <c r="N2559" s="74"/>
    </row>
    <row r="2560" spans="14:14" customFormat="1">
      <c r="N2560" s="74"/>
    </row>
    <row r="2561" spans="14:14" customFormat="1">
      <c r="N2561" s="74"/>
    </row>
    <row r="2562" spans="14:14" customFormat="1">
      <c r="N2562" s="74"/>
    </row>
    <row r="2563" spans="14:14" customFormat="1">
      <c r="N2563" s="74"/>
    </row>
    <row r="2564" spans="14:14" customFormat="1">
      <c r="N2564" s="74"/>
    </row>
    <row r="2565" spans="14:14" customFormat="1">
      <c r="N2565" s="74"/>
    </row>
    <row r="2566" spans="14:14" customFormat="1">
      <c r="N2566" s="74"/>
    </row>
    <row r="2567" spans="14:14" customFormat="1">
      <c r="N2567" s="74"/>
    </row>
    <row r="2568" spans="14:14" customFormat="1">
      <c r="N2568" s="74"/>
    </row>
    <row r="2569" spans="14:14" customFormat="1">
      <c r="N2569" s="74"/>
    </row>
    <row r="2570" spans="14:14" customFormat="1">
      <c r="N2570" s="74"/>
    </row>
    <row r="2571" spans="14:14" customFormat="1">
      <c r="N2571" s="74"/>
    </row>
    <row r="2572" spans="14:14" customFormat="1">
      <c r="N2572" s="74"/>
    </row>
    <row r="2573" spans="14:14" customFormat="1">
      <c r="N2573" s="74"/>
    </row>
    <row r="2574" spans="14:14" customFormat="1">
      <c r="N2574" s="74"/>
    </row>
    <row r="2575" spans="14:14" customFormat="1">
      <c r="N2575" s="74"/>
    </row>
    <row r="2576" spans="14:14" customFormat="1">
      <c r="N2576" s="74"/>
    </row>
    <row r="2577" spans="14:14" customFormat="1">
      <c r="N2577" s="74"/>
    </row>
    <row r="2578" spans="14:14" customFormat="1">
      <c r="N2578" s="74"/>
    </row>
    <row r="2579" spans="14:14" customFormat="1">
      <c r="N2579" s="74"/>
    </row>
    <row r="2580" spans="14:14" customFormat="1">
      <c r="N2580" s="74"/>
    </row>
    <row r="2581" spans="14:14" customFormat="1">
      <c r="N2581" s="74"/>
    </row>
    <row r="2582" spans="14:14" customFormat="1">
      <c r="N2582" s="74"/>
    </row>
    <row r="2583" spans="14:14" customFormat="1">
      <c r="N2583" s="74"/>
    </row>
    <row r="2584" spans="14:14" customFormat="1">
      <c r="N2584" s="74"/>
    </row>
    <row r="2585" spans="14:14" customFormat="1">
      <c r="N2585" s="74"/>
    </row>
    <row r="2586" spans="14:14" customFormat="1">
      <c r="N2586" s="74"/>
    </row>
    <row r="2587" spans="14:14" customFormat="1">
      <c r="N2587" s="74"/>
    </row>
    <row r="2588" spans="14:14" customFormat="1">
      <c r="N2588" s="74"/>
    </row>
    <row r="2589" spans="14:14" customFormat="1">
      <c r="N2589" s="74"/>
    </row>
    <row r="2590" spans="14:14" customFormat="1">
      <c r="N2590" s="74"/>
    </row>
    <row r="2591" spans="14:14" customFormat="1">
      <c r="N2591" s="74"/>
    </row>
    <row r="2592" spans="14:14" customFormat="1">
      <c r="N2592" s="74"/>
    </row>
    <row r="2593" spans="14:14" customFormat="1">
      <c r="N2593" s="74"/>
    </row>
    <row r="2594" spans="14:14" customFormat="1">
      <c r="N2594" s="74"/>
    </row>
    <row r="2595" spans="14:14" customFormat="1">
      <c r="N2595" s="74"/>
    </row>
    <row r="2596" spans="14:14" customFormat="1">
      <c r="N2596" s="74"/>
    </row>
    <row r="2597" spans="14:14" customFormat="1">
      <c r="N2597" s="74"/>
    </row>
    <row r="2598" spans="14:14" customFormat="1">
      <c r="N2598" s="74"/>
    </row>
    <row r="2599" spans="14:14" customFormat="1">
      <c r="N2599" s="74"/>
    </row>
    <row r="2600" spans="14:14" customFormat="1">
      <c r="N2600" s="74"/>
    </row>
    <row r="2601" spans="14:14" customFormat="1">
      <c r="N2601" s="74"/>
    </row>
    <row r="2602" spans="14:14" customFormat="1">
      <c r="N2602" s="74"/>
    </row>
    <row r="2603" spans="14:14" customFormat="1">
      <c r="N2603" s="74"/>
    </row>
    <row r="2604" spans="14:14" customFormat="1">
      <c r="N2604" s="74"/>
    </row>
    <row r="2605" spans="14:14" customFormat="1">
      <c r="N2605" s="74"/>
    </row>
    <row r="2606" spans="14:14" customFormat="1">
      <c r="N2606" s="74"/>
    </row>
    <row r="2607" spans="14:14" customFormat="1">
      <c r="N2607" s="74"/>
    </row>
    <row r="2608" spans="14:14" customFormat="1">
      <c r="N2608" s="74"/>
    </row>
    <row r="2609" spans="14:14" customFormat="1">
      <c r="N2609" s="74"/>
    </row>
    <row r="2610" spans="14:14" customFormat="1">
      <c r="N2610" s="74"/>
    </row>
    <row r="2611" spans="14:14" customFormat="1">
      <c r="N2611" s="74"/>
    </row>
    <row r="2612" spans="14:14" customFormat="1">
      <c r="N2612" s="74"/>
    </row>
    <row r="2613" spans="14:14" customFormat="1">
      <c r="N2613" s="74"/>
    </row>
    <row r="2614" spans="14:14" customFormat="1">
      <c r="N2614" s="74"/>
    </row>
    <row r="2615" spans="14:14" customFormat="1">
      <c r="N2615" s="74"/>
    </row>
    <row r="2616" spans="14:14" customFormat="1">
      <c r="N2616" s="74"/>
    </row>
    <row r="2617" spans="14:14" customFormat="1">
      <c r="N2617" s="74"/>
    </row>
    <row r="2618" spans="14:14" customFormat="1">
      <c r="N2618" s="74"/>
    </row>
    <row r="2619" spans="14:14" customFormat="1">
      <c r="N2619" s="74"/>
    </row>
    <row r="2620" spans="14:14" customFormat="1">
      <c r="N2620" s="74"/>
    </row>
    <row r="2621" spans="14:14" customFormat="1">
      <c r="N2621" s="74"/>
    </row>
    <row r="2622" spans="14:14" customFormat="1">
      <c r="N2622" s="74"/>
    </row>
    <row r="2623" spans="14:14" customFormat="1">
      <c r="N2623" s="74"/>
    </row>
    <row r="2624" spans="14:14" customFormat="1">
      <c r="N2624" s="74"/>
    </row>
    <row r="2625" spans="14:14" customFormat="1">
      <c r="N2625" s="74"/>
    </row>
    <row r="2626" spans="14:14" customFormat="1">
      <c r="N2626" s="74"/>
    </row>
    <row r="2627" spans="14:14" customFormat="1">
      <c r="N2627" s="74"/>
    </row>
    <row r="2628" spans="14:14" customFormat="1">
      <c r="N2628" s="74"/>
    </row>
    <row r="2629" spans="14:14" customFormat="1">
      <c r="N2629" s="74"/>
    </row>
    <row r="2630" spans="14:14" customFormat="1">
      <c r="N2630" s="74"/>
    </row>
    <row r="2631" spans="14:14" customFormat="1">
      <c r="N2631" s="74"/>
    </row>
    <row r="2632" spans="14:14" customFormat="1">
      <c r="N2632" s="74"/>
    </row>
    <row r="2633" spans="14:14" customFormat="1">
      <c r="N2633" s="74"/>
    </row>
    <row r="2634" spans="14:14" customFormat="1">
      <c r="N2634" s="74"/>
    </row>
    <row r="2635" spans="14:14" customFormat="1">
      <c r="N2635" s="74"/>
    </row>
    <row r="2636" spans="14:14" customFormat="1">
      <c r="N2636" s="74"/>
    </row>
    <row r="2637" spans="14:14" customFormat="1">
      <c r="N2637" s="74"/>
    </row>
    <row r="2638" spans="14:14" customFormat="1">
      <c r="N2638" s="74"/>
    </row>
    <row r="2639" spans="14:14" customFormat="1">
      <c r="N2639" s="74"/>
    </row>
    <row r="2640" spans="14:14" customFormat="1">
      <c r="N2640" s="74"/>
    </row>
    <row r="2641" spans="14:14" customFormat="1">
      <c r="N2641" s="74"/>
    </row>
    <row r="2642" spans="14:14" customFormat="1">
      <c r="N2642" s="74"/>
    </row>
    <row r="2643" spans="14:14" customFormat="1">
      <c r="N2643" s="74"/>
    </row>
    <row r="2644" spans="14:14" customFormat="1">
      <c r="N2644" s="74"/>
    </row>
    <row r="2645" spans="14:14" customFormat="1">
      <c r="N2645" s="74"/>
    </row>
    <row r="2646" spans="14:14" customFormat="1">
      <c r="N2646" s="74"/>
    </row>
    <row r="2647" spans="14:14" customFormat="1">
      <c r="N2647" s="74"/>
    </row>
    <row r="2648" spans="14:14" customFormat="1">
      <c r="N2648" s="74"/>
    </row>
    <row r="2649" spans="14:14" customFormat="1">
      <c r="N2649" s="74"/>
    </row>
    <row r="2650" spans="14:14" customFormat="1">
      <c r="N2650" s="74"/>
    </row>
    <row r="2651" spans="14:14" customFormat="1">
      <c r="N2651" s="74"/>
    </row>
    <row r="2652" spans="14:14" customFormat="1">
      <c r="N2652" s="74"/>
    </row>
    <row r="2653" spans="14:14" customFormat="1">
      <c r="N2653" s="74"/>
    </row>
    <row r="2654" spans="14:14" customFormat="1">
      <c r="N2654" s="74"/>
    </row>
    <row r="2655" spans="14:14" customFormat="1">
      <c r="N2655" s="74"/>
    </row>
    <row r="2656" spans="14:14" customFormat="1">
      <c r="N2656" s="74"/>
    </row>
    <row r="2657" spans="14:14" customFormat="1">
      <c r="N2657" s="74"/>
    </row>
    <row r="2658" spans="14:14" customFormat="1">
      <c r="N2658" s="74"/>
    </row>
    <row r="2659" spans="14:14" customFormat="1">
      <c r="N2659" s="74"/>
    </row>
    <row r="2660" spans="14:14" customFormat="1">
      <c r="N2660" s="74"/>
    </row>
    <row r="2661" spans="14:14" customFormat="1">
      <c r="N2661" s="74"/>
    </row>
    <row r="2662" spans="14:14" customFormat="1">
      <c r="N2662" s="74"/>
    </row>
    <row r="2663" spans="14:14" customFormat="1">
      <c r="N2663" s="74"/>
    </row>
    <row r="2664" spans="14:14" customFormat="1">
      <c r="N2664" s="74"/>
    </row>
    <row r="2665" spans="14:14" customFormat="1">
      <c r="N2665" s="74"/>
    </row>
    <row r="2666" spans="14:14" customFormat="1">
      <c r="N2666" s="74"/>
    </row>
    <row r="2667" spans="14:14" customFormat="1">
      <c r="N2667" s="74"/>
    </row>
    <row r="2668" spans="14:14" customFormat="1">
      <c r="N2668" s="74"/>
    </row>
    <row r="2669" spans="14:14" customFormat="1">
      <c r="N2669" s="74"/>
    </row>
    <row r="2670" spans="14:14" customFormat="1">
      <c r="N2670" s="74"/>
    </row>
    <row r="2671" spans="14:14" customFormat="1">
      <c r="N2671" s="74"/>
    </row>
    <row r="2672" spans="14:14" customFormat="1">
      <c r="N2672" s="74"/>
    </row>
    <row r="2673" spans="14:14" customFormat="1">
      <c r="N2673" s="74"/>
    </row>
    <row r="2674" spans="14:14" customFormat="1">
      <c r="N2674" s="74"/>
    </row>
    <row r="2675" spans="14:14" customFormat="1">
      <c r="N2675" s="74"/>
    </row>
    <row r="2676" spans="14:14" customFormat="1">
      <c r="N2676" s="74"/>
    </row>
    <row r="2677" spans="14:14" customFormat="1">
      <c r="N2677" s="74"/>
    </row>
    <row r="2678" spans="14:14" customFormat="1">
      <c r="N2678" s="74"/>
    </row>
    <row r="2679" spans="14:14" customFormat="1">
      <c r="N2679" s="74"/>
    </row>
    <row r="2680" spans="14:14" customFormat="1">
      <c r="N2680" s="74"/>
    </row>
    <row r="2681" spans="14:14" customFormat="1">
      <c r="N2681" s="74"/>
    </row>
    <row r="2682" spans="14:14" customFormat="1">
      <c r="N2682" s="74"/>
    </row>
    <row r="2683" spans="14:14" customFormat="1">
      <c r="N2683" s="74"/>
    </row>
    <row r="2684" spans="14:14" customFormat="1">
      <c r="N2684" s="74"/>
    </row>
    <row r="2685" spans="14:14" customFormat="1">
      <c r="N2685" s="74"/>
    </row>
    <row r="2686" spans="14:14" customFormat="1">
      <c r="N2686" s="74"/>
    </row>
    <row r="2687" spans="14:14" customFormat="1">
      <c r="N2687" s="74"/>
    </row>
    <row r="2688" spans="14:14" customFormat="1">
      <c r="N2688" s="74"/>
    </row>
    <row r="2689" spans="14:14" customFormat="1">
      <c r="N2689" s="74"/>
    </row>
    <row r="2690" spans="14:14" customFormat="1">
      <c r="N2690" s="74"/>
    </row>
    <row r="2691" spans="14:14" customFormat="1">
      <c r="N2691" s="74"/>
    </row>
    <row r="2692" spans="14:14" customFormat="1">
      <c r="N2692" s="74"/>
    </row>
    <row r="2693" spans="14:14" customFormat="1">
      <c r="N2693" s="74"/>
    </row>
    <row r="2694" spans="14:14" customFormat="1">
      <c r="N2694" s="74"/>
    </row>
    <row r="2695" spans="14:14" customFormat="1">
      <c r="N2695" s="74"/>
    </row>
    <row r="2696" spans="14:14" customFormat="1">
      <c r="N2696" s="74"/>
    </row>
    <row r="2697" spans="14:14" customFormat="1">
      <c r="N2697" s="74"/>
    </row>
    <row r="2698" spans="14:14" customFormat="1">
      <c r="N2698" s="74"/>
    </row>
    <row r="2699" spans="14:14" customFormat="1">
      <c r="N2699" s="74"/>
    </row>
    <row r="2700" spans="14:14" customFormat="1">
      <c r="N2700" s="74"/>
    </row>
    <row r="2701" spans="14:14" customFormat="1">
      <c r="N2701" s="74"/>
    </row>
    <row r="2702" spans="14:14" customFormat="1">
      <c r="N2702" s="74"/>
    </row>
    <row r="2703" spans="14:14" customFormat="1">
      <c r="N2703" s="74"/>
    </row>
    <row r="2704" spans="14:14" customFormat="1">
      <c r="N2704" s="74"/>
    </row>
    <row r="2705" spans="14:14" customFormat="1">
      <c r="N2705" s="74"/>
    </row>
    <row r="2706" spans="14:14" customFormat="1">
      <c r="N2706" s="74"/>
    </row>
    <row r="2707" spans="14:14" customFormat="1">
      <c r="N2707" s="74"/>
    </row>
    <row r="2708" spans="14:14" customFormat="1">
      <c r="N2708" s="74"/>
    </row>
    <row r="2709" spans="14:14" customFormat="1">
      <c r="N2709" s="74"/>
    </row>
    <row r="2710" spans="14:14" customFormat="1">
      <c r="N2710" s="74"/>
    </row>
    <row r="2711" spans="14:14" customFormat="1">
      <c r="N2711" s="74"/>
    </row>
    <row r="2712" spans="14:14" customFormat="1">
      <c r="N2712" s="74"/>
    </row>
    <row r="2713" spans="14:14" customFormat="1">
      <c r="N2713" s="74"/>
    </row>
    <row r="2714" spans="14:14" customFormat="1">
      <c r="N2714" s="74"/>
    </row>
    <row r="2715" spans="14:14" customFormat="1">
      <c r="N2715" s="74"/>
    </row>
    <row r="2716" spans="14:14" customFormat="1">
      <c r="N2716" s="74"/>
    </row>
    <row r="2717" spans="14:14" customFormat="1">
      <c r="N2717" s="74"/>
    </row>
    <row r="2718" spans="14:14" customFormat="1">
      <c r="N2718" s="74"/>
    </row>
    <row r="2719" spans="14:14" customFormat="1">
      <c r="N2719" s="74"/>
    </row>
    <row r="2720" spans="14:14" customFormat="1">
      <c r="N2720" s="74"/>
    </row>
    <row r="2721" spans="14:14" customFormat="1">
      <c r="N2721" s="74"/>
    </row>
    <row r="2722" spans="14:14" customFormat="1">
      <c r="N2722" s="74"/>
    </row>
    <row r="2723" spans="14:14" customFormat="1">
      <c r="N2723" s="74"/>
    </row>
    <row r="2724" spans="14:14" customFormat="1">
      <c r="N2724" s="74"/>
    </row>
    <row r="2725" spans="14:14" customFormat="1">
      <c r="N2725" s="74"/>
    </row>
    <row r="2726" spans="14:14" customFormat="1">
      <c r="N2726" s="74"/>
    </row>
    <row r="2727" spans="14:14" customFormat="1">
      <c r="N2727" s="74"/>
    </row>
    <row r="2728" spans="14:14" customFormat="1">
      <c r="N2728" s="74"/>
    </row>
    <row r="2729" spans="14:14" customFormat="1">
      <c r="N2729" s="74"/>
    </row>
    <row r="2730" spans="14:14" customFormat="1">
      <c r="N2730" s="74"/>
    </row>
    <row r="2731" spans="14:14" customFormat="1">
      <c r="N2731" s="74"/>
    </row>
    <row r="2732" spans="14:14" customFormat="1">
      <c r="N2732" s="74"/>
    </row>
    <row r="2733" spans="14:14" customFormat="1">
      <c r="N2733" s="74"/>
    </row>
    <row r="2734" spans="14:14" customFormat="1">
      <c r="N2734" s="74"/>
    </row>
    <row r="2735" spans="14:14" customFormat="1">
      <c r="N2735" s="74"/>
    </row>
    <row r="2736" spans="14:14" customFormat="1">
      <c r="N2736" s="74"/>
    </row>
    <row r="2737" spans="14:14" customFormat="1">
      <c r="N2737" s="74"/>
    </row>
    <row r="2738" spans="14:14" customFormat="1">
      <c r="N2738" s="74"/>
    </row>
    <row r="2739" spans="14:14" customFormat="1">
      <c r="N2739" s="74"/>
    </row>
    <row r="2740" spans="14:14" customFormat="1">
      <c r="N2740" s="74"/>
    </row>
    <row r="2741" spans="14:14" customFormat="1">
      <c r="N2741" s="74"/>
    </row>
    <row r="2742" spans="14:14" customFormat="1">
      <c r="N2742" s="74"/>
    </row>
    <row r="2743" spans="14:14" customFormat="1">
      <c r="N2743" s="74"/>
    </row>
    <row r="2744" spans="14:14" customFormat="1">
      <c r="N2744" s="74"/>
    </row>
    <row r="2745" spans="14:14" customFormat="1">
      <c r="N2745" s="74"/>
    </row>
    <row r="2746" spans="14:14" customFormat="1">
      <c r="N2746" s="74"/>
    </row>
    <row r="2747" spans="14:14" customFormat="1">
      <c r="N2747" s="74"/>
    </row>
    <row r="2748" spans="14:14" customFormat="1">
      <c r="N2748" s="74"/>
    </row>
    <row r="2749" spans="14:14" customFormat="1">
      <c r="N2749" s="74"/>
    </row>
    <row r="2750" spans="14:14" customFormat="1">
      <c r="N2750" s="74"/>
    </row>
    <row r="2751" spans="14:14" customFormat="1">
      <c r="N2751" s="74"/>
    </row>
    <row r="2752" spans="14:14" customFormat="1">
      <c r="N2752" s="74"/>
    </row>
    <row r="2753" spans="14:14" customFormat="1">
      <c r="N2753" s="74"/>
    </row>
    <row r="2754" spans="14:14" customFormat="1">
      <c r="N2754" s="74"/>
    </row>
    <row r="2755" spans="14:14" customFormat="1">
      <c r="N2755" s="74"/>
    </row>
    <row r="2756" spans="14:14" customFormat="1">
      <c r="N2756" s="74"/>
    </row>
    <row r="2757" spans="14:14" customFormat="1">
      <c r="N2757" s="74"/>
    </row>
    <row r="2758" spans="14:14" customFormat="1">
      <c r="N2758" s="74"/>
    </row>
    <row r="2759" spans="14:14" customFormat="1">
      <c r="N2759" s="74"/>
    </row>
    <row r="2760" spans="14:14" customFormat="1">
      <c r="N2760" s="74"/>
    </row>
    <row r="2761" spans="14:14" customFormat="1">
      <c r="N2761" s="74"/>
    </row>
    <row r="2762" spans="14:14" customFormat="1">
      <c r="N2762" s="74"/>
    </row>
    <row r="2763" spans="14:14" customFormat="1">
      <c r="N2763" s="74"/>
    </row>
    <row r="2764" spans="14:14" customFormat="1">
      <c r="N2764" s="74"/>
    </row>
    <row r="2765" spans="14:14" customFormat="1">
      <c r="N2765" s="74"/>
    </row>
    <row r="2766" spans="14:14" customFormat="1">
      <c r="N2766" s="74"/>
    </row>
    <row r="2767" spans="14:14" customFormat="1">
      <c r="N2767" s="74"/>
    </row>
    <row r="2768" spans="14:14" customFormat="1">
      <c r="N2768" s="74"/>
    </row>
    <row r="2769" spans="14:14" customFormat="1">
      <c r="N2769" s="74"/>
    </row>
    <row r="2770" spans="14:14" customFormat="1">
      <c r="N2770" s="74"/>
    </row>
    <row r="2771" spans="14:14" customFormat="1">
      <c r="N2771" s="74"/>
    </row>
    <row r="2772" spans="14:14" customFormat="1">
      <c r="N2772" s="74"/>
    </row>
    <row r="2773" spans="14:14" customFormat="1">
      <c r="N2773" s="74"/>
    </row>
    <row r="2774" spans="14:14" customFormat="1">
      <c r="N2774" s="74"/>
    </row>
    <row r="2775" spans="14:14" customFormat="1">
      <c r="N2775" s="74"/>
    </row>
    <row r="2776" spans="14:14" customFormat="1">
      <c r="N2776" s="74"/>
    </row>
    <row r="2777" spans="14:14" customFormat="1">
      <c r="N2777" s="74"/>
    </row>
    <row r="2778" spans="14:14" customFormat="1">
      <c r="N2778" s="74"/>
    </row>
    <row r="2779" spans="14:14" customFormat="1">
      <c r="N2779" s="74"/>
    </row>
    <row r="2780" spans="14:14" customFormat="1">
      <c r="N2780" s="74"/>
    </row>
    <row r="2781" spans="14:14" customFormat="1">
      <c r="N2781" s="74"/>
    </row>
    <row r="2782" spans="14:14" customFormat="1">
      <c r="N2782" s="74"/>
    </row>
    <row r="2783" spans="14:14" customFormat="1">
      <c r="N2783" s="74"/>
    </row>
    <row r="2784" spans="14:14" customFormat="1">
      <c r="N2784" s="74"/>
    </row>
    <row r="2785" spans="14:14" customFormat="1">
      <c r="N2785" s="74"/>
    </row>
    <row r="2786" spans="14:14" customFormat="1">
      <c r="N2786" s="74"/>
    </row>
    <row r="2787" spans="14:14" customFormat="1">
      <c r="N2787" s="74"/>
    </row>
    <row r="2788" spans="14:14" customFormat="1">
      <c r="N2788" s="74"/>
    </row>
    <row r="2789" spans="14:14" customFormat="1">
      <c r="N2789" s="74"/>
    </row>
    <row r="2790" spans="14:14" customFormat="1">
      <c r="N2790" s="74"/>
    </row>
    <row r="2791" spans="14:14" customFormat="1">
      <c r="N2791" s="74"/>
    </row>
    <row r="2792" spans="14:14" customFormat="1">
      <c r="N2792" s="74"/>
    </row>
    <row r="2793" spans="14:14" customFormat="1">
      <c r="N2793" s="74"/>
    </row>
    <row r="2794" spans="14:14" customFormat="1">
      <c r="N2794" s="74"/>
    </row>
    <row r="2795" spans="14:14" customFormat="1">
      <c r="N2795" s="74"/>
    </row>
    <row r="2796" spans="14:14" customFormat="1">
      <c r="N2796" s="74"/>
    </row>
    <row r="2797" spans="14:14" customFormat="1">
      <c r="N2797" s="74"/>
    </row>
    <row r="2798" spans="14:14" customFormat="1">
      <c r="N2798" s="74"/>
    </row>
    <row r="2799" spans="14:14" customFormat="1">
      <c r="N2799" s="74"/>
    </row>
    <row r="2800" spans="14:14" customFormat="1">
      <c r="N2800" s="74"/>
    </row>
    <row r="2801" spans="14:14" customFormat="1">
      <c r="N2801" s="74"/>
    </row>
    <row r="2802" spans="14:14" customFormat="1">
      <c r="N2802" s="74"/>
    </row>
    <row r="2803" spans="14:14" customFormat="1">
      <c r="N2803" s="74"/>
    </row>
    <row r="2804" spans="14:14" customFormat="1">
      <c r="N2804" s="74"/>
    </row>
    <row r="2805" spans="14:14" customFormat="1">
      <c r="N2805" s="74"/>
    </row>
    <row r="2806" spans="14:14" customFormat="1">
      <c r="N2806" s="74"/>
    </row>
    <row r="2807" spans="14:14" customFormat="1">
      <c r="N2807" s="74"/>
    </row>
    <row r="2808" spans="14:14" customFormat="1">
      <c r="N2808" s="74"/>
    </row>
    <row r="2809" spans="14:14" customFormat="1">
      <c r="N2809" s="74"/>
    </row>
    <row r="2810" spans="14:14" customFormat="1">
      <c r="N2810" s="74"/>
    </row>
    <row r="2811" spans="14:14" customFormat="1">
      <c r="N2811" s="74"/>
    </row>
    <row r="2812" spans="14:14" customFormat="1">
      <c r="N2812" s="74"/>
    </row>
    <row r="2813" spans="14:14" customFormat="1">
      <c r="N2813" s="74"/>
    </row>
    <row r="2814" spans="14:14" customFormat="1">
      <c r="N2814" s="74"/>
    </row>
    <row r="2815" spans="14:14" customFormat="1">
      <c r="N2815" s="74"/>
    </row>
    <row r="2816" spans="14:14" customFormat="1">
      <c r="N2816" s="74"/>
    </row>
    <row r="2817" spans="14:14" customFormat="1">
      <c r="N2817" s="74"/>
    </row>
    <row r="2818" spans="14:14" customFormat="1">
      <c r="N2818" s="74"/>
    </row>
    <row r="2819" spans="14:14" customFormat="1">
      <c r="N2819" s="74"/>
    </row>
    <row r="2820" spans="14:14" customFormat="1">
      <c r="N2820" s="74"/>
    </row>
    <row r="2821" spans="14:14" customFormat="1">
      <c r="N2821" s="74"/>
    </row>
    <row r="2822" spans="14:14" customFormat="1">
      <c r="N2822" s="74"/>
    </row>
    <row r="2823" spans="14:14" customFormat="1">
      <c r="N2823" s="74"/>
    </row>
    <row r="2824" spans="14:14" customFormat="1">
      <c r="N2824" s="74"/>
    </row>
    <row r="2825" spans="14:14" customFormat="1">
      <c r="N2825" s="74"/>
    </row>
    <row r="2826" spans="14:14" customFormat="1">
      <c r="N2826" s="74"/>
    </row>
    <row r="2827" spans="14:14" customFormat="1">
      <c r="N2827" s="74"/>
    </row>
    <row r="2828" spans="14:14" customFormat="1">
      <c r="N2828" s="74"/>
    </row>
    <row r="2829" spans="14:14" customFormat="1">
      <c r="N2829" s="74"/>
    </row>
    <row r="2830" spans="14:14" customFormat="1">
      <c r="N2830" s="74"/>
    </row>
    <row r="2831" spans="14:14" customFormat="1">
      <c r="N2831" s="74"/>
    </row>
    <row r="2832" spans="14:14" customFormat="1">
      <c r="N2832" s="74"/>
    </row>
    <row r="2833" spans="14:14" customFormat="1">
      <c r="N2833" s="74"/>
    </row>
    <row r="2834" spans="14:14" customFormat="1">
      <c r="N2834" s="74"/>
    </row>
    <row r="2835" spans="14:14" customFormat="1">
      <c r="N2835" s="74"/>
    </row>
    <row r="2836" spans="14:14" customFormat="1">
      <c r="N2836" s="74"/>
    </row>
    <row r="2837" spans="14:14" customFormat="1">
      <c r="N2837" s="74"/>
    </row>
    <row r="2838" spans="14:14" customFormat="1">
      <c r="N2838" s="74"/>
    </row>
    <row r="2839" spans="14:14" customFormat="1">
      <c r="N2839" s="74"/>
    </row>
    <row r="2840" spans="14:14" customFormat="1">
      <c r="N2840" s="74"/>
    </row>
    <row r="2841" spans="14:14" customFormat="1">
      <c r="N2841" s="74"/>
    </row>
    <row r="2842" spans="14:14" customFormat="1">
      <c r="N2842" s="74"/>
    </row>
    <row r="2843" spans="14:14" customFormat="1">
      <c r="N2843" s="74"/>
    </row>
    <row r="2844" spans="14:14" customFormat="1">
      <c r="N2844" s="74"/>
    </row>
    <row r="2845" spans="14:14" customFormat="1">
      <c r="N2845" s="74"/>
    </row>
    <row r="2846" spans="14:14" customFormat="1">
      <c r="N2846" s="74"/>
    </row>
    <row r="2847" spans="14:14" customFormat="1">
      <c r="N2847" s="74"/>
    </row>
    <row r="2848" spans="14:14" customFormat="1">
      <c r="N2848" s="74"/>
    </row>
    <row r="2849" spans="14:14" customFormat="1">
      <c r="N2849" s="74"/>
    </row>
    <row r="2850" spans="14:14" customFormat="1">
      <c r="N2850" s="74"/>
    </row>
    <row r="2851" spans="14:14" customFormat="1">
      <c r="N2851" s="74"/>
    </row>
    <row r="2852" spans="14:14" customFormat="1">
      <c r="N2852" s="74"/>
    </row>
    <row r="2853" spans="14:14" customFormat="1">
      <c r="N2853" s="74"/>
    </row>
    <row r="2854" spans="14:14" customFormat="1">
      <c r="N2854" s="74"/>
    </row>
    <row r="2855" spans="14:14" customFormat="1">
      <c r="N2855" s="74"/>
    </row>
    <row r="2856" spans="14:14" customFormat="1">
      <c r="N2856" s="74"/>
    </row>
    <row r="2857" spans="14:14" customFormat="1">
      <c r="N2857" s="74"/>
    </row>
    <row r="2858" spans="14:14" customFormat="1">
      <c r="N2858" s="74"/>
    </row>
    <row r="2859" spans="14:14" customFormat="1">
      <c r="N2859" s="74"/>
    </row>
    <row r="2860" spans="14:14" customFormat="1">
      <c r="N2860" s="74"/>
    </row>
    <row r="2861" spans="14:14" customFormat="1">
      <c r="N2861" s="74"/>
    </row>
    <row r="2862" spans="14:14" customFormat="1">
      <c r="N2862" s="74"/>
    </row>
    <row r="2863" spans="14:14" customFormat="1">
      <c r="N2863" s="74"/>
    </row>
    <row r="2864" spans="14:14" customFormat="1">
      <c r="N2864" s="74"/>
    </row>
    <row r="2865" spans="14:14" customFormat="1">
      <c r="N2865" s="74"/>
    </row>
    <row r="2866" spans="14:14" customFormat="1">
      <c r="N2866" s="74"/>
    </row>
    <row r="2867" spans="14:14" customFormat="1">
      <c r="N2867" s="74"/>
    </row>
    <row r="2868" spans="14:14" customFormat="1">
      <c r="N2868" s="74"/>
    </row>
    <row r="2869" spans="14:14" customFormat="1">
      <c r="N2869" s="74"/>
    </row>
    <row r="2870" spans="14:14" customFormat="1">
      <c r="N2870" s="74"/>
    </row>
    <row r="2871" spans="14:14" customFormat="1">
      <c r="N2871" s="74"/>
    </row>
    <row r="2872" spans="14:14" customFormat="1">
      <c r="N2872" s="74"/>
    </row>
    <row r="2873" spans="14:14" customFormat="1">
      <c r="N2873" s="74"/>
    </row>
    <row r="2874" spans="14:14" customFormat="1">
      <c r="N2874" s="74"/>
    </row>
    <row r="2875" spans="14:14" customFormat="1">
      <c r="N2875" s="74"/>
    </row>
    <row r="2876" spans="14:14" customFormat="1">
      <c r="N2876" s="74"/>
    </row>
    <row r="2877" spans="14:14" customFormat="1">
      <c r="N2877" s="74"/>
    </row>
    <row r="2878" spans="14:14" customFormat="1">
      <c r="N2878" s="74"/>
    </row>
    <row r="2879" spans="14:14" customFormat="1">
      <c r="N2879" s="74"/>
    </row>
    <row r="2880" spans="14:14" customFormat="1">
      <c r="N2880" s="74"/>
    </row>
    <row r="2881" spans="14:14" customFormat="1">
      <c r="N2881" s="74"/>
    </row>
    <row r="2882" spans="14:14" customFormat="1">
      <c r="N2882" s="74"/>
    </row>
    <row r="2883" spans="14:14" customFormat="1">
      <c r="N2883" s="74"/>
    </row>
    <row r="2884" spans="14:14" customFormat="1">
      <c r="N2884" s="74"/>
    </row>
    <row r="2885" spans="14:14" customFormat="1">
      <c r="N2885" s="74"/>
    </row>
    <row r="2886" spans="14:14" customFormat="1">
      <c r="N2886" s="74"/>
    </row>
    <row r="2887" spans="14:14" customFormat="1">
      <c r="N2887" s="74"/>
    </row>
    <row r="2888" spans="14:14" customFormat="1">
      <c r="N2888" s="74"/>
    </row>
    <row r="2889" spans="14:14" customFormat="1">
      <c r="N2889" s="74"/>
    </row>
    <row r="2890" spans="14:14" customFormat="1">
      <c r="N2890" s="74"/>
    </row>
    <row r="2891" spans="14:14" customFormat="1">
      <c r="N2891" s="74"/>
    </row>
    <row r="2892" spans="14:14" customFormat="1">
      <c r="N2892" s="74"/>
    </row>
    <row r="2893" spans="14:14" customFormat="1">
      <c r="N2893" s="74"/>
    </row>
    <row r="2894" spans="14:14" customFormat="1">
      <c r="N2894" s="74"/>
    </row>
    <row r="2895" spans="14:14" customFormat="1">
      <c r="N2895" s="74"/>
    </row>
    <row r="2896" spans="14:14" customFormat="1">
      <c r="N2896" s="74"/>
    </row>
    <row r="2897" spans="14:14" customFormat="1">
      <c r="N2897" s="74"/>
    </row>
    <row r="2898" spans="14:14" customFormat="1">
      <c r="N2898" s="74"/>
    </row>
    <row r="2899" spans="14:14" customFormat="1">
      <c r="N2899" s="74"/>
    </row>
    <row r="2900" spans="14:14" customFormat="1">
      <c r="N2900" s="74"/>
    </row>
    <row r="2901" spans="14:14" customFormat="1">
      <c r="N2901" s="74"/>
    </row>
    <row r="2902" spans="14:14" customFormat="1">
      <c r="N2902" s="74"/>
    </row>
    <row r="2903" spans="14:14" customFormat="1">
      <c r="N2903" s="74"/>
    </row>
    <row r="2904" spans="14:14" customFormat="1">
      <c r="N2904" s="74"/>
    </row>
    <row r="2905" spans="14:14" customFormat="1">
      <c r="N2905" s="74"/>
    </row>
    <row r="2906" spans="14:14" customFormat="1">
      <c r="N2906" s="74"/>
    </row>
    <row r="2907" spans="14:14" customFormat="1">
      <c r="N2907" s="74"/>
    </row>
    <row r="2908" spans="14:14" customFormat="1">
      <c r="N2908" s="74"/>
    </row>
    <row r="2909" spans="14:14" customFormat="1">
      <c r="N2909" s="74"/>
    </row>
    <row r="2910" spans="14:14" customFormat="1">
      <c r="N2910" s="74"/>
    </row>
    <row r="2911" spans="14:14" customFormat="1">
      <c r="N2911" s="74"/>
    </row>
    <row r="2912" spans="14:14" customFormat="1">
      <c r="N2912" s="74"/>
    </row>
    <row r="2913" spans="14:14" customFormat="1">
      <c r="N2913" s="74"/>
    </row>
    <row r="2914" spans="14:14" customFormat="1">
      <c r="N2914" s="74"/>
    </row>
    <row r="2915" spans="14:14" customFormat="1">
      <c r="N2915" s="74"/>
    </row>
    <row r="2916" spans="14:14" customFormat="1">
      <c r="N2916" s="74"/>
    </row>
    <row r="2917" spans="14:14" customFormat="1">
      <c r="N2917" s="74"/>
    </row>
    <row r="2918" spans="14:14" customFormat="1">
      <c r="N2918" s="74"/>
    </row>
    <row r="2919" spans="14:14" customFormat="1">
      <c r="N2919" s="74"/>
    </row>
    <row r="2920" spans="14:14" customFormat="1">
      <c r="N2920" s="74"/>
    </row>
    <row r="2921" spans="14:14" customFormat="1">
      <c r="N2921" s="74"/>
    </row>
    <row r="2922" spans="14:14" customFormat="1">
      <c r="N2922" s="74"/>
    </row>
    <row r="2923" spans="14:14" customFormat="1">
      <c r="N2923" s="74"/>
    </row>
    <row r="2924" spans="14:14" customFormat="1">
      <c r="N2924" s="74"/>
    </row>
    <row r="2925" spans="14:14" customFormat="1">
      <c r="N2925" s="74"/>
    </row>
    <row r="2926" spans="14:14" customFormat="1">
      <c r="N2926" s="74"/>
    </row>
    <row r="2927" spans="14:14" customFormat="1">
      <c r="N2927" s="74"/>
    </row>
    <row r="2928" spans="14:14" customFormat="1">
      <c r="N2928" s="74"/>
    </row>
    <row r="2929" spans="14:14" customFormat="1">
      <c r="N2929" s="74"/>
    </row>
    <row r="2930" spans="14:14" customFormat="1">
      <c r="N2930" s="74"/>
    </row>
    <row r="2931" spans="14:14" customFormat="1">
      <c r="N2931" s="74"/>
    </row>
    <row r="2932" spans="14:14" customFormat="1">
      <c r="N2932" s="74"/>
    </row>
    <row r="2933" spans="14:14" customFormat="1">
      <c r="N2933" s="74"/>
    </row>
    <row r="2934" spans="14:14" customFormat="1">
      <c r="N2934" s="74"/>
    </row>
    <row r="2935" spans="14:14" customFormat="1">
      <c r="N2935" s="74"/>
    </row>
    <row r="2936" spans="14:14" customFormat="1">
      <c r="N2936" s="74"/>
    </row>
    <row r="2937" spans="14:14" customFormat="1">
      <c r="N2937" s="74"/>
    </row>
    <row r="2938" spans="14:14" customFormat="1">
      <c r="N2938" s="74"/>
    </row>
    <row r="2939" spans="14:14" customFormat="1">
      <c r="N2939" s="74"/>
    </row>
    <row r="2940" spans="14:14" customFormat="1">
      <c r="N2940" s="74"/>
    </row>
    <row r="2941" spans="14:14" customFormat="1">
      <c r="N2941" s="74"/>
    </row>
    <row r="2942" spans="14:14" customFormat="1">
      <c r="N2942" s="74"/>
    </row>
    <row r="2943" spans="14:14" customFormat="1">
      <c r="N2943" s="74"/>
    </row>
    <row r="2944" spans="14:14" customFormat="1">
      <c r="N2944" s="74"/>
    </row>
    <row r="2945" spans="14:14" customFormat="1">
      <c r="N2945" s="74"/>
    </row>
    <row r="2946" spans="14:14" customFormat="1">
      <c r="N2946" s="74"/>
    </row>
    <row r="2947" spans="14:14" customFormat="1">
      <c r="N2947" s="74"/>
    </row>
    <row r="2948" spans="14:14" customFormat="1">
      <c r="N2948" s="74"/>
    </row>
    <row r="2949" spans="14:14" customFormat="1">
      <c r="N2949" s="74"/>
    </row>
    <row r="2950" spans="14:14" customFormat="1">
      <c r="N2950" s="74"/>
    </row>
    <row r="2951" spans="14:14" customFormat="1">
      <c r="N2951" s="74"/>
    </row>
    <row r="2952" spans="14:14" customFormat="1">
      <c r="N2952" s="74"/>
    </row>
    <row r="2953" spans="14:14" customFormat="1">
      <c r="N2953" s="74"/>
    </row>
    <row r="2954" spans="14:14" customFormat="1">
      <c r="N2954" s="74"/>
    </row>
    <row r="2955" spans="14:14" customFormat="1">
      <c r="N2955" s="74"/>
    </row>
    <row r="2956" spans="14:14" customFormat="1">
      <c r="N2956" s="74"/>
    </row>
    <row r="2957" spans="14:14" customFormat="1">
      <c r="N2957" s="74"/>
    </row>
    <row r="2958" spans="14:14" customFormat="1">
      <c r="N2958" s="74"/>
    </row>
    <row r="2959" spans="14:14" customFormat="1">
      <c r="N2959" s="74"/>
    </row>
    <row r="2960" spans="14:14" customFormat="1">
      <c r="N2960" s="74"/>
    </row>
    <row r="2961" spans="14:14" customFormat="1">
      <c r="N2961" s="74"/>
    </row>
    <row r="2962" spans="14:14" customFormat="1">
      <c r="N2962" s="74"/>
    </row>
    <row r="2963" spans="14:14" customFormat="1">
      <c r="N2963" s="74"/>
    </row>
    <row r="2964" spans="14:14" customFormat="1">
      <c r="N2964" s="74"/>
    </row>
    <row r="2965" spans="14:14" customFormat="1">
      <c r="N2965" s="74"/>
    </row>
    <row r="2966" spans="14:14" customFormat="1">
      <c r="N2966" s="74"/>
    </row>
    <row r="2967" spans="14:14" customFormat="1">
      <c r="N2967" s="74"/>
    </row>
    <row r="2968" spans="14:14" customFormat="1">
      <c r="N2968" s="74"/>
    </row>
    <row r="2969" spans="14:14" customFormat="1">
      <c r="N2969" s="74"/>
    </row>
    <row r="2970" spans="14:14" customFormat="1">
      <c r="N2970" s="74"/>
    </row>
    <row r="2971" spans="14:14" customFormat="1">
      <c r="N2971" s="74"/>
    </row>
    <row r="2972" spans="14:14" customFormat="1">
      <c r="N2972" s="74"/>
    </row>
    <row r="2973" spans="14:14" customFormat="1">
      <c r="N2973" s="74"/>
    </row>
    <row r="2974" spans="14:14" customFormat="1">
      <c r="N2974" s="74"/>
    </row>
    <row r="2975" spans="14:14" customFormat="1">
      <c r="N2975" s="74"/>
    </row>
    <row r="2976" spans="14:14" customFormat="1">
      <c r="N2976" s="74"/>
    </row>
    <row r="2977" spans="14:14" customFormat="1">
      <c r="N2977" s="74"/>
    </row>
    <row r="2978" spans="14:14" customFormat="1">
      <c r="N2978" s="74"/>
    </row>
    <row r="2979" spans="14:14" customFormat="1">
      <c r="N2979" s="74"/>
    </row>
    <row r="2980" spans="14:14" customFormat="1">
      <c r="N2980" s="74"/>
    </row>
    <row r="2981" spans="14:14" customFormat="1">
      <c r="N2981" s="74"/>
    </row>
    <row r="2982" spans="14:14" customFormat="1">
      <c r="N2982" s="74"/>
    </row>
    <row r="2983" spans="14:14" customFormat="1">
      <c r="N2983" s="74"/>
    </row>
    <row r="2984" spans="14:14" customFormat="1">
      <c r="N2984" s="74"/>
    </row>
    <row r="2985" spans="14:14" customFormat="1">
      <c r="N2985" s="74"/>
    </row>
    <row r="2986" spans="14:14" customFormat="1">
      <c r="N2986" s="74"/>
    </row>
    <row r="2987" spans="14:14" customFormat="1">
      <c r="N2987" s="74"/>
    </row>
    <row r="2988" spans="14:14" customFormat="1">
      <c r="N2988" s="74"/>
    </row>
    <row r="2989" spans="14:14" customFormat="1">
      <c r="N2989" s="74"/>
    </row>
    <row r="2990" spans="14:14" customFormat="1">
      <c r="N2990" s="74"/>
    </row>
    <row r="2991" spans="14:14" customFormat="1">
      <c r="N2991" s="74"/>
    </row>
    <row r="2992" spans="14:14" customFormat="1">
      <c r="N2992" s="74"/>
    </row>
    <row r="2993" spans="14:14" customFormat="1">
      <c r="N2993" s="74"/>
    </row>
    <row r="2994" spans="14:14" customFormat="1">
      <c r="N2994" s="74"/>
    </row>
    <row r="2995" spans="14:14" customFormat="1">
      <c r="N2995" s="74"/>
    </row>
    <row r="2996" spans="14:14" customFormat="1">
      <c r="N2996" s="74"/>
    </row>
    <row r="2997" spans="14:14" customFormat="1">
      <c r="N2997" s="74"/>
    </row>
    <row r="2998" spans="14:14" customFormat="1">
      <c r="N2998" s="74"/>
    </row>
    <row r="2999" spans="14:14" customFormat="1">
      <c r="N2999" s="74"/>
    </row>
    <row r="3000" spans="14:14" customFormat="1">
      <c r="N3000" s="74"/>
    </row>
    <row r="3001" spans="14:14" customFormat="1">
      <c r="N3001" s="74"/>
    </row>
    <row r="3002" spans="14:14" customFormat="1">
      <c r="N3002" s="74"/>
    </row>
    <row r="3003" spans="14:14" customFormat="1">
      <c r="N3003" s="74"/>
    </row>
    <row r="3004" spans="14:14" customFormat="1">
      <c r="N3004" s="74"/>
    </row>
    <row r="3005" spans="14:14" customFormat="1">
      <c r="N3005" s="74"/>
    </row>
    <row r="3006" spans="14:14" customFormat="1">
      <c r="N3006" s="74"/>
    </row>
    <row r="3007" spans="14:14" customFormat="1">
      <c r="N3007" s="74"/>
    </row>
    <row r="3008" spans="14:14" customFormat="1">
      <c r="N3008" s="74"/>
    </row>
    <row r="3009" spans="14:14" customFormat="1">
      <c r="N3009" s="74"/>
    </row>
    <row r="3010" spans="14:14" customFormat="1">
      <c r="N3010" s="74"/>
    </row>
    <row r="3011" spans="14:14" customFormat="1">
      <c r="N3011" s="74"/>
    </row>
    <row r="3012" spans="14:14" customFormat="1">
      <c r="N3012" s="74"/>
    </row>
    <row r="3013" spans="14:14" customFormat="1">
      <c r="N3013" s="74"/>
    </row>
    <row r="3014" spans="14:14" customFormat="1">
      <c r="N3014" s="74"/>
    </row>
    <row r="3015" spans="14:14" customFormat="1">
      <c r="N3015" s="74"/>
    </row>
    <row r="3016" spans="14:14" customFormat="1">
      <c r="N3016" s="74"/>
    </row>
    <row r="3017" spans="14:14" customFormat="1">
      <c r="N3017" s="74"/>
    </row>
    <row r="3018" spans="14:14" customFormat="1">
      <c r="N3018" s="74"/>
    </row>
    <row r="3019" spans="14:14" customFormat="1">
      <c r="N3019" s="74"/>
    </row>
    <row r="3020" spans="14:14" customFormat="1">
      <c r="N3020" s="74"/>
    </row>
    <row r="3021" spans="14:14" customFormat="1">
      <c r="N3021" s="74"/>
    </row>
    <row r="3022" spans="14:14" customFormat="1">
      <c r="N3022" s="74"/>
    </row>
    <row r="3023" spans="14:14" customFormat="1">
      <c r="N3023" s="74"/>
    </row>
    <row r="3024" spans="14:14" customFormat="1">
      <c r="N3024" s="74"/>
    </row>
    <row r="3025" spans="14:14" customFormat="1">
      <c r="N3025" s="74"/>
    </row>
    <row r="3026" spans="14:14" customFormat="1">
      <c r="N3026" s="74"/>
    </row>
    <row r="3027" spans="14:14" customFormat="1">
      <c r="N3027" s="74"/>
    </row>
    <row r="3028" spans="14:14" customFormat="1">
      <c r="N3028" s="74"/>
    </row>
    <row r="3029" spans="14:14" customFormat="1">
      <c r="N3029" s="74"/>
    </row>
    <row r="3030" spans="14:14" customFormat="1">
      <c r="N3030" s="74"/>
    </row>
    <row r="3031" spans="14:14" customFormat="1">
      <c r="N3031" s="74"/>
    </row>
    <row r="3032" spans="14:14" customFormat="1">
      <c r="N3032" s="74"/>
    </row>
    <row r="3033" spans="14:14" customFormat="1">
      <c r="N3033" s="74"/>
    </row>
    <row r="3034" spans="14:14" customFormat="1">
      <c r="N3034" s="74"/>
    </row>
    <row r="3035" spans="14:14" customFormat="1">
      <c r="N3035" s="74"/>
    </row>
    <row r="3036" spans="14:14" customFormat="1">
      <c r="N3036" s="74"/>
    </row>
    <row r="3037" spans="14:14" customFormat="1">
      <c r="N3037" s="74"/>
    </row>
    <row r="3038" spans="14:14" customFormat="1">
      <c r="N3038" s="74"/>
    </row>
    <row r="3039" spans="14:14" customFormat="1">
      <c r="N3039" s="74"/>
    </row>
    <row r="3040" spans="14:14" customFormat="1">
      <c r="N3040" s="74"/>
    </row>
    <row r="3041" spans="14:14" customFormat="1">
      <c r="N3041" s="74"/>
    </row>
    <row r="3042" spans="14:14" customFormat="1">
      <c r="N3042" s="74"/>
    </row>
    <row r="3043" spans="14:14" customFormat="1">
      <c r="N3043" s="74"/>
    </row>
    <row r="3044" spans="14:14" customFormat="1">
      <c r="N3044" s="74"/>
    </row>
    <row r="3045" spans="14:14" customFormat="1">
      <c r="N3045" s="74"/>
    </row>
    <row r="3046" spans="14:14" customFormat="1">
      <c r="N3046" s="74"/>
    </row>
    <row r="3047" spans="14:14" customFormat="1">
      <c r="N3047" s="74"/>
    </row>
    <row r="3048" spans="14:14" customFormat="1">
      <c r="N3048" s="74"/>
    </row>
    <row r="3049" spans="14:14" customFormat="1">
      <c r="N3049" s="74"/>
    </row>
    <row r="3050" spans="14:14" customFormat="1">
      <c r="N3050" s="74"/>
    </row>
    <row r="3051" spans="14:14" customFormat="1">
      <c r="N3051" s="74"/>
    </row>
    <row r="3052" spans="14:14" customFormat="1">
      <c r="N3052" s="74"/>
    </row>
    <row r="3053" spans="14:14" customFormat="1">
      <c r="N3053" s="74"/>
    </row>
    <row r="3054" spans="14:14" customFormat="1">
      <c r="N3054" s="74"/>
    </row>
    <row r="3055" spans="14:14" customFormat="1">
      <c r="N3055" s="74"/>
    </row>
    <row r="3056" spans="14:14" customFormat="1">
      <c r="N3056" s="74"/>
    </row>
    <row r="3057" spans="14:14" customFormat="1">
      <c r="N3057" s="74"/>
    </row>
    <row r="3058" spans="14:14" customFormat="1">
      <c r="N3058" s="74"/>
    </row>
    <row r="3059" spans="14:14" customFormat="1">
      <c r="N3059" s="74"/>
    </row>
    <row r="3060" spans="14:14" customFormat="1">
      <c r="N3060" s="74"/>
    </row>
    <row r="3061" spans="14:14" customFormat="1">
      <c r="N3061" s="74"/>
    </row>
    <row r="3062" spans="14:14" customFormat="1">
      <c r="N3062" s="74"/>
    </row>
    <row r="3063" spans="14:14" customFormat="1">
      <c r="N3063" s="74"/>
    </row>
    <row r="3064" spans="14:14" customFormat="1">
      <c r="N3064" s="74"/>
    </row>
    <row r="3065" spans="14:14" customFormat="1">
      <c r="N3065" s="74"/>
    </row>
    <row r="3066" spans="14:14" customFormat="1">
      <c r="N3066" s="74"/>
    </row>
    <row r="3067" spans="14:14" customFormat="1">
      <c r="N3067" s="74"/>
    </row>
    <row r="3068" spans="14:14" customFormat="1">
      <c r="N3068" s="74"/>
    </row>
    <row r="3069" spans="14:14" customFormat="1">
      <c r="N3069" s="74"/>
    </row>
    <row r="3070" spans="14:14" customFormat="1">
      <c r="N3070" s="74"/>
    </row>
    <row r="3071" spans="14:14" customFormat="1">
      <c r="N3071" s="74"/>
    </row>
    <row r="3072" spans="14:14" customFormat="1">
      <c r="N3072" s="74"/>
    </row>
    <row r="3073" spans="14:14" customFormat="1">
      <c r="N3073" s="74"/>
    </row>
    <row r="3074" spans="14:14" customFormat="1">
      <c r="N3074" s="74"/>
    </row>
    <row r="3075" spans="14:14" customFormat="1">
      <c r="N3075" s="74"/>
    </row>
    <row r="3076" spans="14:14" customFormat="1">
      <c r="N3076" s="74"/>
    </row>
    <row r="3077" spans="14:14" customFormat="1">
      <c r="N3077" s="74"/>
    </row>
    <row r="3078" spans="14:14" customFormat="1">
      <c r="N3078" s="74"/>
    </row>
    <row r="3079" spans="14:14" customFormat="1">
      <c r="N3079" s="74"/>
    </row>
    <row r="3080" spans="14:14" customFormat="1">
      <c r="N3080" s="74"/>
    </row>
    <row r="3081" spans="14:14" customFormat="1">
      <c r="N3081" s="74"/>
    </row>
    <row r="3082" spans="14:14" customFormat="1">
      <c r="N3082" s="74"/>
    </row>
    <row r="3083" spans="14:14" customFormat="1">
      <c r="N3083" s="74"/>
    </row>
    <row r="3084" spans="14:14" customFormat="1">
      <c r="N3084" s="74"/>
    </row>
    <row r="3085" spans="14:14" customFormat="1">
      <c r="N3085" s="74"/>
    </row>
    <row r="3086" spans="14:14" customFormat="1">
      <c r="N3086" s="74"/>
    </row>
    <row r="3087" spans="14:14" customFormat="1">
      <c r="N3087" s="74"/>
    </row>
    <row r="3088" spans="14:14" customFormat="1">
      <c r="N3088" s="74"/>
    </row>
    <row r="3089" spans="14:14" customFormat="1">
      <c r="N3089" s="74"/>
    </row>
    <row r="3090" spans="14:14" customFormat="1">
      <c r="N3090" s="74"/>
    </row>
    <row r="3091" spans="14:14" customFormat="1">
      <c r="N3091" s="74"/>
    </row>
    <row r="3092" spans="14:14" customFormat="1">
      <c r="N3092" s="74"/>
    </row>
    <row r="3093" spans="14:14" customFormat="1">
      <c r="N3093" s="74"/>
    </row>
    <row r="3094" spans="14:14" customFormat="1">
      <c r="N3094" s="74"/>
    </row>
    <row r="3095" spans="14:14" customFormat="1">
      <c r="N3095" s="74"/>
    </row>
    <row r="3096" spans="14:14" customFormat="1">
      <c r="N3096" s="74"/>
    </row>
    <row r="3097" spans="14:14" customFormat="1">
      <c r="N3097" s="74"/>
    </row>
    <row r="3098" spans="14:14" customFormat="1">
      <c r="N3098" s="74"/>
    </row>
    <row r="3099" spans="14:14" customFormat="1">
      <c r="N3099" s="74"/>
    </row>
    <row r="3100" spans="14:14" customFormat="1">
      <c r="N3100" s="74"/>
    </row>
    <row r="3101" spans="14:14" customFormat="1">
      <c r="N3101" s="74"/>
    </row>
    <row r="3102" spans="14:14" customFormat="1">
      <c r="N3102" s="74"/>
    </row>
    <row r="3103" spans="14:14" customFormat="1">
      <c r="N3103" s="74"/>
    </row>
    <row r="3104" spans="14:14" customFormat="1">
      <c r="N3104" s="74"/>
    </row>
    <row r="3105" spans="14:14" customFormat="1">
      <c r="N3105" s="74"/>
    </row>
    <row r="3106" spans="14:14" customFormat="1">
      <c r="N3106" s="74"/>
    </row>
    <row r="3107" spans="14:14" customFormat="1">
      <c r="N3107" s="74"/>
    </row>
    <row r="3108" spans="14:14" customFormat="1">
      <c r="N3108" s="74"/>
    </row>
    <row r="3109" spans="14:14" customFormat="1">
      <c r="N3109" s="74"/>
    </row>
    <row r="3110" spans="14:14" customFormat="1">
      <c r="N3110" s="74"/>
    </row>
    <row r="3111" spans="14:14" customFormat="1">
      <c r="N3111" s="74"/>
    </row>
    <row r="3112" spans="14:14" customFormat="1">
      <c r="N3112" s="74"/>
    </row>
    <row r="3113" spans="14:14" customFormat="1">
      <c r="N3113" s="74"/>
    </row>
    <row r="3114" spans="14:14" customFormat="1">
      <c r="N3114" s="74"/>
    </row>
    <row r="3115" spans="14:14" customFormat="1">
      <c r="N3115" s="74"/>
    </row>
    <row r="3116" spans="14:14" customFormat="1">
      <c r="N3116" s="74"/>
    </row>
    <row r="3117" spans="14:14" customFormat="1">
      <c r="N3117" s="74"/>
    </row>
    <row r="3118" spans="14:14" customFormat="1">
      <c r="N3118" s="74"/>
    </row>
    <row r="3119" spans="14:14" customFormat="1">
      <c r="N3119" s="74"/>
    </row>
    <row r="3120" spans="14:14" customFormat="1">
      <c r="N3120" s="74"/>
    </row>
    <row r="3121" spans="14:14" customFormat="1">
      <c r="N3121" s="74"/>
    </row>
    <row r="3122" spans="14:14" customFormat="1">
      <c r="N3122" s="74"/>
    </row>
    <row r="3123" spans="14:14" customFormat="1">
      <c r="N3123" s="74"/>
    </row>
    <row r="3124" spans="14:14" customFormat="1">
      <c r="N3124" s="74"/>
    </row>
    <row r="3125" spans="14:14" customFormat="1">
      <c r="N3125" s="74"/>
    </row>
    <row r="3126" spans="14:14" customFormat="1">
      <c r="N3126" s="74"/>
    </row>
    <row r="3127" spans="14:14" customFormat="1">
      <c r="N3127" s="74"/>
    </row>
    <row r="3128" spans="14:14" customFormat="1">
      <c r="N3128" s="74"/>
    </row>
    <row r="3129" spans="14:14" customFormat="1">
      <c r="N3129" s="74"/>
    </row>
    <row r="3130" spans="14:14" customFormat="1">
      <c r="N3130" s="74"/>
    </row>
    <row r="3131" spans="14:14" customFormat="1">
      <c r="N3131" s="74"/>
    </row>
    <row r="3132" spans="14:14" customFormat="1">
      <c r="N3132" s="74"/>
    </row>
    <row r="3133" spans="14:14" customFormat="1">
      <c r="N3133" s="74"/>
    </row>
    <row r="3134" spans="14:14" customFormat="1">
      <c r="N3134" s="74"/>
    </row>
    <row r="3135" spans="14:14" customFormat="1">
      <c r="N3135" s="74"/>
    </row>
    <row r="3136" spans="14:14" customFormat="1">
      <c r="N3136" s="74"/>
    </row>
    <row r="3137" spans="14:14" customFormat="1">
      <c r="N3137" s="74"/>
    </row>
    <row r="3138" spans="14:14" customFormat="1">
      <c r="N3138" s="74"/>
    </row>
    <row r="3139" spans="14:14" customFormat="1">
      <c r="N3139" s="74"/>
    </row>
    <row r="3140" spans="14:14" customFormat="1">
      <c r="N3140" s="74"/>
    </row>
    <row r="3141" spans="14:14" customFormat="1">
      <c r="N3141" s="74"/>
    </row>
    <row r="3142" spans="14:14" customFormat="1">
      <c r="N3142" s="74"/>
    </row>
    <row r="3143" spans="14:14" customFormat="1">
      <c r="N3143" s="74"/>
    </row>
    <row r="3144" spans="14:14" customFormat="1">
      <c r="N3144" s="74"/>
    </row>
    <row r="3145" spans="14:14" customFormat="1">
      <c r="N3145" s="74"/>
    </row>
    <row r="3146" spans="14:14" customFormat="1">
      <c r="N3146" s="74"/>
    </row>
    <row r="3147" spans="14:14" customFormat="1">
      <c r="N3147" s="74"/>
    </row>
    <row r="3148" spans="14:14" customFormat="1">
      <c r="N3148" s="74"/>
    </row>
    <row r="3149" spans="14:14" customFormat="1">
      <c r="N3149" s="74"/>
    </row>
    <row r="3150" spans="14:14" customFormat="1">
      <c r="N3150" s="74"/>
    </row>
    <row r="3151" spans="14:14" customFormat="1">
      <c r="N3151" s="74"/>
    </row>
    <row r="3152" spans="14:14" customFormat="1">
      <c r="N3152" s="74"/>
    </row>
    <row r="3153" spans="14:14" customFormat="1">
      <c r="N3153" s="74"/>
    </row>
    <row r="3154" spans="14:14" customFormat="1">
      <c r="N3154" s="74"/>
    </row>
    <row r="3155" spans="14:14" customFormat="1">
      <c r="N3155" s="74"/>
    </row>
    <row r="3156" spans="14:14" customFormat="1">
      <c r="N3156" s="74"/>
    </row>
    <row r="3157" spans="14:14" customFormat="1">
      <c r="N3157" s="74"/>
    </row>
    <row r="3158" spans="14:14" customFormat="1">
      <c r="N3158" s="74"/>
    </row>
    <row r="3159" spans="14:14" customFormat="1">
      <c r="N3159" s="74"/>
    </row>
    <row r="3160" spans="14:14" customFormat="1">
      <c r="N3160" s="74"/>
    </row>
    <row r="3161" spans="14:14" customFormat="1">
      <c r="N3161" s="74"/>
    </row>
    <row r="3162" spans="14:14" customFormat="1">
      <c r="N3162" s="74"/>
    </row>
    <row r="3163" spans="14:14" customFormat="1">
      <c r="N3163" s="74"/>
    </row>
    <row r="3164" spans="14:14" customFormat="1">
      <c r="N3164" s="74"/>
    </row>
    <row r="3165" spans="14:14" customFormat="1">
      <c r="N3165" s="74"/>
    </row>
    <row r="3166" spans="14:14" customFormat="1">
      <c r="N3166" s="74"/>
    </row>
    <row r="3167" spans="14:14" customFormat="1">
      <c r="N3167" s="74"/>
    </row>
    <row r="3168" spans="14:14" customFormat="1">
      <c r="N3168" s="74"/>
    </row>
    <row r="3169" spans="14:14" customFormat="1">
      <c r="N3169" s="74"/>
    </row>
    <row r="3170" spans="14:14" customFormat="1">
      <c r="N3170" s="74"/>
    </row>
    <row r="3171" spans="14:14" customFormat="1">
      <c r="N3171" s="74"/>
    </row>
    <row r="3172" spans="14:14" customFormat="1">
      <c r="N3172" s="74"/>
    </row>
    <row r="3173" spans="14:14" customFormat="1">
      <c r="N3173" s="74"/>
    </row>
    <row r="3174" spans="14:14" customFormat="1">
      <c r="N3174" s="74"/>
    </row>
    <row r="3175" spans="14:14" customFormat="1">
      <c r="N3175" s="74"/>
    </row>
    <row r="3176" spans="14:14" customFormat="1">
      <c r="N3176" s="74"/>
    </row>
    <row r="3177" spans="14:14" customFormat="1">
      <c r="N3177" s="74"/>
    </row>
    <row r="3178" spans="14:14" customFormat="1">
      <c r="N3178" s="74"/>
    </row>
    <row r="3179" spans="14:14" customFormat="1">
      <c r="N3179" s="74"/>
    </row>
    <row r="3180" spans="14:14" customFormat="1">
      <c r="N3180" s="74"/>
    </row>
    <row r="3181" spans="14:14" customFormat="1">
      <c r="N3181" s="74"/>
    </row>
    <row r="3182" spans="14:14" customFormat="1">
      <c r="N3182" s="74"/>
    </row>
    <row r="3183" spans="14:14" customFormat="1">
      <c r="N3183" s="74"/>
    </row>
    <row r="3184" spans="14:14" customFormat="1">
      <c r="N3184" s="74"/>
    </row>
    <row r="3185" spans="14:14" customFormat="1">
      <c r="N3185" s="74"/>
    </row>
    <row r="3186" spans="14:14" customFormat="1">
      <c r="N3186" s="74"/>
    </row>
    <row r="3187" spans="14:14" customFormat="1">
      <c r="N3187" s="74"/>
    </row>
    <row r="3188" spans="14:14" customFormat="1">
      <c r="N3188" s="74"/>
    </row>
    <row r="3189" spans="14:14" customFormat="1">
      <c r="N3189" s="74"/>
    </row>
    <row r="3190" spans="14:14" customFormat="1">
      <c r="N3190" s="74"/>
    </row>
    <row r="3191" spans="14:14" customFormat="1">
      <c r="N3191" s="74"/>
    </row>
    <row r="3192" spans="14:14" customFormat="1">
      <c r="N3192" s="74"/>
    </row>
    <row r="3193" spans="14:14" customFormat="1">
      <c r="N3193" s="74"/>
    </row>
    <row r="3194" spans="14:14" customFormat="1">
      <c r="N3194" s="74"/>
    </row>
    <row r="3195" spans="14:14" customFormat="1">
      <c r="N3195" s="74"/>
    </row>
    <row r="3196" spans="14:14" customFormat="1">
      <c r="N3196" s="74"/>
    </row>
    <row r="3197" spans="14:14" customFormat="1">
      <c r="N3197" s="74"/>
    </row>
    <row r="3198" spans="14:14" customFormat="1">
      <c r="N3198" s="74"/>
    </row>
    <row r="3199" spans="14:14" customFormat="1">
      <c r="N3199" s="74"/>
    </row>
    <row r="3200" spans="14:14" customFormat="1">
      <c r="N3200" s="74"/>
    </row>
    <row r="3201" spans="14:14" customFormat="1">
      <c r="N3201" s="74"/>
    </row>
    <row r="3202" spans="14:14" customFormat="1">
      <c r="N3202" s="74"/>
    </row>
    <row r="3203" spans="14:14" customFormat="1">
      <c r="N3203" s="74"/>
    </row>
    <row r="3204" spans="14:14" customFormat="1">
      <c r="N3204" s="74"/>
    </row>
    <row r="3205" spans="14:14" customFormat="1">
      <c r="N3205" s="74"/>
    </row>
    <row r="3206" spans="14:14" customFormat="1">
      <c r="N3206" s="74"/>
    </row>
    <row r="3207" spans="14:14" customFormat="1">
      <c r="N3207" s="74"/>
    </row>
    <row r="3208" spans="14:14" customFormat="1">
      <c r="N3208" s="74"/>
    </row>
    <row r="3209" spans="14:14" customFormat="1">
      <c r="N3209" s="74"/>
    </row>
    <row r="3210" spans="14:14" customFormat="1">
      <c r="N3210" s="74"/>
    </row>
    <row r="3211" spans="14:14" customFormat="1">
      <c r="N3211" s="74"/>
    </row>
    <row r="3212" spans="14:14" customFormat="1">
      <c r="N3212" s="74"/>
    </row>
    <row r="3213" spans="14:14" customFormat="1">
      <c r="N3213" s="74"/>
    </row>
    <row r="3214" spans="14:14" customFormat="1">
      <c r="N3214" s="74"/>
    </row>
    <row r="3215" spans="14:14" customFormat="1">
      <c r="N3215" s="74"/>
    </row>
    <row r="3216" spans="14:14" customFormat="1">
      <c r="N3216" s="74"/>
    </row>
    <row r="3217" spans="14:14" customFormat="1">
      <c r="N3217" s="74"/>
    </row>
    <row r="3218" spans="14:14" customFormat="1">
      <c r="N3218" s="74"/>
    </row>
    <row r="3219" spans="14:14" customFormat="1">
      <c r="N3219" s="74"/>
    </row>
    <row r="3220" spans="14:14" customFormat="1">
      <c r="N3220" s="74"/>
    </row>
    <row r="3221" spans="14:14" customFormat="1">
      <c r="N3221" s="74"/>
    </row>
    <row r="3222" spans="14:14" customFormat="1">
      <c r="N3222" s="74"/>
    </row>
    <row r="3223" spans="14:14" customFormat="1">
      <c r="N3223" s="74"/>
    </row>
    <row r="3224" spans="14:14" customFormat="1">
      <c r="N3224" s="74"/>
    </row>
    <row r="3225" spans="14:14" customFormat="1">
      <c r="N3225" s="74"/>
    </row>
    <row r="3226" spans="14:14" customFormat="1">
      <c r="N3226" s="74"/>
    </row>
    <row r="3227" spans="14:14" customFormat="1">
      <c r="N3227" s="74"/>
    </row>
    <row r="3228" spans="14:14" customFormat="1">
      <c r="N3228" s="74"/>
    </row>
    <row r="3229" spans="14:14" customFormat="1">
      <c r="N3229" s="74"/>
    </row>
    <row r="3230" spans="14:14" customFormat="1">
      <c r="N3230" s="74"/>
    </row>
    <row r="3231" spans="14:14" customFormat="1">
      <c r="N3231" s="74"/>
    </row>
    <row r="3232" spans="14:14" customFormat="1">
      <c r="N3232" s="74"/>
    </row>
    <row r="3233" spans="14:14" customFormat="1">
      <c r="N3233" s="74"/>
    </row>
    <row r="3234" spans="14:14" customFormat="1">
      <c r="N3234" s="74"/>
    </row>
    <row r="3235" spans="14:14" customFormat="1">
      <c r="N3235" s="74"/>
    </row>
    <row r="3236" spans="14:14" customFormat="1">
      <c r="N3236" s="74"/>
    </row>
    <row r="3237" spans="14:14" customFormat="1">
      <c r="N3237" s="74"/>
    </row>
    <row r="3238" spans="14:14" customFormat="1">
      <c r="N3238" s="74"/>
    </row>
    <row r="3239" spans="14:14" customFormat="1">
      <c r="N3239" s="74"/>
    </row>
    <row r="3240" spans="14:14" customFormat="1">
      <c r="N3240" s="74"/>
    </row>
    <row r="3241" spans="14:14" customFormat="1">
      <c r="N3241" s="74"/>
    </row>
    <row r="3242" spans="14:14" customFormat="1">
      <c r="N3242" s="74"/>
    </row>
    <row r="3243" spans="14:14" customFormat="1">
      <c r="N3243" s="74"/>
    </row>
    <row r="3244" spans="14:14" customFormat="1">
      <c r="N3244" s="74"/>
    </row>
    <row r="3245" spans="14:14" customFormat="1">
      <c r="N3245" s="74"/>
    </row>
    <row r="3246" spans="14:14" customFormat="1">
      <c r="N3246" s="74"/>
    </row>
    <row r="3247" spans="14:14" customFormat="1">
      <c r="N3247" s="74"/>
    </row>
    <row r="3248" spans="14:14" customFormat="1">
      <c r="N3248" s="74"/>
    </row>
    <row r="3249" spans="14:14" customFormat="1">
      <c r="N3249" s="74"/>
    </row>
    <row r="3250" spans="14:14" customFormat="1">
      <c r="N3250" s="74"/>
    </row>
    <row r="3251" spans="14:14" customFormat="1">
      <c r="N3251" s="74"/>
    </row>
    <row r="3252" spans="14:14" customFormat="1">
      <c r="N3252" s="74"/>
    </row>
    <row r="3253" spans="14:14" customFormat="1">
      <c r="N3253" s="74"/>
    </row>
    <row r="3254" spans="14:14" customFormat="1">
      <c r="N3254" s="74"/>
    </row>
    <row r="3255" spans="14:14" customFormat="1">
      <c r="N3255" s="74"/>
    </row>
    <row r="3256" spans="14:14" customFormat="1">
      <c r="N3256" s="74"/>
    </row>
    <row r="3257" spans="14:14" customFormat="1">
      <c r="N3257" s="74"/>
    </row>
    <row r="3258" spans="14:14" customFormat="1">
      <c r="N3258" s="74"/>
    </row>
    <row r="3259" spans="14:14" customFormat="1">
      <c r="N3259" s="74"/>
    </row>
    <row r="3260" spans="14:14" customFormat="1">
      <c r="N3260" s="74"/>
    </row>
    <row r="3261" spans="14:14" customFormat="1">
      <c r="N3261" s="74"/>
    </row>
    <row r="3262" spans="14:14" customFormat="1">
      <c r="N3262" s="74"/>
    </row>
    <row r="3263" spans="14:14" customFormat="1">
      <c r="N3263" s="74"/>
    </row>
    <row r="3264" spans="14:14" customFormat="1">
      <c r="N3264" s="74"/>
    </row>
    <row r="3265" spans="14:14" customFormat="1">
      <c r="N3265" s="74"/>
    </row>
    <row r="3266" spans="14:14" customFormat="1">
      <c r="N3266" s="74"/>
    </row>
    <row r="3267" spans="14:14" customFormat="1">
      <c r="N3267" s="74"/>
    </row>
    <row r="3268" spans="14:14" customFormat="1">
      <c r="N3268" s="74"/>
    </row>
    <row r="3269" spans="14:14" customFormat="1">
      <c r="N3269" s="74"/>
    </row>
    <row r="3270" spans="14:14" customFormat="1">
      <c r="N3270" s="74"/>
    </row>
    <row r="3271" spans="14:14" customFormat="1">
      <c r="N3271" s="74"/>
    </row>
    <row r="3272" spans="14:14" customFormat="1">
      <c r="N3272" s="74"/>
    </row>
    <row r="3273" spans="14:14" customFormat="1">
      <c r="N3273" s="74"/>
    </row>
    <row r="3274" spans="14:14" customFormat="1">
      <c r="N3274" s="74"/>
    </row>
    <row r="3275" spans="14:14" customFormat="1">
      <c r="N3275" s="74"/>
    </row>
    <row r="3276" spans="14:14" customFormat="1">
      <c r="N3276" s="74"/>
    </row>
    <row r="3277" spans="14:14" customFormat="1">
      <c r="N3277" s="74"/>
    </row>
    <row r="3278" spans="14:14" customFormat="1">
      <c r="N3278" s="74"/>
    </row>
    <row r="3279" spans="14:14" customFormat="1">
      <c r="N3279" s="74"/>
    </row>
    <row r="3280" spans="14:14" customFormat="1">
      <c r="N3280" s="74"/>
    </row>
    <row r="3281" spans="14:14" customFormat="1">
      <c r="N3281" s="74"/>
    </row>
    <row r="3282" spans="14:14" customFormat="1">
      <c r="N3282" s="74"/>
    </row>
    <row r="3283" spans="14:14" customFormat="1">
      <c r="N3283" s="74"/>
    </row>
    <row r="3284" spans="14:14" customFormat="1">
      <c r="N3284" s="74"/>
    </row>
    <row r="3285" spans="14:14" customFormat="1">
      <c r="N3285" s="74"/>
    </row>
    <row r="3286" spans="14:14" customFormat="1">
      <c r="N3286" s="74"/>
    </row>
    <row r="3287" spans="14:14" customFormat="1">
      <c r="N3287" s="74"/>
    </row>
    <row r="3288" spans="14:14" customFormat="1">
      <c r="N3288" s="74"/>
    </row>
    <row r="3289" spans="14:14" customFormat="1">
      <c r="N3289" s="74"/>
    </row>
    <row r="3290" spans="14:14" customFormat="1">
      <c r="N3290" s="74"/>
    </row>
    <row r="3291" spans="14:14" customFormat="1">
      <c r="N3291" s="74"/>
    </row>
    <row r="3292" spans="14:14" customFormat="1">
      <c r="N3292" s="74"/>
    </row>
    <row r="3293" spans="14:14" customFormat="1">
      <c r="N3293" s="74"/>
    </row>
    <row r="3294" spans="14:14" customFormat="1">
      <c r="N3294" s="74"/>
    </row>
    <row r="3295" spans="14:14" customFormat="1">
      <c r="N3295" s="74"/>
    </row>
    <row r="3296" spans="14:14" customFormat="1">
      <c r="N3296" s="74"/>
    </row>
    <row r="3297" spans="14:14" customFormat="1">
      <c r="N3297" s="74"/>
    </row>
    <row r="3298" spans="14:14" customFormat="1">
      <c r="N3298" s="74"/>
    </row>
    <row r="3299" spans="14:14" customFormat="1">
      <c r="N3299" s="74"/>
    </row>
    <row r="3300" spans="14:14" customFormat="1">
      <c r="N3300" s="74"/>
    </row>
    <row r="3301" spans="14:14" customFormat="1">
      <c r="N3301" s="74"/>
    </row>
    <row r="3302" spans="14:14" customFormat="1">
      <c r="N3302" s="74"/>
    </row>
    <row r="3303" spans="14:14" customFormat="1">
      <c r="N3303" s="74"/>
    </row>
    <row r="3304" spans="14:14" customFormat="1">
      <c r="N3304" s="74"/>
    </row>
    <row r="3305" spans="14:14" customFormat="1">
      <c r="N3305" s="74"/>
    </row>
    <row r="3306" spans="14:14" customFormat="1">
      <c r="N3306" s="74"/>
    </row>
    <row r="3307" spans="14:14" customFormat="1">
      <c r="N3307" s="74"/>
    </row>
    <row r="3308" spans="14:14" customFormat="1">
      <c r="N3308" s="74"/>
    </row>
    <row r="3309" spans="14:14" customFormat="1">
      <c r="N3309" s="74"/>
    </row>
    <row r="3310" spans="14:14" customFormat="1">
      <c r="N3310" s="74"/>
    </row>
    <row r="3311" spans="14:14" customFormat="1">
      <c r="N3311" s="74"/>
    </row>
    <row r="3312" spans="14:14" customFormat="1">
      <c r="N3312" s="74"/>
    </row>
    <row r="3313" spans="14:14" customFormat="1">
      <c r="N3313" s="74"/>
    </row>
    <row r="3314" spans="14:14" customFormat="1">
      <c r="N3314" s="74"/>
    </row>
    <row r="3315" spans="14:14" customFormat="1">
      <c r="N3315" s="74"/>
    </row>
    <row r="3316" spans="14:14" customFormat="1">
      <c r="N3316" s="74"/>
    </row>
    <row r="3317" spans="14:14" customFormat="1">
      <c r="N3317" s="74"/>
    </row>
    <row r="3318" spans="14:14" customFormat="1">
      <c r="N3318" s="74"/>
    </row>
    <row r="3319" spans="14:14" customFormat="1">
      <c r="N3319" s="74"/>
    </row>
    <row r="3320" spans="14:14" customFormat="1">
      <c r="N3320" s="74"/>
    </row>
    <row r="3321" spans="14:14" customFormat="1">
      <c r="N3321" s="74"/>
    </row>
    <row r="3322" spans="14:14" customFormat="1">
      <c r="N3322" s="74"/>
    </row>
    <row r="3323" spans="14:14" customFormat="1">
      <c r="N3323" s="74"/>
    </row>
    <row r="3324" spans="14:14" customFormat="1">
      <c r="N3324" s="74"/>
    </row>
    <row r="3325" spans="14:14" customFormat="1">
      <c r="N3325" s="74"/>
    </row>
    <row r="3326" spans="14:14" customFormat="1">
      <c r="N3326" s="74"/>
    </row>
    <row r="3327" spans="14:14" customFormat="1">
      <c r="N3327" s="74"/>
    </row>
    <row r="3328" spans="14:14" customFormat="1">
      <c r="N3328" s="74"/>
    </row>
    <row r="3329" spans="14:14" customFormat="1">
      <c r="N3329" s="74"/>
    </row>
    <row r="3330" spans="14:14" customFormat="1">
      <c r="N3330" s="74"/>
    </row>
    <row r="3331" spans="14:14" customFormat="1">
      <c r="N3331" s="74"/>
    </row>
    <row r="3332" spans="14:14" customFormat="1">
      <c r="N3332" s="74"/>
    </row>
    <row r="3333" spans="14:14" customFormat="1">
      <c r="N3333" s="74"/>
    </row>
    <row r="3334" spans="14:14" customFormat="1">
      <c r="N3334" s="74"/>
    </row>
    <row r="3335" spans="14:14" customFormat="1">
      <c r="N3335" s="74"/>
    </row>
    <row r="3336" spans="14:14" customFormat="1">
      <c r="N3336" s="74"/>
    </row>
    <row r="3337" spans="14:14" customFormat="1">
      <c r="N3337" s="74"/>
    </row>
    <row r="3338" spans="14:14" customFormat="1">
      <c r="N3338" s="74"/>
    </row>
    <row r="3339" spans="14:14" customFormat="1">
      <c r="N3339" s="74"/>
    </row>
    <row r="3340" spans="14:14" customFormat="1">
      <c r="N3340" s="74"/>
    </row>
    <row r="3341" spans="14:14" customFormat="1">
      <c r="N3341" s="74"/>
    </row>
    <row r="3342" spans="14:14" customFormat="1">
      <c r="N3342" s="74"/>
    </row>
    <row r="3343" spans="14:14" customFormat="1">
      <c r="N3343" s="74"/>
    </row>
    <row r="3344" spans="14:14" customFormat="1">
      <c r="N3344" s="74"/>
    </row>
    <row r="3345" spans="14:14" customFormat="1">
      <c r="N3345" s="74"/>
    </row>
    <row r="3346" spans="14:14" customFormat="1">
      <c r="N3346" s="74"/>
    </row>
    <row r="3347" spans="14:14" customFormat="1">
      <c r="N3347" s="74"/>
    </row>
    <row r="3348" spans="14:14" customFormat="1">
      <c r="N3348" s="74"/>
    </row>
    <row r="3349" spans="14:14" customFormat="1">
      <c r="N3349" s="74"/>
    </row>
    <row r="3350" spans="14:14" customFormat="1">
      <c r="N3350" s="74"/>
    </row>
    <row r="3351" spans="14:14" customFormat="1">
      <c r="N3351" s="74"/>
    </row>
    <row r="3352" spans="14:14" customFormat="1">
      <c r="N3352" s="74"/>
    </row>
    <row r="3353" spans="14:14" customFormat="1">
      <c r="N3353" s="74"/>
    </row>
    <row r="3354" spans="14:14" customFormat="1">
      <c r="N3354" s="74"/>
    </row>
    <row r="3355" spans="14:14" customFormat="1">
      <c r="N3355" s="74"/>
    </row>
    <row r="3356" spans="14:14" customFormat="1">
      <c r="N3356" s="74"/>
    </row>
    <row r="3357" spans="14:14" customFormat="1">
      <c r="N3357" s="74"/>
    </row>
    <row r="3358" spans="14:14" customFormat="1">
      <c r="N3358" s="74"/>
    </row>
    <row r="3359" spans="14:14" customFormat="1">
      <c r="N3359" s="74"/>
    </row>
    <row r="3360" spans="14:14" customFormat="1">
      <c r="N3360" s="74"/>
    </row>
    <row r="3361" spans="14:14" customFormat="1">
      <c r="N3361" s="74"/>
    </row>
    <row r="3362" spans="14:14" customFormat="1">
      <c r="N3362" s="74"/>
    </row>
    <row r="3363" spans="14:14" customFormat="1">
      <c r="N3363" s="74"/>
    </row>
    <row r="3364" spans="14:14" customFormat="1">
      <c r="N3364" s="74"/>
    </row>
    <row r="3365" spans="14:14" customFormat="1">
      <c r="N3365" s="74"/>
    </row>
    <row r="3366" spans="14:14" customFormat="1">
      <c r="N3366" s="74"/>
    </row>
    <row r="3367" spans="14:14" customFormat="1">
      <c r="N3367" s="74"/>
    </row>
    <row r="3368" spans="14:14" customFormat="1">
      <c r="N3368" s="74"/>
    </row>
    <row r="3369" spans="14:14" customFormat="1">
      <c r="N3369" s="74"/>
    </row>
    <row r="3370" spans="14:14" customFormat="1">
      <c r="N3370" s="74"/>
    </row>
    <row r="3371" spans="14:14" customFormat="1">
      <c r="N3371" s="74"/>
    </row>
    <row r="3372" spans="14:14" customFormat="1">
      <c r="N3372" s="74"/>
    </row>
    <row r="3373" spans="14:14" customFormat="1">
      <c r="N3373" s="74"/>
    </row>
    <row r="3374" spans="14:14" customFormat="1">
      <c r="N3374" s="74"/>
    </row>
    <row r="3375" spans="14:14" customFormat="1">
      <c r="N3375" s="74"/>
    </row>
    <row r="3376" spans="14:14" customFormat="1">
      <c r="N3376" s="74"/>
    </row>
    <row r="3377" spans="14:14" customFormat="1">
      <c r="N3377" s="74"/>
    </row>
    <row r="3378" spans="14:14" customFormat="1">
      <c r="N3378" s="74"/>
    </row>
    <row r="3379" spans="14:14" customFormat="1">
      <c r="N3379" s="74"/>
    </row>
    <row r="3380" spans="14:14" customFormat="1">
      <c r="N3380" s="74"/>
    </row>
    <row r="3381" spans="14:14" customFormat="1">
      <c r="N3381" s="74"/>
    </row>
    <row r="3382" spans="14:14" customFormat="1">
      <c r="N3382" s="74"/>
    </row>
    <row r="3383" spans="14:14" customFormat="1">
      <c r="N3383" s="74"/>
    </row>
    <row r="3384" spans="14:14" customFormat="1">
      <c r="N3384" s="74"/>
    </row>
    <row r="3385" spans="14:14" customFormat="1">
      <c r="N3385" s="74"/>
    </row>
    <row r="3386" spans="14:14" customFormat="1">
      <c r="N3386" s="74"/>
    </row>
    <row r="3387" spans="14:14" customFormat="1">
      <c r="N3387" s="74"/>
    </row>
    <row r="3388" spans="14:14" customFormat="1">
      <c r="N3388" s="74"/>
    </row>
    <row r="3389" spans="14:14" customFormat="1">
      <c r="N3389" s="74"/>
    </row>
    <row r="3390" spans="14:14" customFormat="1">
      <c r="N3390" s="74"/>
    </row>
    <row r="3391" spans="14:14" customFormat="1">
      <c r="N3391" s="74"/>
    </row>
    <row r="3392" spans="14:14" customFormat="1">
      <c r="N3392" s="74"/>
    </row>
    <row r="3393" spans="14:14" customFormat="1">
      <c r="N3393" s="74"/>
    </row>
    <row r="3394" spans="14:14" customFormat="1">
      <c r="N3394" s="74"/>
    </row>
    <row r="3395" spans="14:14" customFormat="1">
      <c r="N3395" s="74"/>
    </row>
    <row r="3396" spans="14:14" customFormat="1">
      <c r="N3396" s="74"/>
    </row>
    <row r="3397" spans="14:14" customFormat="1">
      <c r="N3397" s="74"/>
    </row>
    <row r="3398" spans="14:14" customFormat="1">
      <c r="N3398" s="74"/>
    </row>
    <row r="3399" spans="14:14" customFormat="1">
      <c r="N3399" s="74"/>
    </row>
    <row r="3400" spans="14:14" customFormat="1">
      <c r="N3400" s="74"/>
    </row>
    <row r="3401" spans="14:14" customFormat="1">
      <c r="N3401" s="74"/>
    </row>
    <row r="3402" spans="14:14" customFormat="1">
      <c r="N3402" s="74"/>
    </row>
    <row r="3403" spans="14:14" customFormat="1">
      <c r="N3403" s="74"/>
    </row>
    <row r="3404" spans="14:14" customFormat="1">
      <c r="N3404" s="74"/>
    </row>
    <row r="3405" spans="14:14" customFormat="1">
      <c r="N3405" s="74"/>
    </row>
    <row r="3406" spans="14:14" customFormat="1">
      <c r="N3406" s="74"/>
    </row>
    <row r="3407" spans="14:14" customFormat="1">
      <c r="N3407" s="74"/>
    </row>
    <row r="3408" spans="14:14" customFormat="1">
      <c r="N3408" s="74"/>
    </row>
    <row r="3409" spans="14:14" customFormat="1">
      <c r="N3409" s="74"/>
    </row>
    <row r="3410" spans="14:14" customFormat="1">
      <c r="N3410" s="74"/>
    </row>
    <row r="3411" spans="14:14" customFormat="1">
      <c r="N3411" s="74"/>
    </row>
    <row r="3412" spans="14:14" customFormat="1">
      <c r="N3412" s="74"/>
    </row>
    <row r="3413" spans="14:14" customFormat="1">
      <c r="N3413" s="74"/>
    </row>
    <row r="3414" spans="14:14" customFormat="1">
      <c r="N3414" s="74"/>
    </row>
    <row r="3415" spans="14:14" customFormat="1">
      <c r="N3415" s="74"/>
    </row>
    <row r="3416" spans="14:14" customFormat="1">
      <c r="N3416" s="74"/>
    </row>
    <row r="3417" spans="14:14" customFormat="1">
      <c r="N3417" s="74"/>
    </row>
    <row r="3418" spans="14:14" customFormat="1">
      <c r="N3418" s="74"/>
    </row>
    <row r="3419" spans="14:14" customFormat="1">
      <c r="N3419" s="74"/>
    </row>
    <row r="3420" spans="14:14" customFormat="1">
      <c r="N3420" s="74"/>
    </row>
    <row r="3421" spans="14:14" customFormat="1">
      <c r="N3421" s="74"/>
    </row>
    <row r="3422" spans="14:14" customFormat="1">
      <c r="N3422" s="74"/>
    </row>
    <row r="3423" spans="14:14" customFormat="1">
      <c r="N3423" s="74"/>
    </row>
    <row r="3424" spans="14:14" customFormat="1">
      <c r="N3424" s="74"/>
    </row>
    <row r="3425" spans="14:14" customFormat="1">
      <c r="N3425" s="74"/>
    </row>
    <row r="3426" spans="14:14" customFormat="1">
      <c r="N3426" s="74"/>
    </row>
    <row r="3427" spans="14:14" customFormat="1">
      <c r="N3427" s="74"/>
    </row>
    <row r="3428" spans="14:14" customFormat="1">
      <c r="N3428" s="74"/>
    </row>
    <row r="3429" spans="14:14" customFormat="1">
      <c r="N3429" s="74"/>
    </row>
    <row r="3430" spans="14:14" customFormat="1">
      <c r="N3430" s="74"/>
    </row>
    <row r="3431" spans="14:14" customFormat="1">
      <c r="N3431" s="74"/>
    </row>
    <row r="3432" spans="14:14" customFormat="1">
      <c r="N3432" s="74"/>
    </row>
    <row r="3433" spans="14:14" customFormat="1">
      <c r="N3433" s="74"/>
    </row>
    <row r="3434" spans="14:14" customFormat="1">
      <c r="N3434" s="74"/>
    </row>
    <row r="3435" spans="14:14" customFormat="1">
      <c r="N3435" s="74"/>
    </row>
    <row r="3436" spans="14:14" customFormat="1">
      <c r="N3436" s="74"/>
    </row>
    <row r="3437" spans="14:14" customFormat="1">
      <c r="N3437" s="74"/>
    </row>
    <row r="3438" spans="14:14" customFormat="1">
      <c r="N3438" s="74"/>
    </row>
    <row r="3439" spans="14:14" customFormat="1">
      <c r="N3439" s="74"/>
    </row>
    <row r="3440" spans="14:14" customFormat="1">
      <c r="N3440" s="74"/>
    </row>
    <row r="3441" spans="14:14" customFormat="1">
      <c r="N3441" s="74"/>
    </row>
    <row r="3442" spans="14:14" customFormat="1">
      <c r="N3442" s="74"/>
    </row>
    <row r="3443" spans="14:14" customFormat="1">
      <c r="N3443" s="74"/>
    </row>
    <row r="3444" spans="14:14" customFormat="1">
      <c r="N3444" s="74"/>
    </row>
    <row r="3445" spans="14:14" customFormat="1">
      <c r="N3445" s="74"/>
    </row>
    <row r="3446" spans="14:14" customFormat="1">
      <c r="N3446" s="74"/>
    </row>
    <row r="3447" spans="14:14" customFormat="1">
      <c r="N3447" s="74"/>
    </row>
    <row r="3448" spans="14:14" customFormat="1">
      <c r="N3448" s="74"/>
    </row>
    <row r="3449" spans="14:14" customFormat="1">
      <c r="N3449" s="74"/>
    </row>
    <row r="3450" spans="14:14" customFormat="1">
      <c r="N3450" s="74"/>
    </row>
    <row r="3451" spans="14:14" customFormat="1">
      <c r="N3451" s="74"/>
    </row>
    <row r="3452" spans="14:14" customFormat="1">
      <c r="N3452" s="74"/>
    </row>
    <row r="3453" spans="14:14" customFormat="1">
      <c r="N3453" s="74"/>
    </row>
    <row r="3454" spans="14:14" customFormat="1">
      <c r="N3454" s="74"/>
    </row>
    <row r="3455" spans="14:14" customFormat="1">
      <c r="N3455" s="74"/>
    </row>
    <row r="3456" spans="14:14" customFormat="1">
      <c r="N3456" s="74"/>
    </row>
    <row r="3457" spans="14:14" customFormat="1">
      <c r="N3457" s="74"/>
    </row>
    <row r="3458" spans="14:14" customFormat="1">
      <c r="N3458" s="74"/>
    </row>
    <row r="3459" spans="14:14" customFormat="1">
      <c r="N3459" s="74"/>
    </row>
    <row r="3460" spans="14:14" customFormat="1">
      <c r="N3460" s="74"/>
    </row>
    <row r="3461" spans="14:14" customFormat="1">
      <c r="N3461" s="74"/>
    </row>
    <row r="3462" spans="14:14" customFormat="1">
      <c r="N3462" s="74"/>
    </row>
    <row r="3463" spans="14:14" customFormat="1">
      <c r="N3463" s="74"/>
    </row>
    <row r="3464" spans="14:14" customFormat="1">
      <c r="N3464" s="74"/>
    </row>
    <row r="3465" spans="14:14" customFormat="1">
      <c r="N3465" s="74"/>
    </row>
    <row r="3466" spans="14:14" customFormat="1">
      <c r="N3466" s="74"/>
    </row>
    <row r="3467" spans="14:14" customFormat="1">
      <c r="N3467" s="74"/>
    </row>
    <row r="3468" spans="14:14" customFormat="1">
      <c r="N3468" s="74"/>
    </row>
    <row r="3469" spans="14:14" customFormat="1">
      <c r="N3469" s="74"/>
    </row>
    <row r="3470" spans="14:14" customFormat="1">
      <c r="N3470" s="74"/>
    </row>
    <row r="3471" spans="14:14" customFormat="1">
      <c r="N3471" s="74"/>
    </row>
    <row r="3472" spans="14:14" customFormat="1">
      <c r="N3472" s="74"/>
    </row>
    <row r="3473" spans="14:14" customFormat="1">
      <c r="N3473" s="74"/>
    </row>
    <row r="3474" spans="14:14" customFormat="1">
      <c r="N3474" s="74"/>
    </row>
    <row r="3475" spans="14:14" customFormat="1">
      <c r="N3475" s="74"/>
    </row>
    <row r="3476" spans="14:14" customFormat="1">
      <c r="N3476" s="74"/>
    </row>
    <row r="3477" spans="14:14" customFormat="1">
      <c r="N3477" s="74"/>
    </row>
    <row r="3478" spans="14:14" customFormat="1">
      <c r="N3478" s="74"/>
    </row>
    <row r="3479" spans="14:14" customFormat="1">
      <c r="N3479" s="74"/>
    </row>
    <row r="3480" spans="14:14" customFormat="1">
      <c r="N3480" s="74"/>
    </row>
    <row r="3481" spans="14:14" customFormat="1">
      <c r="N3481" s="74"/>
    </row>
    <row r="3482" spans="14:14" customFormat="1">
      <c r="N3482" s="74"/>
    </row>
    <row r="3483" spans="14:14" customFormat="1">
      <c r="N3483" s="74"/>
    </row>
    <row r="3484" spans="14:14" customFormat="1">
      <c r="N3484" s="74"/>
    </row>
    <row r="3485" spans="14:14" customFormat="1">
      <c r="N3485" s="74"/>
    </row>
    <row r="3486" spans="14:14" customFormat="1">
      <c r="N3486" s="74"/>
    </row>
    <row r="3487" spans="14:14" customFormat="1">
      <c r="N3487" s="74"/>
    </row>
    <row r="3488" spans="14:14" customFormat="1">
      <c r="N3488" s="74"/>
    </row>
    <row r="3489" spans="14:14" customFormat="1">
      <c r="N3489" s="74"/>
    </row>
    <row r="3490" spans="14:14" customFormat="1">
      <c r="N3490" s="74"/>
    </row>
    <row r="3491" spans="14:14" customFormat="1">
      <c r="N3491" s="74"/>
    </row>
    <row r="3492" spans="14:14" customFormat="1">
      <c r="N3492" s="74"/>
    </row>
    <row r="3493" spans="14:14" customFormat="1">
      <c r="N3493" s="74"/>
    </row>
    <row r="3494" spans="14:14" customFormat="1">
      <c r="N3494" s="74"/>
    </row>
    <row r="3495" spans="14:14" customFormat="1">
      <c r="N3495" s="74"/>
    </row>
    <row r="3496" spans="14:14" customFormat="1">
      <c r="N3496" s="74"/>
    </row>
    <row r="3497" spans="14:14" customFormat="1">
      <c r="N3497" s="74"/>
    </row>
    <row r="3498" spans="14:14" customFormat="1">
      <c r="N3498" s="74"/>
    </row>
    <row r="3499" spans="14:14" customFormat="1">
      <c r="N3499" s="74"/>
    </row>
    <row r="3500" spans="14:14" customFormat="1">
      <c r="N3500" s="74"/>
    </row>
    <row r="3501" spans="14:14" customFormat="1">
      <c r="N3501" s="74"/>
    </row>
    <row r="3502" spans="14:14" customFormat="1">
      <c r="N3502" s="74"/>
    </row>
    <row r="3503" spans="14:14" customFormat="1">
      <c r="N3503" s="74"/>
    </row>
    <row r="3504" spans="14:14" customFormat="1">
      <c r="N3504" s="74"/>
    </row>
    <row r="3505" spans="14:14" customFormat="1">
      <c r="N3505" s="74"/>
    </row>
    <row r="3506" spans="14:14" customFormat="1">
      <c r="N3506" s="74"/>
    </row>
    <row r="3507" spans="14:14" customFormat="1">
      <c r="N3507" s="74"/>
    </row>
    <row r="3508" spans="14:14" customFormat="1">
      <c r="N3508" s="74"/>
    </row>
    <row r="3509" spans="14:14" customFormat="1">
      <c r="N3509" s="74"/>
    </row>
    <row r="3510" spans="14:14" customFormat="1">
      <c r="N3510" s="74"/>
    </row>
    <row r="3511" spans="14:14" customFormat="1">
      <c r="N3511" s="74"/>
    </row>
    <row r="3512" spans="14:14" customFormat="1">
      <c r="N3512" s="74"/>
    </row>
    <row r="3513" spans="14:14" customFormat="1">
      <c r="N3513" s="74"/>
    </row>
    <row r="3514" spans="14:14" customFormat="1">
      <c r="N3514" s="74"/>
    </row>
    <row r="3515" spans="14:14" customFormat="1">
      <c r="N3515" s="74"/>
    </row>
    <row r="3516" spans="14:14" customFormat="1">
      <c r="N3516" s="74"/>
    </row>
    <row r="3517" spans="14:14" customFormat="1">
      <c r="N3517" s="74"/>
    </row>
    <row r="3518" spans="14:14" customFormat="1">
      <c r="N3518" s="74"/>
    </row>
    <row r="3519" spans="14:14" customFormat="1">
      <c r="N3519" s="74"/>
    </row>
    <row r="3520" spans="14:14" customFormat="1">
      <c r="N3520" s="74"/>
    </row>
    <row r="3521" spans="14:14" customFormat="1">
      <c r="N3521" s="74"/>
    </row>
    <row r="3522" spans="14:14" customFormat="1">
      <c r="N3522" s="74"/>
    </row>
    <row r="3523" spans="14:14" customFormat="1">
      <c r="N3523" s="74"/>
    </row>
    <row r="3524" spans="14:14" customFormat="1">
      <c r="N3524" s="74"/>
    </row>
    <row r="3525" spans="14:14" customFormat="1">
      <c r="N3525" s="74"/>
    </row>
    <row r="3526" spans="14:14" customFormat="1">
      <c r="N3526" s="74"/>
    </row>
    <row r="3527" spans="14:14" customFormat="1">
      <c r="N3527" s="74"/>
    </row>
    <row r="3528" spans="14:14" customFormat="1">
      <c r="N3528" s="74"/>
    </row>
    <row r="3529" spans="14:14" customFormat="1">
      <c r="N3529" s="74"/>
    </row>
    <row r="3530" spans="14:14" customFormat="1">
      <c r="N3530" s="74"/>
    </row>
    <row r="3531" spans="14:14" customFormat="1">
      <c r="N3531" s="74"/>
    </row>
    <row r="3532" spans="14:14" customFormat="1">
      <c r="N3532" s="74"/>
    </row>
    <row r="3533" spans="14:14" customFormat="1">
      <c r="N3533" s="74"/>
    </row>
    <row r="3534" spans="14:14" customFormat="1">
      <c r="N3534" s="74"/>
    </row>
    <row r="3535" spans="14:14" customFormat="1">
      <c r="N3535" s="74"/>
    </row>
    <row r="3536" spans="14:14" customFormat="1">
      <c r="N3536" s="74"/>
    </row>
    <row r="3537" spans="14:14" customFormat="1">
      <c r="N3537" s="74"/>
    </row>
    <row r="3538" spans="14:14" customFormat="1">
      <c r="N3538" s="74"/>
    </row>
    <row r="3539" spans="14:14" customFormat="1">
      <c r="N3539" s="74"/>
    </row>
    <row r="3540" spans="14:14" customFormat="1">
      <c r="N3540" s="74"/>
    </row>
    <row r="3541" spans="14:14" customFormat="1">
      <c r="N3541" s="74"/>
    </row>
    <row r="3542" spans="14:14" customFormat="1">
      <c r="N3542" s="74"/>
    </row>
    <row r="3543" spans="14:14" customFormat="1">
      <c r="N3543" s="74"/>
    </row>
    <row r="3544" spans="14:14" customFormat="1">
      <c r="N3544" s="74"/>
    </row>
    <row r="3545" spans="14:14" customFormat="1">
      <c r="N3545" s="74"/>
    </row>
    <row r="3546" spans="14:14" customFormat="1">
      <c r="N3546" s="74"/>
    </row>
    <row r="3547" spans="14:14" customFormat="1">
      <c r="N3547" s="74"/>
    </row>
    <row r="3548" spans="14:14" customFormat="1">
      <c r="N3548" s="74"/>
    </row>
    <row r="3549" spans="14:14" customFormat="1">
      <c r="N3549" s="74"/>
    </row>
    <row r="3550" spans="14:14" customFormat="1">
      <c r="N3550" s="74"/>
    </row>
    <row r="3551" spans="14:14" customFormat="1">
      <c r="N3551" s="74"/>
    </row>
    <row r="3552" spans="14:14" customFormat="1">
      <c r="N3552" s="74"/>
    </row>
    <row r="3553" spans="14:14" customFormat="1">
      <c r="N3553" s="74"/>
    </row>
    <row r="3554" spans="14:14" customFormat="1">
      <c r="N3554" s="74"/>
    </row>
    <row r="3555" spans="14:14" customFormat="1">
      <c r="N3555" s="74"/>
    </row>
    <row r="3556" spans="14:14" customFormat="1">
      <c r="N3556" s="74"/>
    </row>
    <row r="3557" spans="14:14" customFormat="1">
      <c r="N3557" s="74"/>
    </row>
    <row r="3558" spans="14:14" customFormat="1">
      <c r="N3558" s="74"/>
    </row>
    <row r="3559" spans="14:14" customFormat="1">
      <c r="N3559" s="74"/>
    </row>
    <row r="3560" spans="14:14" customFormat="1">
      <c r="N3560" s="74"/>
    </row>
    <row r="3561" spans="14:14" customFormat="1">
      <c r="N3561" s="74"/>
    </row>
    <row r="3562" spans="14:14" customFormat="1">
      <c r="N3562" s="74"/>
    </row>
    <row r="3563" spans="14:14" customFormat="1">
      <c r="N3563" s="74"/>
    </row>
    <row r="3564" spans="14:14" customFormat="1">
      <c r="N3564" s="74"/>
    </row>
    <row r="3565" spans="14:14" customFormat="1">
      <c r="N3565" s="74"/>
    </row>
    <row r="3566" spans="14:14" customFormat="1">
      <c r="N3566" s="74"/>
    </row>
    <row r="3567" spans="14:14" customFormat="1">
      <c r="N3567" s="74"/>
    </row>
    <row r="3568" spans="14:14" customFormat="1">
      <c r="N3568" s="74"/>
    </row>
    <row r="3569" spans="14:14" customFormat="1">
      <c r="N3569" s="74"/>
    </row>
    <row r="3570" spans="14:14" customFormat="1">
      <c r="N3570" s="74"/>
    </row>
    <row r="3571" spans="14:14" customFormat="1">
      <c r="N3571" s="74"/>
    </row>
    <row r="3572" spans="14:14" customFormat="1">
      <c r="N3572" s="74"/>
    </row>
    <row r="3573" spans="14:14" customFormat="1">
      <c r="N3573" s="74"/>
    </row>
    <row r="3574" spans="14:14" customFormat="1">
      <c r="N3574" s="74"/>
    </row>
    <row r="3575" spans="14:14" customFormat="1">
      <c r="N3575" s="74"/>
    </row>
    <row r="3576" spans="14:14" customFormat="1">
      <c r="N3576" s="74"/>
    </row>
    <row r="3577" spans="14:14" customFormat="1">
      <c r="N3577" s="74"/>
    </row>
    <row r="3578" spans="14:14" customFormat="1">
      <c r="N3578" s="74"/>
    </row>
    <row r="3579" spans="14:14" customFormat="1">
      <c r="N3579" s="74"/>
    </row>
    <row r="3580" spans="14:14" customFormat="1">
      <c r="N3580" s="74"/>
    </row>
    <row r="3581" spans="14:14" customFormat="1">
      <c r="N3581" s="74"/>
    </row>
    <row r="3582" spans="14:14" customFormat="1">
      <c r="N3582" s="74"/>
    </row>
    <row r="3583" spans="14:14" customFormat="1">
      <c r="N3583" s="74"/>
    </row>
    <row r="3584" spans="14:14" customFormat="1">
      <c r="N3584" s="74"/>
    </row>
    <row r="3585" spans="14:14" customFormat="1">
      <c r="N3585" s="74"/>
    </row>
    <row r="3586" spans="14:14" customFormat="1">
      <c r="N3586" s="74"/>
    </row>
    <row r="3587" spans="14:14" customFormat="1">
      <c r="N3587" s="74"/>
    </row>
    <row r="3588" spans="14:14" customFormat="1">
      <c r="N3588" s="74"/>
    </row>
    <row r="3589" spans="14:14" customFormat="1">
      <c r="N3589" s="74"/>
    </row>
    <row r="3590" spans="14:14" customFormat="1">
      <c r="N3590" s="74"/>
    </row>
    <row r="3591" spans="14:14" customFormat="1">
      <c r="N3591" s="74"/>
    </row>
    <row r="3592" spans="14:14" customFormat="1">
      <c r="N3592" s="74"/>
    </row>
    <row r="3593" spans="14:14" customFormat="1">
      <c r="N3593" s="74"/>
    </row>
    <row r="3594" spans="14:14" customFormat="1">
      <c r="N3594" s="74"/>
    </row>
    <row r="3595" spans="14:14" customFormat="1">
      <c r="N3595" s="74"/>
    </row>
    <row r="3596" spans="14:14" customFormat="1">
      <c r="N3596" s="74"/>
    </row>
    <row r="3597" spans="14:14" customFormat="1">
      <c r="N3597" s="74"/>
    </row>
    <row r="3598" spans="14:14" customFormat="1">
      <c r="N3598" s="74"/>
    </row>
    <row r="3599" spans="14:14" customFormat="1">
      <c r="N3599" s="74"/>
    </row>
    <row r="3600" spans="14:14" customFormat="1">
      <c r="N3600" s="74"/>
    </row>
    <row r="3601" spans="14:14" customFormat="1">
      <c r="N3601" s="74"/>
    </row>
    <row r="3602" spans="14:14" customFormat="1">
      <c r="N3602" s="74"/>
    </row>
    <row r="3603" spans="14:14" customFormat="1">
      <c r="N3603" s="74"/>
    </row>
    <row r="3604" spans="14:14" customFormat="1">
      <c r="N3604" s="74"/>
    </row>
    <row r="3605" spans="14:14" customFormat="1">
      <c r="N3605" s="74"/>
    </row>
    <row r="3606" spans="14:14" customFormat="1">
      <c r="N3606" s="74"/>
    </row>
    <row r="3607" spans="14:14" customFormat="1">
      <c r="N3607" s="74"/>
    </row>
    <row r="3608" spans="14:14" customFormat="1">
      <c r="N3608" s="74"/>
    </row>
    <row r="3609" spans="14:14" customFormat="1">
      <c r="N3609" s="74"/>
    </row>
    <row r="3610" spans="14:14" customFormat="1">
      <c r="N3610" s="74"/>
    </row>
    <row r="3611" spans="14:14" customFormat="1">
      <c r="N3611" s="74"/>
    </row>
    <row r="3612" spans="14:14" customFormat="1">
      <c r="N3612" s="74"/>
    </row>
    <row r="3613" spans="14:14" customFormat="1">
      <c r="N3613" s="74"/>
    </row>
    <row r="3614" spans="14:14" customFormat="1">
      <c r="N3614" s="74"/>
    </row>
    <row r="3615" spans="14:14" customFormat="1">
      <c r="N3615" s="74"/>
    </row>
    <row r="3616" spans="14:14" customFormat="1">
      <c r="N3616" s="74"/>
    </row>
    <row r="3617" spans="14:14" customFormat="1">
      <c r="N3617" s="74"/>
    </row>
    <row r="3618" spans="14:14" customFormat="1">
      <c r="N3618" s="74"/>
    </row>
    <row r="3619" spans="14:14" customFormat="1">
      <c r="N3619" s="74"/>
    </row>
    <row r="3620" spans="14:14" customFormat="1">
      <c r="N3620" s="74"/>
    </row>
    <row r="3621" spans="14:14" customFormat="1">
      <c r="N3621" s="74"/>
    </row>
    <row r="3622" spans="14:14" customFormat="1">
      <c r="N3622" s="74"/>
    </row>
    <row r="3623" spans="14:14" customFormat="1">
      <c r="N3623" s="74"/>
    </row>
    <row r="3624" spans="14:14" customFormat="1">
      <c r="N3624" s="74"/>
    </row>
    <row r="3625" spans="14:14" customFormat="1">
      <c r="N3625" s="74"/>
    </row>
    <row r="3626" spans="14:14" customFormat="1">
      <c r="N3626" s="74"/>
    </row>
    <row r="3627" spans="14:14" customFormat="1">
      <c r="N3627" s="74"/>
    </row>
    <row r="3628" spans="14:14" customFormat="1">
      <c r="N3628" s="74"/>
    </row>
    <row r="3629" spans="14:14" customFormat="1">
      <c r="N3629" s="74"/>
    </row>
    <row r="3630" spans="14:14" customFormat="1">
      <c r="N3630" s="74"/>
    </row>
    <row r="3631" spans="14:14" customFormat="1">
      <c r="N3631" s="74"/>
    </row>
    <row r="3632" spans="14:14" customFormat="1">
      <c r="N3632" s="74"/>
    </row>
    <row r="3633" spans="14:14" customFormat="1">
      <c r="N3633" s="74"/>
    </row>
    <row r="3634" spans="14:14" customFormat="1">
      <c r="N3634" s="74"/>
    </row>
    <row r="3635" spans="14:14" customFormat="1">
      <c r="N3635" s="74"/>
    </row>
    <row r="3636" spans="14:14" customFormat="1">
      <c r="N3636" s="74"/>
    </row>
    <row r="3637" spans="14:14" customFormat="1">
      <c r="N3637" s="74"/>
    </row>
    <row r="3638" spans="14:14" customFormat="1">
      <c r="N3638" s="74"/>
    </row>
    <row r="3639" spans="14:14" customFormat="1">
      <c r="N3639" s="74"/>
    </row>
    <row r="3640" spans="14:14" customFormat="1">
      <c r="N3640" s="74"/>
    </row>
    <row r="3641" spans="14:14" customFormat="1">
      <c r="N3641" s="74"/>
    </row>
    <row r="3642" spans="14:14" customFormat="1">
      <c r="N3642" s="74"/>
    </row>
    <row r="3643" spans="14:14" customFormat="1">
      <c r="N3643" s="74"/>
    </row>
    <row r="3644" spans="14:14" customFormat="1">
      <c r="N3644" s="74"/>
    </row>
    <row r="3645" spans="14:14" customFormat="1">
      <c r="N3645" s="74"/>
    </row>
    <row r="3646" spans="14:14" customFormat="1">
      <c r="N3646" s="74"/>
    </row>
    <row r="3647" spans="14:14" customFormat="1">
      <c r="N3647" s="74"/>
    </row>
    <row r="3648" spans="14:14" customFormat="1">
      <c r="N3648" s="74"/>
    </row>
    <row r="3649" spans="14:14" customFormat="1">
      <c r="N3649" s="74"/>
    </row>
    <row r="3650" spans="14:14" customFormat="1">
      <c r="N3650" s="74"/>
    </row>
    <row r="3651" spans="14:14" customFormat="1">
      <c r="N3651" s="74"/>
    </row>
    <row r="3652" spans="14:14" customFormat="1">
      <c r="N3652" s="74"/>
    </row>
    <row r="3653" spans="14:14" customFormat="1">
      <c r="N3653" s="74"/>
    </row>
    <row r="3654" spans="14:14" customFormat="1">
      <c r="N3654" s="74"/>
    </row>
    <row r="3655" spans="14:14" customFormat="1">
      <c r="N3655" s="74"/>
    </row>
    <row r="3656" spans="14:14" customFormat="1">
      <c r="N3656" s="74"/>
    </row>
    <row r="3657" spans="14:14" customFormat="1">
      <c r="N3657" s="74"/>
    </row>
    <row r="3658" spans="14:14" customFormat="1">
      <c r="N3658" s="74"/>
    </row>
    <row r="3659" spans="14:14" customFormat="1">
      <c r="N3659" s="74"/>
    </row>
    <row r="3660" spans="14:14" customFormat="1">
      <c r="N3660" s="74"/>
    </row>
    <row r="3661" spans="14:14" customFormat="1">
      <c r="N3661" s="74"/>
    </row>
    <row r="3662" spans="14:14" customFormat="1">
      <c r="N3662" s="74"/>
    </row>
    <row r="3663" spans="14:14" customFormat="1">
      <c r="N3663" s="74"/>
    </row>
    <row r="3664" spans="14:14" customFormat="1">
      <c r="N3664" s="74"/>
    </row>
    <row r="3665" spans="14:14" customFormat="1">
      <c r="N3665" s="74"/>
    </row>
    <row r="3666" spans="14:14" customFormat="1">
      <c r="N3666" s="74"/>
    </row>
    <row r="3667" spans="14:14" customFormat="1">
      <c r="N3667" s="74"/>
    </row>
    <row r="3668" spans="14:14" customFormat="1">
      <c r="N3668" s="74"/>
    </row>
    <row r="3669" spans="14:14" customFormat="1">
      <c r="N3669" s="74"/>
    </row>
    <row r="3670" spans="14:14" customFormat="1">
      <c r="N3670" s="74"/>
    </row>
    <row r="3671" spans="14:14" customFormat="1">
      <c r="N3671" s="74"/>
    </row>
    <row r="3672" spans="14:14" customFormat="1">
      <c r="N3672" s="74"/>
    </row>
    <row r="3673" spans="14:14" customFormat="1">
      <c r="N3673" s="74"/>
    </row>
    <row r="3674" spans="14:14" customFormat="1">
      <c r="N3674" s="74"/>
    </row>
    <row r="3675" spans="14:14" customFormat="1">
      <c r="N3675" s="74"/>
    </row>
    <row r="3676" spans="14:14" customFormat="1">
      <c r="N3676" s="74"/>
    </row>
    <row r="3677" spans="14:14" customFormat="1">
      <c r="N3677" s="74"/>
    </row>
    <row r="3678" spans="14:14" customFormat="1">
      <c r="N3678" s="74"/>
    </row>
    <row r="3679" spans="14:14" customFormat="1">
      <c r="N3679" s="74"/>
    </row>
    <row r="3680" spans="14:14" customFormat="1">
      <c r="N3680" s="74"/>
    </row>
    <row r="3681" spans="14:14" customFormat="1">
      <c r="N3681" s="74"/>
    </row>
    <row r="3682" spans="14:14" customFormat="1">
      <c r="N3682" s="74"/>
    </row>
    <row r="3683" spans="14:14" customFormat="1">
      <c r="N3683" s="74"/>
    </row>
    <row r="3684" spans="14:14" customFormat="1">
      <c r="N3684" s="74"/>
    </row>
    <row r="3685" spans="14:14" customFormat="1">
      <c r="N3685" s="74"/>
    </row>
    <row r="3686" spans="14:14" customFormat="1">
      <c r="N3686" s="74"/>
    </row>
    <row r="3687" spans="14:14" customFormat="1">
      <c r="N3687" s="74"/>
    </row>
    <row r="3688" spans="14:14" customFormat="1">
      <c r="N3688" s="74"/>
    </row>
    <row r="3689" spans="14:14" customFormat="1">
      <c r="N3689" s="74"/>
    </row>
    <row r="3690" spans="14:14" customFormat="1">
      <c r="N3690" s="74"/>
    </row>
    <row r="3691" spans="14:14" customFormat="1">
      <c r="N3691" s="74"/>
    </row>
    <row r="3692" spans="14:14" customFormat="1">
      <c r="N3692" s="74"/>
    </row>
    <row r="3693" spans="14:14" customFormat="1">
      <c r="N3693" s="74"/>
    </row>
    <row r="3694" spans="14:14" customFormat="1">
      <c r="N3694" s="74"/>
    </row>
    <row r="3695" spans="14:14" customFormat="1">
      <c r="N3695" s="74"/>
    </row>
    <row r="3696" spans="14:14" customFormat="1">
      <c r="N3696" s="74"/>
    </row>
    <row r="3697" spans="14:14" customFormat="1">
      <c r="N3697" s="74"/>
    </row>
    <row r="3698" spans="14:14" customFormat="1">
      <c r="N3698" s="74"/>
    </row>
    <row r="3699" spans="14:14" customFormat="1">
      <c r="N3699" s="74"/>
    </row>
    <row r="3700" spans="14:14" customFormat="1">
      <c r="N3700" s="74"/>
    </row>
    <row r="3701" spans="14:14" customFormat="1">
      <c r="N3701" s="74"/>
    </row>
    <row r="3702" spans="14:14" customFormat="1">
      <c r="N3702" s="74"/>
    </row>
    <row r="3703" spans="14:14" customFormat="1">
      <c r="N3703" s="74"/>
    </row>
    <row r="3704" spans="14:14" customFormat="1">
      <c r="N3704" s="74"/>
    </row>
    <row r="3705" spans="14:14" customFormat="1">
      <c r="N3705" s="74"/>
    </row>
    <row r="3706" spans="14:14" customFormat="1">
      <c r="N3706" s="74"/>
    </row>
    <row r="3707" spans="14:14" customFormat="1">
      <c r="N3707" s="74"/>
    </row>
    <row r="3708" spans="14:14" customFormat="1">
      <c r="N3708" s="74"/>
    </row>
    <row r="3709" spans="14:14" customFormat="1">
      <c r="N3709" s="74"/>
    </row>
    <row r="3710" spans="14:14" customFormat="1">
      <c r="N3710" s="74"/>
    </row>
    <row r="3711" spans="14:14" customFormat="1">
      <c r="N3711" s="74"/>
    </row>
    <row r="3712" spans="14:14" customFormat="1">
      <c r="N3712" s="74"/>
    </row>
    <row r="3713" spans="14:14" customFormat="1">
      <c r="N3713" s="74"/>
    </row>
    <row r="3714" spans="14:14" customFormat="1">
      <c r="N3714" s="74"/>
    </row>
    <row r="3715" spans="14:14" customFormat="1">
      <c r="N3715" s="74"/>
    </row>
    <row r="3716" spans="14:14" customFormat="1">
      <c r="N3716" s="74"/>
    </row>
    <row r="3717" spans="14:14" customFormat="1">
      <c r="N3717" s="74"/>
    </row>
    <row r="3718" spans="14:14" customFormat="1">
      <c r="N3718" s="74"/>
    </row>
    <row r="3719" spans="14:14" customFormat="1">
      <c r="N3719" s="74"/>
    </row>
    <row r="3720" spans="14:14" customFormat="1">
      <c r="N3720" s="74"/>
    </row>
    <row r="3721" spans="14:14" customFormat="1">
      <c r="N3721" s="74"/>
    </row>
    <row r="3722" spans="14:14" customFormat="1">
      <c r="N3722" s="74"/>
    </row>
    <row r="3723" spans="14:14" customFormat="1">
      <c r="N3723" s="74"/>
    </row>
    <row r="3724" spans="14:14" customFormat="1">
      <c r="N3724" s="74"/>
    </row>
    <row r="3725" spans="14:14" customFormat="1">
      <c r="N3725" s="74"/>
    </row>
    <row r="3726" spans="14:14" customFormat="1">
      <c r="N3726" s="74"/>
    </row>
    <row r="3727" spans="14:14" customFormat="1">
      <c r="N3727" s="74"/>
    </row>
    <row r="3728" spans="14:14" customFormat="1">
      <c r="N3728" s="74"/>
    </row>
    <row r="3729" spans="14:14" customFormat="1">
      <c r="N3729" s="74"/>
    </row>
    <row r="3730" spans="14:14" customFormat="1">
      <c r="N3730" s="74"/>
    </row>
    <row r="3731" spans="14:14" customFormat="1">
      <c r="N3731" s="74"/>
    </row>
    <row r="3732" spans="14:14" customFormat="1">
      <c r="N3732" s="74"/>
    </row>
    <row r="3733" spans="14:14" customFormat="1">
      <c r="N3733" s="74"/>
    </row>
    <row r="3734" spans="14:14" customFormat="1">
      <c r="N3734" s="74"/>
    </row>
    <row r="3735" spans="14:14" customFormat="1">
      <c r="N3735" s="74"/>
    </row>
    <row r="3736" spans="14:14" customFormat="1">
      <c r="N3736" s="74"/>
    </row>
    <row r="3737" spans="14:14" customFormat="1">
      <c r="N3737" s="74"/>
    </row>
    <row r="3738" spans="14:14" customFormat="1">
      <c r="N3738" s="74"/>
    </row>
    <row r="3739" spans="14:14" customFormat="1">
      <c r="N3739" s="74"/>
    </row>
    <row r="3740" spans="14:14" customFormat="1">
      <c r="N3740" s="74"/>
    </row>
    <row r="3741" spans="14:14" customFormat="1">
      <c r="N3741" s="74"/>
    </row>
    <row r="3742" spans="14:14" customFormat="1">
      <c r="N3742" s="74"/>
    </row>
    <row r="3743" spans="14:14" customFormat="1">
      <c r="N3743" s="74"/>
    </row>
    <row r="3744" spans="14:14" customFormat="1">
      <c r="N3744" s="74"/>
    </row>
    <row r="3745" spans="14:14" customFormat="1">
      <c r="N3745" s="74"/>
    </row>
    <row r="3746" spans="14:14" customFormat="1">
      <c r="N3746" s="74"/>
    </row>
    <row r="3747" spans="14:14" customFormat="1">
      <c r="N3747" s="74"/>
    </row>
    <row r="3748" spans="14:14" customFormat="1">
      <c r="N3748" s="74"/>
    </row>
    <row r="3749" spans="14:14" customFormat="1">
      <c r="N3749" s="74"/>
    </row>
    <row r="3750" spans="14:14" customFormat="1">
      <c r="N3750" s="74"/>
    </row>
    <row r="3751" spans="14:14" customFormat="1">
      <c r="N3751" s="74"/>
    </row>
    <row r="3752" spans="14:14" customFormat="1">
      <c r="N3752" s="74"/>
    </row>
    <row r="3753" spans="14:14" customFormat="1">
      <c r="N3753" s="74"/>
    </row>
    <row r="3754" spans="14:14" customFormat="1">
      <c r="N3754" s="74"/>
    </row>
    <row r="3755" spans="14:14" customFormat="1">
      <c r="N3755" s="74"/>
    </row>
    <row r="3756" spans="14:14" customFormat="1">
      <c r="N3756" s="74"/>
    </row>
    <row r="3757" spans="14:14" customFormat="1">
      <c r="N3757" s="74"/>
    </row>
    <row r="3758" spans="14:14" customFormat="1">
      <c r="N3758" s="74"/>
    </row>
    <row r="3759" spans="14:14" customFormat="1">
      <c r="N3759" s="74"/>
    </row>
    <row r="3760" spans="14:14" customFormat="1">
      <c r="N3760" s="74"/>
    </row>
    <row r="3761" spans="14:14" customFormat="1">
      <c r="N3761" s="74"/>
    </row>
    <row r="3762" spans="14:14" customFormat="1">
      <c r="N3762" s="74"/>
    </row>
    <row r="3763" spans="14:14" customFormat="1">
      <c r="N3763" s="74"/>
    </row>
    <row r="3764" spans="14:14" customFormat="1">
      <c r="N3764" s="74"/>
    </row>
    <row r="3765" spans="14:14" customFormat="1">
      <c r="N3765" s="74"/>
    </row>
    <row r="3766" spans="14:14" customFormat="1">
      <c r="N3766" s="74"/>
    </row>
    <row r="3767" spans="14:14" customFormat="1">
      <c r="N3767" s="74"/>
    </row>
    <row r="3768" spans="14:14" customFormat="1">
      <c r="N3768" s="74"/>
    </row>
    <row r="3769" spans="14:14" customFormat="1">
      <c r="N3769" s="74"/>
    </row>
    <row r="3770" spans="14:14" customFormat="1">
      <c r="N3770" s="74"/>
    </row>
    <row r="3771" spans="14:14" customFormat="1">
      <c r="N3771" s="74"/>
    </row>
    <row r="3772" spans="14:14" customFormat="1">
      <c r="N3772" s="74"/>
    </row>
    <row r="3773" spans="14:14" customFormat="1">
      <c r="N3773" s="74"/>
    </row>
    <row r="3774" spans="14:14" customFormat="1">
      <c r="N3774" s="74"/>
    </row>
    <row r="3775" spans="14:14" customFormat="1">
      <c r="N3775" s="74"/>
    </row>
    <row r="3776" spans="14:14" customFormat="1">
      <c r="N3776" s="74"/>
    </row>
    <row r="3777" spans="14:14" customFormat="1">
      <c r="N3777" s="74"/>
    </row>
    <row r="3778" spans="14:14" customFormat="1">
      <c r="N3778" s="74"/>
    </row>
    <row r="3779" spans="14:14" customFormat="1">
      <c r="N3779" s="74"/>
    </row>
    <row r="3780" spans="14:14" customFormat="1">
      <c r="N3780" s="74"/>
    </row>
    <row r="3781" spans="14:14" customFormat="1">
      <c r="N3781" s="74"/>
    </row>
    <row r="3782" spans="14:14" customFormat="1">
      <c r="N3782" s="74"/>
    </row>
    <row r="3783" spans="14:14" customFormat="1">
      <c r="N3783" s="74"/>
    </row>
    <row r="3784" spans="14:14" customFormat="1">
      <c r="N3784" s="74"/>
    </row>
    <row r="3785" spans="14:14" customFormat="1">
      <c r="N3785" s="74"/>
    </row>
    <row r="3786" spans="14:14" customFormat="1">
      <c r="N3786" s="74"/>
    </row>
    <row r="3787" spans="14:14" customFormat="1">
      <c r="N3787" s="74"/>
    </row>
    <row r="3788" spans="14:14" customFormat="1">
      <c r="N3788" s="74"/>
    </row>
    <row r="3789" spans="14:14" customFormat="1">
      <c r="N3789" s="74"/>
    </row>
    <row r="3790" spans="14:14" customFormat="1">
      <c r="N3790" s="74"/>
    </row>
    <row r="3791" spans="14:14" customFormat="1">
      <c r="N3791" s="74"/>
    </row>
    <row r="3792" spans="14:14" customFormat="1">
      <c r="N3792" s="74"/>
    </row>
    <row r="3793" spans="14:14" customFormat="1">
      <c r="N3793" s="74"/>
    </row>
    <row r="3794" spans="14:14" customFormat="1">
      <c r="N3794" s="74"/>
    </row>
    <row r="3795" spans="14:14" customFormat="1">
      <c r="N3795" s="74"/>
    </row>
    <row r="3796" spans="14:14" customFormat="1">
      <c r="N3796" s="74"/>
    </row>
    <row r="3797" spans="14:14" customFormat="1">
      <c r="N3797" s="74"/>
    </row>
    <row r="3798" spans="14:14" customFormat="1">
      <c r="N3798" s="74"/>
    </row>
    <row r="3799" spans="14:14" customFormat="1">
      <c r="N3799" s="74"/>
    </row>
    <row r="3800" spans="14:14" customFormat="1">
      <c r="N3800" s="74"/>
    </row>
    <row r="3801" spans="14:14" customFormat="1">
      <c r="N3801" s="74"/>
    </row>
    <row r="3802" spans="14:14" customFormat="1">
      <c r="N3802" s="74"/>
    </row>
    <row r="3803" spans="14:14" customFormat="1">
      <c r="N3803" s="74"/>
    </row>
    <row r="3804" spans="14:14" customFormat="1">
      <c r="N3804" s="74"/>
    </row>
    <row r="3805" spans="14:14" customFormat="1">
      <c r="N3805" s="74"/>
    </row>
    <row r="3806" spans="14:14" customFormat="1">
      <c r="N3806" s="74"/>
    </row>
    <row r="3807" spans="14:14" customFormat="1">
      <c r="N3807" s="74"/>
    </row>
    <row r="3808" spans="14:14" customFormat="1">
      <c r="N3808" s="74"/>
    </row>
    <row r="3809" spans="14:14" customFormat="1">
      <c r="N3809" s="74"/>
    </row>
    <row r="3810" spans="14:14" customFormat="1">
      <c r="N3810" s="74"/>
    </row>
    <row r="3811" spans="14:14" customFormat="1">
      <c r="N3811" s="74"/>
    </row>
    <row r="3812" spans="14:14" customFormat="1">
      <c r="N3812" s="74"/>
    </row>
    <row r="3813" spans="14:14" customFormat="1">
      <c r="N3813" s="74"/>
    </row>
    <row r="3814" spans="14:14" customFormat="1">
      <c r="N3814" s="74"/>
    </row>
    <row r="3815" spans="14:14" customFormat="1">
      <c r="N3815" s="74"/>
    </row>
    <row r="3816" spans="14:14" customFormat="1">
      <c r="N3816" s="74"/>
    </row>
    <row r="3817" spans="14:14" customFormat="1">
      <c r="N3817" s="74"/>
    </row>
    <row r="3818" spans="14:14" customFormat="1">
      <c r="N3818" s="74"/>
    </row>
    <row r="3819" spans="14:14" customFormat="1">
      <c r="N3819" s="74"/>
    </row>
    <row r="3820" spans="14:14" customFormat="1">
      <c r="N3820" s="74"/>
    </row>
    <row r="3821" spans="14:14" customFormat="1">
      <c r="N3821" s="74"/>
    </row>
    <row r="3822" spans="14:14" customFormat="1">
      <c r="N3822" s="74"/>
    </row>
    <row r="3823" spans="14:14" customFormat="1">
      <c r="N3823" s="74"/>
    </row>
    <row r="3824" spans="14:14" customFormat="1">
      <c r="N3824" s="74"/>
    </row>
    <row r="3825" spans="14:14" customFormat="1">
      <c r="N3825" s="74"/>
    </row>
    <row r="3826" spans="14:14" customFormat="1">
      <c r="N3826" s="74"/>
    </row>
    <row r="3827" spans="14:14" customFormat="1">
      <c r="N3827" s="74"/>
    </row>
    <row r="3828" spans="14:14" customFormat="1">
      <c r="N3828" s="74"/>
    </row>
    <row r="3829" spans="14:14" customFormat="1">
      <c r="N3829" s="74"/>
    </row>
    <row r="3830" spans="14:14" customFormat="1">
      <c r="N3830" s="74"/>
    </row>
    <row r="3831" spans="14:14" customFormat="1">
      <c r="N3831" s="74"/>
    </row>
    <row r="3832" spans="14:14" customFormat="1">
      <c r="N3832" s="74"/>
    </row>
    <row r="3833" spans="14:14" customFormat="1">
      <c r="N3833" s="74"/>
    </row>
    <row r="3834" spans="14:14" customFormat="1">
      <c r="N3834" s="74"/>
    </row>
    <row r="3835" spans="14:14" customFormat="1">
      <c r="N3835" s="74"/>
    </row>
    <row r="3836" spans="14:14" customFormat="1">
      <c r="N3836" s="74"/>
    </row>
    <row r="3837" spans="14:14" customFormat="1">
      <c r="N3837" s="74"/>
    </row>
    <row r="3838" spans="14:14" customFormat="1">
      <c r="N3838" s="74"/>
    </row>
    <row r="3839" spans="14:14" customFormat="1">
      <c r="N3839" s="74"/>
    </row>
    <row r="3840" spans="14:14" customFormat="1">
      <c r="N3840" s="74"/>
    </row>
    <row r="3841" spans="14:14" customFormat="1">
      <c r="N3841" s="74"/>
    </row>
    <row r="3842" spans="14:14" customFormat="1">
      <c r="N3842" s="74"/>
    </row>
    <row r="3843" spans="14:14" customFormat="1">
      <c r="N3843" s="74"/>
    </row>
    <row r="3844" spans="14:14" customFormat="1">
      <c r="N3844" s="74"/>
    </row>
    <row r="3845" spans="14:14" customFormat="1">
      <c r="N3845" s="74"/>
    </row>
    <row r="3846" spans="14:14" customFormat="1">
      <c r="N3846" s="74"/>
    </row>
    <row r="3847" spans="14:14" customFormat="1">
      <c r="N3847" s="74"/>
    </row>
    <row r="3848" spans="14:14" customFormat="1">
      <c r="N3848" s="74"/>
    </row>
    <row r="3849" spans="14:14" customFormat="1">
      <c r="N3849" s="74"/>
    </row>
    <row r="3850" spans="14:14" customFormat="1">
      <c r="N3850" s="74"/>
    </row>
    <row r="3851" spans="14:14" customFormat="1">
      <c r="N3851" s="74"/>
    </row>
    <row r="3852" spans="14:14" customFormat="1">
      <c r="N3852" s="74"/>
    </row>
    <row r="3853" spans="14:14" customFormat="1">
      <c r="N3853" s="74"/>
    </row>
    <row r="3854" spans="14:14" customFormat="1">
      <c r="N3854" s="74"/>
    </row>
    <row r="3855" spans="14:14" customFormat="1">
      <c r="N3855" s="74"/>
    </row>
    <row r="3856" spans="14:14" customFormat="1">
      <c r="N3856" s="74"/>
    </row>
    <row r="3857" spans="14:14" customFormat="1">
      <c r="N3857" s="74"/>
    </row>
    <row r="3858" spans="14:14" customFormat="1">
      <c r="N3858" s="74"/>
    </row>
    <row r="3859" spans="14:14" customFormat="1">
      <c r="N3859" s="74"/>
    </row>
    <row r="3860" spans="14:14" customFormat="1">
      <c r="N3860" s="74"/>
    </row>
    <row r="3861" spans="14:14" customFormat="1">
      <c r="N3861" s="74"/>
    </row>
    <row r="3862" spans="14:14" customFormat="1">
      <c r="N3862" s="74"/>
    </row>
    <row r="3863" spans="14:14" customFormat="1">
      <c r="N3863" s="74"/>
    </row>
    <row r="3864" spans="14:14" customFormat="1">
      <c r="N3864" s="74"/>
    </row>
    <row r="3865" spans="14:14" customFormat="1">
      <c r="N3865" s="74"/>
    </row>
    <row r="3866" spans="14:14" customFormat="1">
      <c r="N3866" s="74"/>
    </row>
    <row r="3867" spans="14:14" customFormat="1">
      <c r="N3867" s="74"/>
    </row>
    <row r="3868" spans="14:14" customFormat="1">
      <c r="N3868" s="74"/>
    </row>
    <row r="3869" spans="14:14" customFormat="1">
      <c r="N3869" s="74"/>
    </row>
    <row r="3870" spans="14:14" customFormat="1">
      <c r="N3870" s="74"/>
    </row>
    <row r="3871" spans="14:14" customFormat="1">
      <c r="N3871" s="74"/>
    </row>
    <row r="3872" spans="14:14" customFormat="1">
      <c r="N3872" s="74"/>
    </row>
    <row r="3873" spans="14:14" customFormat="1">
      <c r="N3873" s="74"/>
    </row>
    <row r="3874" spans="14:14" customFormat="1">
      <c r="N3874" s="74"/>
    </row>
    <row r="3875" spans="14:14" customFormat="1">
      <c r="N3875" s="74"/>
    </row>
    <row r="3876" spans="14:14" customFormat="1">
      <c r="N3876" s="74"/>
    </row>
    <row r="3877" spans="14:14" customFormat="1">
      <c r="N3877" s="74"/>
    </row>
    <row r="3878" spans="14:14" customFormat="1">
      <c r="N3878" s="74"/>
    </row>
    <row r="3879" spans="14:14" customFormat="1">
      <c r="N3879" s="74"/>
    </row>
    <row r="3880" spans="14:14" customFormat="1">
      <c r="N3880" s="74"/>
    </row>
    <row r="3881" spans="14:14" customFormat="1">
      <c r="N3881" s="74"/>
    </row>
    <row r="3882" spans="14:14" customFormat="1">
      <c r="N3882" s="74"/>
    </row>
    <row r="3883" spans="14:14" customFormat="1">
      <c r="N3883" s="74"/>
    </row>
    <row r="3884" spans="14:14" customFormat="1">
      <c r="N3884" s="74"/>
    </row>
    <row r="3885" spans="14:14" customFormat="1">
      <c r="N3885" s="74"/>
    </row>
    <row r="3886" spans="14:14" customFormat="1">
      <c r="N3886" s="74"/>
    </row>
    <row r="3887" spans="14:14" customFormat="1">
      <c r="N3887" s="74"/>
    </row>
    <row r="3888" spans="14:14" customFormat="1">
      <c r="N3888" s="74"/>
    </row>
    <row r="3889" spans="14:14" customFormat="1">
      <c r="N3889" s="74"/>
    </row>
    <row r="3890" spans="14:14" customFormat="1">
      <c r="N3890" s="74"/>
    </row>
    <row r="3891" spans="14:14" customFormat="1">
      <c r="N3891" s="74"/>
    </row>
    <row r="3892" spans="14:14" customFormat="1">
      <c r="N3892" s="74"/>
    </row>
    <row r="3893" spans="14:14" customFormat="1">
      <c r="N3893" s="74"/>
    </row>
    <row r="3894" spans="14:14" customFormat="1">
      <c r="N3894" s="74"/>
    </row>
    <row r="3895" spans="14:14" customFormat="1">
      <c r="N3895" s="74"/>
    </row>
    <row r="3896" spans="14:14" customFormat="1">
      <c r="N3896" s="74"/>
    </row>
    <row r="3897" spans="14:14" customFormat="1">
      <c r="N3897" s="74"/>
    </row>
    <row r="3898" spans="14:14" customFormat="1">
      <c r="N3898" s="74"/>
    </row>
    <row r="3899" spans="14:14" customFormat="1">
      <c r="N3899" s="74"/>
    </row>
    <row r="3900" spans="14:14" customFormat="1">
      <c r="N3900" s="74"/>
    </row>
    <row r="3901" spans="14:14" customFormat="1">
      <c r="N3901" s="74"/>
    </row>
    <row r="3902" spans="14:14" customFormat="1">
      <c r="N3902" s="74"/>
    </row>
    <row r="3903" spans="14:14" customFormat="1">
      <c r="N3903" s="74"/>
    </row>
    <row r="3904" spans="14:14" customFormat="1">
      <c r="N3904" s="74"/>
    </row>
    <row r="3905" spans="14:14" customFormat="1">
      <c r="N3905" s="74"/>
    </row>
    <row r="3906" spans="14:14" customFormat="1">
      <c r="N3906" s="74"/>
    </row>
    <row r="3907" spans="14:14" customFormat="1">
      <c r="N3907" s="74"/>
    </row>
    <row r="3908" spans="14:14" customFormat="1">
      <c r="N3908" s="74"/>
    </row>
    <row r="3909" spans="14:14" customFormat="1">
      <c r="N3909" s="74"/>
    </row>
    <row r="3910" spans="14:14" customFormat="1">
      <c r="N3910" s="74"/>
    </row>
    <row r="3911" spans="14:14" customFormat="1">
      <c r="N3911" s="74"/>
    </row>
    <row r="3912" spans="14:14" customFormat="1">
      <c r="N3912" s="74"/>
    </row>
    <row r="3913" spans="14:14" customFormat="1">
      <c r="N3913" s="74"/>
    </row>
    <row r="3914" spans="14:14" customFormat="1">
      <c r="N3914" s="74"/>
    </row>
    <row r="3915" spans="14:14" customFormat="1">
      <c r="N3915" s="74"/>
    </row>
    <row r="3916" spans="14:14" customFormat="1">
      <c r="N3916" s="74"/>
    </row>
    <row r="3917" spans="14:14" customFormat="1">
      <c r="N3917" s="74"/>
    </row>
    <row r="3918" spans="14:14" customFormat="1">
      <c r="N3918" s="74"/>
    </row>
    <row r="3919" spans="14:14" customFormat="1">
      <c r="N3919" s="74"/>
    </row>
    <row r="3920" spans="14:14" customFormat="1">
      <c r="N3920" s="74"/>
    </row>
    <row r="3921" spans="14:14" customFormat="1">
      <c r="N3921" s="74"/>
    </row>
    <row r="3922" spans="14:14" customFormat="1">
      <c r="N3922" s="74"/>
    </row>
    <row r="3923" spans="14:14" customFormat="1">
      <c r="N3923" s="74"/>
    </row>
    <row r="3924" spans="14:14" customFormat="1">
      <c r="N3924" s="74"/>
    </row>
    <row r="3925" spans="14:14" customFormat="1">
      <c r="N3925" s="74"/>
    </row>
    <row r="3926" spans="14:14" customFormat="1">
      <c r="N3926" s="74"/>
    </row>
    <row r="3927" spans="14:14" customFormat="1">
      <c r="N3927" s="74"/>
    </row>
    <row r="3928" spans="14:14" customFormat="1">
      <c r="N3928" s="74"/>
    </row>
    <row r="3929" spans="14:14" customFormat="1">
      <c r="N3929" s="74"/>
    </row>
    <row r="3930" spans="14:14" customFormat="1">
      <c r="N3930" s="74"/>
    </row>
    <row r="3931" spans="14:14" customFormat="1">
      <c r="N3931" s="74"/>
    </row>
    <row r="3932" spans="14:14" customFormat="1">
      <c r="N3932" s="74"/>
    </row>
    <row r="3933" spans="14:14" customFormat="1">
      <c r="N3933" s="74"/>
    </row>
    <row r="3934" spans="14:14" customFormat="1">
      <c r="N3934" s="74"/>
    </row>
    <row r="3935" spans="14:14" customFormat="1">
      <c r="N3935" s="74"/>
    </row>
    <row r="3936" spans="14:14" customFormat="1">
      <c r="N3936" s="74"/>
    </row>
    <row r="3937" spans="14:14" customFormat="1">
      <c r="N3937" s="74"/>
    </row>
    <row r="3938" spans="14:14" customFormat="1">
      <c r="N3938" s="74"/>
    </row>
    <row r="3939" spans="14:14" customFormat="1">
      <c r="N3939" s="74"/>
    </row>
    <row r="3940" spans="14:14" customFormat="1">
      <c r="N3940" s="74"/>
    </row>
    <row r="3941" spans="14:14" customFormat="1">
      <c r="N3941" s="74"/>
    </row>
    <row r="3942" spans="14:14" customFormat="1">
      <c r="N3942" s="74"/>
    </row>
    <row r="3943" spans="14:14" customFormat="1">
      <c r="N3943" s="74"/>
    </row>
    <row r="3944" spans="14:14" customFormat="1">
      <c r="N3944" s="74"/>
    </row>
    <row r="3945" spans="14:14" customFormat="1">
      <c r="N3945" s="74"/>
    </row>
    <row r="3946" spans="14:14" customFormat="1">
      <c r="N3946" s="74"/>
    </row>
    <row r="3947" spans="14:14" customFormat="1">
      <c r="N3947" s="74"/>
    </row>
    <row r="3948" spans="14:14" customFormat="1">
      <c r="N3948" s="74"/>
    </row>
    <row r="3949" spans="14:14" customFormat="1">
      <c r="N3949" s="74"/>
    </row>
    <row r="3950" spans="14:14" customFormat="1">
      <c r="N3950" s="74"/>
    </row>
    <row r="3951" spans="14:14" customFormat="1">
      <c r="N3951" s="74"/>
    </row>
    <row r="3952" spans="14:14" customFormat="1">
      <c r="N3952" s="74"/>
    </row>
    <row r="3953" spans="14:14" customFormat="1">
      <c r="N3953" s="74"/>
    </row>
    <row r="3954" spans="14:14" customFormat="1">
      <c r="N3954" s="74"/>
    </row>
    <row r="3955" spans="14:14" customFormat="1">
      <c r="N3955" s="74"/>
    </row>
    <row r="3956" spans="14:14" customFormat="1">
      <c r="N3956" s="74"/>
    </row>
    <row r="3957" spans="14:14" customFormat="1">
      <c r="N3957" s="74"/>
    </row>
    <row r="3958" spans="14:14" customFormat="1">
      <c r="N3958" s="74"/>
    </row>
    <row r="3959" spans="14:14" customFormat="1">
      <c r="N3959" s="74"/>
    </row>
    <row r="3960" spans="14:14" customFormat="1">
      <c r="N3960" s="74"/>
    </row>
    <row r="3961" spans="14:14" customFormat="1">
      <c r="N3961" s="74"/>
    </row>
    <row r="3962" spans="14:14" customFormat="1">
      <c r="N3962" s="74"/>
    </row>
    <row r="3963" spans="14:14" customFormat="1">
      <c r="N3963" s="74"/>
    </row>
    <row r="3964" spans="14:14" customFormat="1">
      <c r="N3964" s="74"/>
    </row>
    <row r="3965" spans="14:14" customFormat="1">
      <c r="N3965" s="74"/>
    </row>
    <row r="3966" spans="14:14" customFormat="1">
      <c r="N3966" s="74"/>
    </row>
    <row r="3967" spans="14:14" customFormat="1">
      <c r="N3967" s="74"/>
    </row>
    <row r="3968" spans="14:14" customFormat="1">
      <c r="N3968" s="74"/>
    </row>
    <row r="3969" spans="14:14" customFormat="1">
      <c r="N3969" s="74"/>
    </row>
    <row r="3970" spans="14:14" customFormat="1">
      <c r="N3970" s="74"/>
    </row>
    <row r="3971" spans="14:14" customFormat="1">
      <c r="N3971" s="74"/>
    </row>
    <row r="3972" spans="14:14" customFormat="1">
      <c r="N3972" s="74"/>
    </row>
    <row r="3973" spans="14:14" customFormat="1">
      <c r="N3973" s="74"/>
    </row>
    <row r="3974" spans="14:14" customFormat="1">
      <c r="N3974" s="74"/>
    </row>
    <row r="3975" spans="14:14" customFormat="1">
      <c r="N3975" s="74"/>
    </row>
    <row r="3976" spans="14:14" customFormat="1">
      <c r="N3976" s="74"/>
    </row>
    <row r="3977" spans="14:14" customFormat="1">
      <c r="N3977" s="74"/>
    </row>
    <row r="3978" spans="14:14" customFormat="1">
      <c r="N3978" s="74"/>
    </row>
    <row r="3979" spans="14:14" customFormat="1">
      <c r="N3979" s="74"/>
    </row>
    <row r="3980" spans="14:14" customFormat="1">
      <c r="N3980" s="74"/>
    </row>
    <row r="3981" spans="14:14" customFormat="1">
      <c r="N3981" s="74"/>
    </row>
    <row r="3982" spans="14:14" customFormat="1">
      <c r="N3982" s="74"/>
    </row>
    <row r="3983" spans="14:14" customFormat="1">
      <c r="N3983" s="74"/>
    </row>
    <row r="3984" spans="14:14" customFormat="1">
      <c r="N3984" s="74"/>
    </row>
    <row r="3985" spans="14:14" customFormat="1">
      <c r="N3985" s="74"/>
    </row>
    <row r="3986" spans="14:14" customFormat="1">
      <c r="N3986" s="74"/>
    </row>
    <row r="3987" spans="14:14" customFormat="1">
      <c r="N3987" s="74"/>
    </row>
    <row r="3988" spans="14:14" customFormat="1">
      <c r="N3988" s="74"/>
    </row>
    <row r="3989" spans="14:14" customFormat="1">
      <c r="N3989" s="74"/>
    </row>
    <row r="3990" spans="14:14" customFormat="1">
      <c r="N3990" s="74"/>
    </row>
    <row r="3991" spans="14:14" customFormat="1">
      <c r="N3991" s="74"/>
    </row>
    <row r="3992" spans="14:14" customFormat="1">
      <c r="N3992" s="74"/>
    </row>
    <row r="3993" spans="14:14" customFormat="1">
      <c r="N3993" s="74"/>
    </row>
    <row r="3994" spans="14:14" customFormat="1">
      <c r="N3994" s="74"/>
    </row>
    <row r="3995" spans="14:14" customFormat="1">
      <c r="N3995" s="74"/>
    </row>
    <row r="3996" spans="14:14" customFormat="1">
      <c r="N3996" s="74"/>
    </row>
    <row r="3997" spans="14:14" customFormat="1">
      <c r="N3997" s="74"/>
    </row>
    <row r="3998" spans="14:14" customFormat="1">
      <c r="N3998" s="74"/>
    </row>
    <row r="3999" spans="14:14" customFormat="1">
      <c r="N3999" s="74"/>
    </row>
    <row r="4000" spans="14:14" customFormat="1">
      <c r="N4000" s="74"/>
    </row>
    <row r="4001" spans="14:14" customFormat="1">
      <c r="N4001" s="74"/>
    </row>
    <row r="4002" spans="14:14" customFormat="1">
      <c r="N4002" s="74"/>
    </row>
    <row r="4003" spans="14:14" customFormat="1">
      <c r="N4003" s="74"/>
    </row>
    <row r="4004" spans="14:14" customFormat="1">
      <c r="N4004" s="74"/>
    </row>
    <row r="4005" spans="14:14" customFormat="1">
      <c r="N4005" s="74"/>
    </row>
    <row r="4006" spans="14:14" customFormat="1">
      <c r="N4006" s="74"/>
    </row>
    <row r="4007" spans="14:14" customFormat="1">
      <c r="N4007" s="74"/>
    </row>
    <row r="4008" spans="14:14" customFormat="1">
      <c r="N4008" s="74"/>
    </row>
    <row r="4009" spans="14:14" customFormat="1">
      <c r="N4009" s="74"/>
    </row>
    <row r="4010" spans="14:14" customFormat="1">
      <c r="N4010" s="74"/>
    </row>
    <row r="4011" spans="14:14" customFormat="1">
      <c r="N4011" s="74"/>
    </row>
    <row r="4012" spans="14:14" customFormat="1">
      <c r="N4012" s="74"/>
    </row>
    <row r="4013" spans="14:14" customFormat="1">
      <c r="N4013" s="74"/>
    </row>
    <row r="4014" spans="14:14" customFormat="1">
      <c r="N4014" s="74"/>
    </row>
    <row r="4015" spans="14:14" customFormat="1">
      <c r="N4015" s="74"/>
    </row>
    <row r="4016" spans="14:14" customFormat="1">
      <c r="N4016" s="74"/>
    </row>
    <row r="4017" spans="14:14" customFormat="1">
      <c r="N4017" s="74"/>
    </row>
    <row r="4018" spans="14:14" customFormat="1">
      <c r="N4018" s="74"/>
    </row>
    <row r="4019" spans="14:14" customFormat="1">
      <c r="N4019" s="74"/>
    </row>
    <row r="4020" spans="14:14" customFormat="1">
      <c r="N4020" s="74"/>
    </row>
    <row r="4021" spans="14:14" customFormat="1">
      <c r="N4021" s="74"/>
    </row>
    <row r="4022" spans="14:14" customFormat="1">
      <c r="N4022" s="74"/>
    </row>
    <row r="4023" spans="14:14" customFormat="1">
      <c r="N4023" s="74"/>
    </row>
    <row r="4024" spans="14:14" customFormat="1">
      <c r="N4024" s="74"/>
    </row>
    <row r="4025" spans="14:14" customFormat="1">
      <c r="N4025" s="74"/>
    </row>
    <row r="4026" spans="14:14" customFormat="1">
      <c r="N4026" s="74"/>
    </row>
    <row r="4027" spans="14:14" customFormat="1">
      <c r="N4027" s="74"/>
    </row>
    <row r="4028" spans="14:14" customFormat="1">
      <c r="N4028" s="74"/>
    </row>
    <row r="4029" spans="14:14" customFormat="1">
      <c r="N4029" s="74"/>
    </row>
    <row r="4030" spans="14:14" customFormat="1">
      <c r="N4030" s="74"/>
    </row>
    <row r="4031" spans="14:14" customFormat="1">
      <c r="N4031" s="74"/>
    </row>
    <row r="4032" spans="14:14" customFormat="1">
      <c r="N4032" s="74"/>
    </row>
    <row r="4033" spans="14:14" customFormat="1">
      <c r="N4033" s="74"/>
    </row>
    <row r="4034" spans="14:14" customFormat="1">
      <c r="N4034" s="74"/>
    </row>
    <row r="4035" spans="14:14" customFormat="1">
      <c r="N4035" s="74"/>
    </row>
    <row r="4036" spans="14:14" customFormat="1">
      <c r="N4036" s="74"/>
    </row>
    <row r="4037" spans="14:14" customFormat="1">
      <c r="N4037" s="74"/>
    </row>
    <row r="4038" spans="14:14" customFormat="1">
      <c r="N4038" s="74"/>
    </row>
    <row r="4039" spans="14:14" customFormat="1">
      <c r="N4039" s="74"/>
    </row>
    <row r="4040" spans="14:14" customFormat="1">
      <c r="N4040" s="74"/>
    </row>
    <row r="4041" spans="14:14" customFormat="1">
      <c r="N4041" s="74"/>
    </row>
    <row r="4042" spans="14:14" customFormat="1">
      <c r="N4042" s="74"/>
    </row>
    <row r="4043" spans="14:14" customFormat="1">
      <c r="N4043" s="74"/>
    </row>
    <row r="4044" spans="14:14" customFormat="1">
      <c r="N4044" s="74"/>
    </row>
    <row r="4045" spans="14:14" customFormat="1">
      <c r="N4045" s="74"/>
    </row>
    <row r="4046" spans="14:14" customFormat="1">
      <c r="N4046" s="74"/>
    </row>
    <row r="4047" spans="14:14" customFormat="1">
      <c r="N4047" s="74"/>
    </row>
    <row r="4048" spans="14:14" customFormat="1">
      <c r="N4048" s="74"/>
    </row>
    <row r="4049" spans="14:14" customFormat="1">
      <c r="N4049" s="74"/>
    </row>
    <row r="4050" spans="14:14" customFormat="1">
      <c r="N4050" s="74"/>
    </row>
    <row r="4051" spans="14:14" customFormat="1">
      <c r="N4051" s="74"/>
    </row>
    <row r="4052" spans="14:14" customFormat="1">
      <c r="N4052" s="74"/>
    </row>
    <row r="4053" spans="14:14" customFormat="1">
      <c r="N4053" s="74"/>
    </row>
    <row r="4054" spans="14:14" customFormat="1">
      <c r="N4054" s="74"/>
    </row>
    <row r="4055" spans="14:14" customFormat="1">
      <c r="N4055" s="74"/>
    </row>
    <row r="4056" spans="14:14" customFormat="1">
      <c r="N4056" s="74"/>
    </row>
    <row r="4057" spans="14:14" customFormat="1">
      <c r="N4057" s="74"/>
    </row>
    <row r="4058" spans="14:14" customFormat="1">
      <c r="N4058" s="74"/>
    </row>
    <row r="4059" spans="14:14" customFormat="1">
      <c r="N4059" s="74"/>
    </row>
    <row r="4060" spans="14:14" customFormat="1">
      <c r="N4060" s="74"/>
    </row>
    <row r="4061" spans="14:14" customFormat="1">
      <c r="N4061" s="74"/>
    </row>
    <row r="4062" spans="14:14" customFormat="1">
      <c r="N4062" s="74"/>
    </row>
    <row r="4063" spans="14:14" customFormat="1">
      <c r="N4063" s="74"/>
    </row>
    <row r="4064" spans="14:14" customFormat="1">
      <c r="N4064" s="74"/>
    </row>
    <row r="4065" spans="14:14" customFormat="1">
      <c r="N4065" s="74"/>
    </row>
    <row r="4066" spans="14:14" customFormat="1">
      <c r="N4066" s="74"/>
    </row>
    <row r="4067" spans="14:14" customFormat="1">
      <c r="N4067" s="74"/>
    </row>
    <row r="4068" spans="14:14" customFormat="1">
      <c r="N4068" s="74"/>
    </row>
    <row r="4069" spans="14:14" customFormat="1">
      <c r="N4069" s="74"/>
    </row>
    <row r="4070" spans="14:14" customFormat="1">
      <c r="N4070" s="74"/>
    </row>
    <row r="4071" spans="14:14" customFormat="1">
      <c r="N4071" s="74"/>
    </row>
    <row r="4072" spans="14:14" customFormat="1">
      <c r="N4072" s="74"/>
    </row>
    <row r="4073" spans="14:14" customFormat="1">
      <c r="N4073" s="74"/>
    </row>
    <row r="4074" spans="14:14" customFormat="1">
      <c r="N4074" s="74"/>
    </row>
    <row r="4075" spans="14:14" customFormat="1">
      <c r="N4075" s="74"/>
    </row>
    <row r="4076" spans="14:14" customFormat="1">
      <c r="N4076" s="74"/>
    </row>
    <row r="4077" spans="14:14" customFormat="1">
      <c r="N4077" s="74"/>
    </row>
    <row r="4078" spans="14:14" customFormat="1">
      <c r="N4078" s="74"/>
    </row>
    <row r="4079" spans="14:14" customFormat="1">
      <c r="N4079" s="74"/>
    </row>
    <row r="4080" spans="14:14" customFormat="1">
      <c r="N4080" s="74"/>
    </row>
    <row r="4081" spans="14:14" customFormat="1">
      <c r="N4081" s="74"/>
    </row>
    <row r="4082" spans="14:14" customFormat="1">
      <c r="N4082" s="74"/>
    </row>
    <row r="4083" spans="14:14" customFormat="1">
      <c r="N4083" s="74"/>
    </row>
    <row r="4084" spans="14:14" customFormat="1">
      <c r="N4084" s="74"/>
    </row>
    <row r="4085" spans="14:14" customFormat="1">
      <c r="N4085" s="74"/>
    </row>
    <row r="4086" spans="14:14" customFormat="1">
      <c r="N4086" s="74"/>
    </row>
    <row r="4087" spans="14:14" customFormat="1">
      <c r="N4087" s="74"/>
    </row>
    <row r="4088" spans="14:14" customFormat="1">
      <c r="N4088" s="74"/>
    </row>
    <row r="4089" spans="14:14" customFormat="1">
      <c r="N4089" s="74"/>
    </row>
    <row r="4090" spans="14:14" customFormat="1">
      <c r="N4090" s="74"/>
    </row>
    <row r="4091" spans="14:14" customFormat="1">
      <c r="N4091" s="74"/>
    </row>
    <row r="4092" spans="14:14" customFormat="1">
      <c r="N4092" s="74"/>
    </row>
    <row r="4093" spans="14:14" customFormat="1">
      <c r="N4093" s="74"/>
    </row>
    <row r="4094" spans="14:14" customFormat="1">
      <c r="N4094" s="74"/>
    </row>
    <row r="4095" spans="14:14" customFormat="1">
      <c r="N4095" s="74"/>
    </row>
    <row r="4096" spans="14:14" customFormat="1">
      <c r="N4096" s="74"/>
    </row>
    <row r="4097" spans="14:14" customFormat="1">
      <c r="N4097" s="74"/>
    </row>
    <row r="4098" spans="14:14" customFormat="1">
      <c r="N4098" s="74"/>
    </row>
    <row r="4099" spans="14:14" customFormat="1">
      <c r="N4099" s="74"/>
    </row>
    <row r="4100" spans="14:14" customFormat="1">
      <c r="N4100" s="74"/>
    </row>
    <row r="4101" spans="14:14" customFormat="1">
      <c r="N4101" s="74"/>
    </row>
    <row r="4102" spans="14:14" customFormat="1">
      <c r="N4102" s="74"/>
    </row>
    <row r="4103" spans="14:14" customFormat="1">
      <c r="N4103" s="74"/>
    </row>
    <row r="4104" spans="14:14" customFormat="1">
      <c r="N4104" s="74"/>
    </row>
    <row r="4105" spans="14:14" customFormat="1">
      <c r="N4105" s="74"/>
    </row>
    <row r="4106" spans="14:14" customFormat="1">
      <c r="N4106" s="74"/>
    </row>
    <row r="4107" spans="14:14" customFormat="1">
      <c r="N4107" s="74"/>
    </row>
    <row r="4108" spans="14:14" customFormat="1">
      <c r="N4108" s="74"/>
    </row>
    <row r="4109" spans="14:14" customFormat="1">
      <c r="N4109" s="74"/>
    </row>
    <row r="4110" spans="14:14" customFormat="1">
      <c r="N4110" s="74"/>
    </row>
    <row r="4111" spans="14:14" customFormat="1">
      <c r="N4111" s="74"/>
    </row>
    <row r="4112" spans="14:14" customFormat="1">
      <c r="N4112" s="74"/>
    </row>
    <row r="4113" spans="14:14" customFormat="1">
      <c r="N4113" s="74"/>
    </row>
    <row r="4114" spans="14:14" customFormat="1">
      <c r="N4114" s="74"/>
    </row>
    <row r="4115" spans="14:14" customFormat="1">
      <c r="N4115" s="74"/>
    </row>
    <row r="4116" spans="14:14" customFormat="1">
      <c r="N4116" s="74"/>
    </row>
    <row r="4117" spans="14:14" customFormat="1">
      <c r="N4117" s="74"/>
    </row>
    <row r="4118" spans="14:14" customFormat="1">
      <c r="N4118" s="74"/>
    </row>
    <row r="4119" spans="14:14" customFormat="1">
      <c r="N4119" s="74"/>
    </row>
    <row r="4120" spans="14:14" customFormat="1">
      <c r="N4120" s="74"/>
    </row>
    <row r="4121" spans="14:14" customFormat="1">
      <c r="N4121" s="74"/>
    </row>
    <row r="4122" spans="14:14" customFormat="1">
      <c r="N4122" s="74"/>
    </row>
    <row r="4123" spans="14:14" customFormat="1">
      <c r="N4123" s="74"/>
    </row>
    <row r="4124" spans="14:14" customFormat="1">
      <c r="N4124" s="74"/>
    </row>
    <row r="4125" spans="14:14" customFormat="1">
      <c r="N4125" s="74"/>
    </row>
    <row r="4126" spans="14:14" customFormat="1">
      <c r="N4126" s="74"/>
    </row>
    <row r="4127" spans="14:14" customFormat="1">
      <c r="N4127" s="74"/>
    </row>
    <row r="4128" spans="14:14" customFormat="1">
      <c r="N4128" s="74"/>
    </row>
    <row r="4129" spans="14:14" customFormat="1">
      <c r="N4129" s="74"/>
    </row>
    <row r="4130" spans="14:14" customFormat="1">
      <c r="N4130" s="74"/>
    </row>
    <row r="4131" spans="14:14" customFormat="1">
      <c r="N4131" s="74"/>
    </row>
    <row r="4132" spans="14:14" customFormat="1">
      <c r="N4132" s="74"/>
    </row>
    <row r="4133" spans="14:14" customFormat="1">
      <c r="N4133" s="74"/>
    </row>
    <row r="4134" spans="14:14" customFormat="1">
      <c r="N4134" s="74"/>
    </row>
    <row r="4135" spans="14:14" customFormat="1">
      <c r="N4135" s="74"/>
    </row>
    <row r="4136" spans="14:14" customFormat="1">
      <c r="N4136" s="74"/>
    </row>
    <row r="4137" spans="14:14" customFormat="1">
      <c r="N4137" s="74"/>
    </row>
    <row r="4138" spans="14:14" customFormat="1">
      <c r="N4138" s="74"/>
    </row>
    <row r="4139" spans="14:14" customFormat="1">
      <c r="N4139" s="74"/>
    </row>
    <row r="4140" spans="14:14" customFormat="1">
      <c r="N4140" s="74"/>
    </row>
    <row r="4141" spans="14:14" customFormat="1">
      <c r="N4141" s="74"/>
    </row>
    <row r="4142" spans="14:14" customFormat="1">
      <c r="N4142" s="74"/>
    </row>
    <row r="4143" spans="14:14" customFormat="1">
      <c r="N4143" s="74"/>
    </row>
    <row r="4144" spans="14:14" customFormat="1">
      <c r="N4144" s="74"/>
    </row>
    <row r="4145" spans="14:14" customFormat="1">
      <c r="N4145" s="74"/>
    </row>
    <row r="4146" spans="14:14" customFormat="1">
      <c r="N4146" s="74"/>
    </row>
    <row r="4147" spans="14:14" customFormat="1">
      <c r="N4147" s="74"/>
    </row>
    <row r="4148" spans="14:14" customFormat="1">
      <c r="N4148" s="74"/>
    </row>
    <row r="4149" spans="14:14" customFormat="1">
      <c r="N4149" s="74"/>
    </row>
    <row r="4150" spans="14:14" customFormat="1">
      <c r="N4150" s="74"/>
    </row>
    <row r="4151" spans="14:14" customFormat="1">
      <c r="N4151" s="74"/>
    </row>
    <row r="4152" spans="14:14" customFormat="1">
      <c r="N4152" s="74"/>
    </row>
    <row r="4153" spans="14:14" customFormat="1">
      <c r="N4153" s="74"/>
    </row>
    <row r="4154" spans="14:14" customFormat="1">
      <c r="N4154" s="74"/>
    </row>
    <row r="4155" spans="14:14" customFormat="1">
      <c r="N4155" s="74"/>
    </row>
    <row r="4156" spans="14:14" customFormat="1">
      <c r="N4156" s="74"/>
    </row>
    <row r="4157" spans="14:14" customFormat="1">
      <c r="N4157" s="74"/>
    </row>
    <row r="4158" spans="14:14" customFormat="1">
      <c r="N4158" s="74"/>
    </row>
    <row r="4159" spans="14:14" customFormat="1">
      <c r="N4159" s="74"/>
    </row>
    <row r="4160" spans="14:14" customFormat="1">
      <c r="N4160" s="74"/>
    </row>
    <row r="4161" spans="14:14" customFormat="1">
      <c r="N4161" s="74"/>
    </row>
    <row r="4162" spans="14:14" customFormat="1">
      <c r="N4162" s="74"/>
    </row>
    <row r="4163" spans="14:14" customFormat="1">
      <c r="N4163" s="74"/>
    </row>
    <row r="4164" spans="14:14" customFormat="1">
      <c r="N4164" s="74"/>
    </row>
    <row r="4165" spans="14:14" customFormat="1">
      <c r="N4165" s="74"/>
    </row>
    <row r="4166" spans="14:14" customFormat="1">
      <c r="N4166" s="74"/>
    </row>
    <row r="4167" spans="14:14" customFormat="1">
      <c r="N4167" s="74"/>
    </row>
    <row r="4168" spans="14:14" customFormat="1">
      <c r="N4168" s="74"/>
    </row>
    <row r="4169" spans="14:14" customFormat="1">
      <c r="N4169" s="74"/>
    </row>
    <row r="4170" spans="14:14" customFormat="1">
      <c r="N4170" s="74"/>
    </row>
    <row r="4171" spans="14:14" customFormat="1">
      <c r="N4171" s="74"/>
    </row>
    <row r="4172" spans="14:14" customFormat="1">
      <c r="N4172" s="74"/>
    </row>
    <row r="4173" spans="14:14" customFormat="1">
      <c r="N4173" s="74"/>
    </row>
    <row r="4174" spans="14:14" customFormat="1">
      <c r="N4174" s="74"/>
    </row>
    <row r="4175" spans="14:14" customFormat="1">
      <c r="N4175" s="74"/>
    </row>
    <row r="4176" spans="14:14" customFormat="1">
      <c r="N4176" s="74"/>
    </row>
    <row r="4177" spans="14:14" customFormat="1">
      <c r="N4177" s="74"/>
    </row>
    <row r="4178" spans="14:14" customFormat="1">
      <c r="N4178" s="74"/>
    </row>
    <row r="4179" spans="14:14" customFormat="1">
      <c r="N4179" s="74"/>
    </row>
    <row r="4180" spans="14:14" customFormat="1">
      <c r="N4180" s="74"/>
    </row>
    <row r="4181" spans="14:14" customFormat="1">
      <c r="N4181" s="74"/>
    </row>
    <row r="4182" spans="14:14" customFormat="1">
      <c r="N4182" s="74"/>
    </row>
    <row r="4183" spans="14:14" customFormat="1">
      <c r="N4183" s="74"/>
    </row>
    <row r="4184" spans="14:14" customFormat="1">
      <c r="N4184" s="74"/>
    </row>
    <row r="4185" spans="14:14" customFormat="1">
      <c r="N4185" s="74"/>
    </row>
    <row r="4186" spans="14:14" customFormat="1">
      <c r="N4186" s="74"/>
    </row>
    <row r="4187" spans="14:14" customFormat="1">
      <c r="N4187" s="74"/>
    </row>
    <row r="4188" spans="14:14" customFormat="1">
      <c r="N4188" s="74"/>
    </row>
    <row r="4189" spans="14:14" customFormat="1">
      <c r="N4189" s="74"/>
    </row>
    <row r="4190" spans="14:14" customFormat="1">
      <c r="N4190" s="74"/>
    </row>
    <row r="4191" spans="14:14" customFormat="1">
      <c r="N4191" s="74"/>
    </row>
    <row r="4192" spans="14:14" customFormat="1">
      <c r="N4192" s="74"/>
    </row>
    <row r="4193" spans="14:14" customFormat="1">
      <c r="N4193" s="74"/>
    </row>
    <row r="4194" spans="14:14" customFormat="1">
      <c r="N4194" s="74"/>
    </row>
    <row r="4195" spans="14:14" customFormat="1">
      <c r="N4195" s="74"/>
    </row>
    <row r="4196" spans="14:14" customFormat="1">
      <c r="N4196" s="74"/>
    </row>
    <row r="4197" spans="14:14" customFormat="1">
      <c r="N4197" s="74"/>
    </row>
    <row r="4198" spans="14:14" customFormat="1">
      <c r="N4198" s="74"/>
    </row>
    <row r="4199" spans="14:14" customFormat="1">
      <c r="N4199" s="74"/>
    </row>
    <row r="4200" spans="14:14" customFormat="1">
      <c r="N4200" s="74"/>
    </row>
    <row r="4201" spans="14:14" customFormat="1">
      <c r="N4201" s="74"/>
    </row>
    <row r="4202" spans="14:14" customFormat="1">
      <c r="N4202" s="74"/>
    </row>
    <row r="4203" spans="14:14" customFormat="1">
      <c r="N4203" s="74"/>
    </row>
    <row r="4204" spans="14:14" customFormat="1">
      <c r="N4204" s="74"/>
    </row>
    <row r="4205" spans="14:14" customFormat="1">
      <c r="N4205" s="74"/>
    </row>
    <row r="4206" spans="14:14" customFormat="1">
      <c r="N4206" s="74"/>
    </row>
    <row r="4207" spans="14:14" customFormat="1">
      <c r="N4207" s="74"/>
    </row>
    <row r="4208" spans="14:14" customFormat="1">
      <c r="N4208" s="74"/>
    </row>
    <row r="4209" spans="14:14" customFormat="1">
      <c r="N4209" s="74"/>
    </row>
    <row r="4210" spans="14:14" customFormat="1">
      <c r="N4210" s="74"/>
    </row>
    <row r="4211" spans="14:14" customFormat="1">
      <c r="N4211" s="74"/>
    </row>
    <row r="4212" spans="14:14" customFormat="1">
      <c r="N4212" s="74"/>
    </row>
    <row r="4213" spans="14:14" customFormat="1">
      <c r="N4213" s="74"/>
    </row>
    <row r="4214" spans="14:14" customFormat="1">
      <c r="N4214" s="74"/>
    </row>
    <row r="4215" spans="14:14" customFormat="1">
      <c r="N4215" s="74"/>
    </row>
    <row r="4216" spans="14:14" customFormat="1">
      <c r="N4216" s="74"/>
    </row>
    <row r="4217" spans="14:14" customFormat="1">
      <c r="N4217" s="74"/>
    </row>
    <row r="4218" spans="14:14" customFormat="1">
      <c r="N4218" s="74"/>
    </row>
    <row r="4219" spans="14:14" customFormat="1">
      <c r="N4219" s="74"/>
    </row>
    <row r="4220" spans="14:14" customFormat="1">
      <c r="N4220" s="74"/>
    </row>
    <row r="4221" spans="14:14" customFormat="1">
      <c r="N4221" s="74"/>
    </row>
    <row r="4222" spans="14:14" customFormat="1">
      <c r="N4222" s="74"/>
    </row>
    <row r="4223" spans="14:14" customFormat="1">
      <c r="N4223" s="74"/>
    </row>
    <row r="4224" spans="14:14" customFormat="1">
      <c r="N4224" s="74"/>
    </row>
    <row r="4225" spans="14:14" customFormat="1">
      <c r="N4225" s="74"/>
    </row>
    <row r="4226" spans="14:14" customFormat="1">
      <c r="N4226" s="74"/>
    </row>
    <row r="4227" spans="14:14" customFormat="1">
      <c r="N4227" s="74"/>
    </row>
    <row r="4228" spans="14:14" customFormat="1">
      <c r="N4228" s="74"/>
    </row>
    <row r="4229" spans="14:14" customFormat="1">
      <c r="N4229" s="74"/>
    </row>
    <row r="4230" spans="14:14" customFormat="1">
      <c r="N4230" s="74"/>
    </row>
    <row r="4231" spans="14:14" customFormat="1">
      <c r="N4231" s="74"/>
    </row>
    <row r="4232" spans="14:14" customFormat="1">
      <c r="N4232" s="74"/>
    </row>
    <row r="4233" spans="14:14" customFormat="1">
      <c r="N4233" s="74"/>
    </row>
    <row r="4234" spans="14:14" customFormat="1">
      <c r="N4234" s="74"/>
    </row>
    <row r="4235" spans="14:14" customFormat="1">
      <c r="N4235" s="74"/>
    </row>
    <row r="4236" spans="14:14" customFormat="1">
      <c r="N4236" s="74"/>
    </row>
    <row r="4237" spans="14:14" customFormat="1">
      <c r="N4237" s="74"/>
    </row>
    <row r="4238" spans="14:14" customFormat="1">
      <c r="N4238" s="74"/>
    </row>
    <row r="4239" spans="14:14" customFormat="1">
      <c r="N4239" s="74"/>
    </row>
    <row r="4240" spans="14:14" customFormat="1">
      <c r="N4240" s="74"/>
    </row>
    <row r="4241" spans="14:14" customFormat="1">
      <c r="N4241" s="74"/>
    </row>
    <row r="4242" spans="14:14" customFormat="1">
      <c r="N4242" s="74"/>
    </row>
    <row r="4243" spans="14:14" customFormat="1">
      <c r="N4243" s="74"/>
    </row>
    <row r="4244" spans="14:14" customFormat="1">
      <c r="N4244" s="74"/>
    </row>
    <row r="4245" spans="14:14" customFormat="1">
      <c r="N4245" s="74"/>
    </row>
    <row r="4246" spans="14:14" customFormat="1">
      <c r="N4246" s="74"/>
    </row>
    <row r="4247" spans="14:14" customFormat="1">
      <c r="N4247" s="74"/>
    </row>
    <row r="4248" spans="14:14" customFormat="1">
      <c r="N4248" s="74"/>
    </row>
    <row r="4249" spans="14:14" customFormat="1">
      <c r="N4249" s="74"/>
    </row>
    <row r="4250" spans="14:14" customFormat="1">
      <c r="N4250" s="74"/>
    </row>
    <row r="4251" spans="14:14" customFormat="1">
      <c r="N4251" s="74"/>
    </row>
    <row r="4252" spans="14:14" customFormat="1">
      <c r="N4252" s="74"/>
    </row>
    <row r="4253" spans="14:14" customFormat="1">
      <c r="N4253" s="74"/>
    </row>
    <row r="4254" spans="14:14" customFormat="1">
      <c r="N4254" s="74"/>
    </row>
    <row r="4255" spans="14:14" customFormat="1">
      <c r="N4255" s="74"/>
    </row>
    <row r="4256" spans="14:14" customFormat="1">
      <c r="N4256" s="74"/>
    </row>
    <row r="4257" spans="14:14" customFormat="1">
      <c r="N4257" s="74"/>
    </row>
    <row r="4258" spans="14:14" customFormat="1">
      <c r="N4258" s="74"/>
    </row>
    <row r="4259" spans="14:14" customFormat="1">
      <c r="N4259" s="74"/>
    </row>
    <row r="4260" spans="14:14" customFormat="1">
      <c r="N4260" s="74"/>
    </row>
    <row r="4261" spans="14:14" customFormat="1">
      <c r="N4261" s="74"/>
    </row>
    <row r="4262" spans="14:14" customFormat="1">
      <c r="N4262" s="74"/>
    </row>
    <row r="4263" spans="14:14" customFormat="1">
      <c r="N4263" s="74"/>
    </row>
    <row r="4264" spans="14:14" customFormat="1">
      <c r="N4264" s="74"/>
    </row>
    <row r="4265" spans="14:14" customFormat="1">
      <c r="N4265" s="74"/>
    </row>
    <row r="4266" spans="14:14" customFormat="1">
      <c r="N4266" s="74"/>
    </row>
    <row r="4267" spans="14:14" customFormat="1">
      <c r="N4267" s="74"/>
    </row>
    <row r="4268" spans="14:14" customFormat="1">
      <c r="N4268" s="74"/>
    </row>
    <row r="4269" spans="14:14" customFormat="1">
      <c r="N4269" s="74"/>
    </row>
    <row r="4270" spans="14:14" customFormat="1">
      <c r="N4270" s="74"/>
    </row>
    <row r="4271" spans="14:14" customFormat="1">
      <c r="N4271" s="74"/>
    </row>
    <row r="4272" spans="14:14" customFormat="1">
      <c r="N4272" s="74"/>
    </row>
    <row r="4273" spans="14:14" customFormat="1">
      <c r="N4273" s="74"/>
    </row>
    <row r="4274" spans="14:14" customFormat="1">
      <c r="N4274" s="74"/>
    </row>
    <row r="4275" spans="14:14" customFormat="1">
      <c r="N4275" s="74"/>
    </row>
    <row r="4276" spans="14:14" customFormat="1">
      <c r="N4276" s="74"/>
    </row>
    <row r="4277" spans="14:14" customFormat="1">
      <c r="N4277" s="74"/>
    </row>
    <row r="4278" spans="14:14" customFormat="1">
      <c r="N4278" s="74"/>
    </row>
    <row r="4279" spans="14:14" customFormat="1">
      <c r="N4279" s="74"/>
    </row>
    <row r="4280" spans="14:14" customFormat="1">
      <c r="N4280" s="74"/>
    </row>
    <row r="4281" spans="14:14" customFormat="1">
      <c r="N4281" s="74"/>
    </row>
    <row r="4282" spans="14:14" customFormat="1">
      <c r="N4282" s="74"/>
    </row>
    <row r="4283" spans="14:14" customFormat="1">
      <c r="N4283" s="74"/>
    </row>
    <row r="4284" spans="14:14" customFormat="1">
      <c r="N4284" s="74"/>
    </row>
    <row r="4285" spans="14:14" customFormat="1">
      <c r="N4285" s="74"/>
    </row>
    <row r="4286" spans="14:14" customFormat="1">
      <c r="N4286" s="74"/>
    </row>
    <row r="4287" spans="14:14" customFormat="1">
      <c r="N4287" s="74"/>
    </row>
    <row r="4288" spans="14:14" customFormat="1">
      <c r="N4288" s="74"/>
    </row>
    <row r="4289" spans="14:14" customFormat="1">
      <c r="N4289" s="74"/>
    </row>
    <row r="4290" spans="14:14" customFormat="1">
      <c r="N4290" s="74"/>
    </row>
    <row r="4291" spans="14:14" customFormat="1">
      <c r="N4291" s="74"/>
    </row>
    <row r="4292" spans="14:14" customFormat="1">
      <c r="N4292" s="74"/>
    </row>
    <row r="4293" spans="14:14" customFormat="1">
      <c r="N4293" s="74"/>
    </row>
    <row r="4294" spans="14:14" customFormat="1">
      <c r="N4294" s="74"/>
    </row>
    <row r="4295" spans="14:14" customFormat="1">
      <c r="N4295" s="74"/>
    </row>
    <row r="4296" spans="14:14" customFormat="1">
      <c r="N4296" s="74"/>
    </row>
    <row r="4297" spans="14:14" customFormat="1">
      <c r="N4297" s="74"/>
    </row>
    <row r="4298" spans="14:14" customFormat="1">
      <c r="N4298" s="74"/>
    </row>
    <row r="4299" spans="14:14" customFormat="1">
      <c r="N4299" s="74"/>
    </row>
    <row r="4300" spans="14:14" customFormat="1">
      <c r="N4300" s="74"/>
    </row>
    <row r="4301" spans="14:14" customFormat="1">
      <c r="N4301" s="74"/>
    </row>
    <row r="4302" spans="14:14" customFormat="1">
      <c r="N4302" s="74"/>
    </row>
    <row r="4303" spans="14:14" customFormat="1">
      <c r="N4303" s="74"/>
    </row>
    <row r="4304" spans="14:14" customFormat="1">
      <c r="N4304" s="74"/>
    </row>
    <row r="4305" spans="14:14" customFormat="1">
      <c r="N4305" s="74"/>
    </row>
    <row r="4306" spans="14:14" customFormat="1">
      <c r="N4306" s="74"/>
    </row>
    <row r="4307" spans="14:14" customFormat="1">
      <c r="N4307" s="74"/>
    </row>
    <row r="4308" spans="14:14" customFormat="1">
      <c r="N4308" s="74"/>
    </row>
    <row r="4309" spans="14:14" customFormat="1">
      <c r="N4309" s="74"/>
    </row>
    <row r="4310" spans="14:14" customFormat="1">
      <c r="N4310" s="74"/>
    </row>
    <row r="4311" spans="14:14" customFormat="1">
      <c r="N4311" s="74"/>
    </row>
    <row r="4312" spans="14:14" customFormat="1">
      <c r="N4312" s="74"/>
    </row>
    <row r="4313" spans="14:14" customFormat="1">
      <c r="N4313" s="74"/>
    </row>
    <row r="4314" spans="14:14" customFormat="1">
      <c r="N4314" s="74"/>
    </row>
    <row r="4315" spans="14:14" customFormat="1">
      <c r="N4315" s="74"/>
    </row>
    <row r="4316" spans="14:14" customFormat="1">
      <c r="N4316" s="74"/>
    </row>
    <row r="4317" spans="14:14" customFormat="1">
      <c r="N4317" s="74"/>
    </row>
    <row r="4318" spans="14:14" customFormat="1">
      <c r="N4318" s="74"/>
    </row>
    <row r="4319" spans="14:14" customFormat="1">
      <c r="N4319" s="74"/>
    </row>
    <row r="4320" spans="14:14" customFormat="1">
      <c r="N4320" s="74"/>
    </row>
    <row r="4321" spans="14:14" customFormat="1">
      <c r="N4321" s="74"/>
    </row>
    <row r="4322" spans="14:14" customFormat="1">
      <c r="N4322" s="74"/>
    </row>
    <row r="4323" spans="14:14" customFormat="1">
      <c r="N4323" s="74"/>
    </row>
    <row r="4324" spans="14:14" customFormat="1">
      <c r="N4324" s="74"/>
    </row>
    <row r="4325" spans="14:14" customFormat="1">
      <c r="N4325" s="74"/>
    </row>
    <row r="4326" spans="14:14" customFormat="1">
      <c r="N4326" s="74"/>
    </row>
    <row r="4327" spans="14:14" customFormat="1">
      <c r="N4327" s="74"/>
    </row>
    <row r="4328" spans="14:14" customFormat="1">
      <c r="N4328" s="74"/>
    </row>
    <row r="4329" spans="14:14" customFormat="1">
      <c r="N4329" s="74"/>
    </row>
    <row r="4330" spans="14:14" customFormat="1">
      <c r="N4330" s="74"/>
    </row>
    <row r="4331" spans="14:14" customFormat="1">
      <c r="N4331" s="74"/>
    </row>
    <row r="4332" spans="14:14" customFormat="1">
      <c r="N4332" s="74"/>
    </row>
    <row r="4333" spans="14:14" customFormat="1">
      <c r="N4333" s="74"/>
    </row>
    <row r="4334" spans="14:14" customFormat="1">
      <c r="N4334" s="74"/>
    </row>
    <row r="4335" spans="14:14" customFormat="1">
      <c r="N4335" s="74"/>
    </row>
    <row r="4336" spans="14:14" customFormat="1">
      <c r="N4336" s="74"/>
    </row>
    <row r="4337" spans="14:14" customFormat="1">
      <c r="N4337" s="74"/>
    </row>
    <row r="4338" spans="14:14" customFormat="1">
      <c r="N4338" s="74"/>
    </row>
    <row r="4339" spans="14:14" customFormat="1">
      <c r="N4339" s="74"/>
    </row>
    <row r="4340" spans="14:14" customFormat="1">
      <c r="N4340" s="74"/>
    </row>
    <row r="4341" spans="14:14" customFormat="1">
      <c r="N4341" s="74"/>
    </row>
    <row r="4342" spans="14:14" customFormat="1">
      <c r="N4342" s="74"/>
    </row>
    <row r="4343" spans="14:14" customFormat="1">
      <c r="N4343" s="74"/>
    </row>
    <row r="4344" spans="14:14" customFormat="1">
      <c r="N4344" s="74"/>
    </row>
    <row r="4345" spans="14:14" customFormat="1">
      <c r="N4345" s="74"/>
    </row>
    <row r="4346" spans="14:14" customFormat="1">
      <c r="N4346" s="74"/>
    </row>
    <row r="4347" spans="14:14" customFormat="1">
      <c r="N4347" s="74"/>
    </row>
    <row r="4348" spans="14:14" customFormat="1">
      <c r="N4348" s="74"/>
    </row>
    <row r="4349" spans="14:14" customFormat="1">
      <c r="N4349" s="74"/>
    </row>
    <row r="4350" spans="14:14" customFormat="1">
      <c r="N4350" s="74"/>
    </row>
    <row r="4351" spans="14:14" customFormat="1">
      <c r="N4351" s="74"/>
    </row>
    <row r="4352" spans="14:14" customFormat="1">
      <c r="N4352" s="74"/>
    </row>
    <row r="4353" spans="14:14" customFormat="1">
      <c r="N4353" s="74"/>
    </row>
    <row r="4354" spans="14:14" customFormat="1">
      <c r="N4354" s="74"/>
    </row>
    <row r="4355" spans="14:14" customFormat="1">
      <c r="N4355" s="74"/>
    </row>
    <row r="4356" spans="14:14" customFormat="1">
      <c r="N4356" s="74"/>
    </row>
    <row r="4357" spans="14:14" customFormat="1">
      <c r="N4357" s="74"/>
    </row>
    <row r="4358" spans="14:14" customFormat="1">
      <c r="N4358" s="74"/>
    </row>
    <row r="4359" spans="14:14" customFormat="1">
      <c r="N4359" s="74"/>
    </row>
    <row r="4360" spans="14:14" customFormat="1">
      <c r="N4360" s="74"/>
    </row>
    <row r="4361" spans="14:14" customFormat="1">
      <c r="N4361" s="74"/>
    </row>
    <row r="4362" spans="14:14" customFormat="1">
      <c r="N4362" s="74"/>
    </row>
    <row r="4363" spans="14:14" customFormat="1">
      <c r="N4363" s="74"/>
    </row>
    <row r="4364" spans="14:14" customFormat="1">
      <c r="N4364" s="74"/>
    </row>
    <row r="4365" spans="14:14" customFormat="1">
      <c r="N4365" s="74"/>
    </row>
    <row r="4366" spans="14:14" customFormat="1">
      <c r="N4366" s="74"/>
    </row>
    <row r="4367" spans="14:14" customFormat="1">
      <c r="N4367" s="74"/>
    </row>
    <row r="4368" spans="14:14" customFormat="1">
      <c r="N4368" s="74"/>
    </row>
    <row r="4369" spans="14:14" customFormat="1">
      <c r="N4369" s="74"/>
    </row>
    <row r="4370" spans="14:14" customFormat="1">
      <c r="N4370" s="74"/>
    </row>
    <row r="4371" spans="14:14" customFormat="1">
      <c r="N4371" s="74"/>
    </row>
    <row r="4372" spans="14:14" customFormat="1">
      <c r="N4372" s="74"/>
    </row>
    <row r="4373" spans="14:14" customFormat="1">
      <c r="N4373" s="74"/>
    </row>
    <row r="4374" spans="14:14" customFormat="1">
      <c r="N4374" s="74"/>
    </row>
    <row r="4375" spans="14:14" customFormat="1">
      <c r="N4375" s="74"/>
    </row>
    <row r="4376" spans="14:14" customFormat="1">
      <c r="N4376" s="74"/>
    </row>
    <row r="4377" spans="14:14" customFormat="1">
      <c r="N4377" s="74"/>
    </row>
    <row r="4378" spans="14:14" customFormat="1">
      <c r="N4378" s="74"/>
    </row>
    <row r="4379" spans="14:14" customFormat="1">
      <c r="N4379" s="74"/>
    </row>
    <row r="4380" spans="14:14" customFormat="1">
      <c r="N4380" s="74"/>
    </row>
    <row r="4381" spans="14:14" customFormat="1">
      <c r="N4381" s="74"/>
    </row>
    <row r="4382" spans="14:14" customFormat="1">
      <c r="N4382" s="74"/>
    </row>
    <row r="4383" spans="14:14" customFormat="1">
      <c r="N4383" s="74"/>
    </row>
    <row r="4384" spans="14:14" customFormat="1">
      <c r="N4384" s="74"/>
    </row>
    <row r="4385" spans="14:14" customFormat="1">
      <c r="N4385" s="74"/>
    </row>
    <row r="4386" spans="14:14" customFormat="1">
      <c r="N4386" s="74"/>
    </row>
    <row r="4387" spans="14:14" customFormat="1">
      <c r="N4387" s="74"/>
    </row>
    <row r="4388" spans="14:14" customFormat="1">
      <c r="N4388" s="74"/>
    </row>
    <row r="4389" spans="14:14" customFormat="1">
      <c r="N4389" s="74"/>
    </row>
    <row r="4390" spans="14:14" customFormat="1">
      <c r="N4390" s="74"/>
    </row>
    <row r="4391" spans="14:14" customFormat="1">
      <c r="N4391" s="74"/>
    </row>
    <row r="4392" spans="14:14" customFormat="1">
      <c r="N4392" s="74"/>
    </row>
    <row r="4393" spans="14:14" customFormat="1">
      <c r="N4393" s="74"/>
    </row>
    <row r="4394" spans="14:14" customFormat="1">
      <c r="N4394" s="74"/>
    </row>
    <row r="4395" spans="14:14" customFormat="1">
      <c r="N4395" s="74"/>
    </row>
    <row r="4396" spans="14:14" customFormat="1">
      <c r="N4396" s="74"/>
    </row>
    <row r="4397" spans="14:14" customFormat="1">
      <c r="N4397" s="74"/>
    </row>
    <row r="4398" spans="14:14" customFormat="1">
      <c r="N4398" s="74"/>
    </row>
    <row r="4399" spans="14:14" customFormat="1">
      <c r="N4399" s="74"/>
    </row>
    <row r="4400" spans="14:14" customFormat="1">
      <c r="N4400" s="74"/>
    </row>
    <row r="4401" spans="14:14" customFormat="1">
      <c r="N4401" s="74"/>
    </row>
    <row r="4402" spans="14:14" customFormat="1">
      <c r="N4402" s="74"/>
    </row>
    <row r="4403" spans="14:14" customFormat="1">
      <c r="N4403" s="74"/>
    </row>
    <row r="4404" spans="14:14" customFormat="1">
      <c r="N4404" s="74"/>
    </row>
    <row r="4405" spans="14:14" customFormat="1">
      <c r="N4405" s="74"/>
    </row>
    <row r="4406" spans="14:14" customFormat="1">
      <c r="N4406" s="74"/>
    </row>
    <row r="4407" spans="14:14" customFormat="1">
      <c r="N4407" s="74"/>
    </row>
    <row r="4408" spans="14:14" customFormat="1">
      <c r="N4408" s="74"/>
    </row>
    <row r="4409" spans="14:14" customFormat="1">
      <c r="N4409" s="74"/>
    </row>
    <row r="4410" spans="14:14" customFormat="1">
      <c r="N4410" s="74"/>
    </row>
    <row r="4411" spans="14:14" customFormat="1">
      <c r="N4411" s="74"/>
    </row>
    <row r="4412" spans="14:14" customFormat="1">
      <c r="N4412" s="74"/>
    </row>
    <row r="4413" spans="14:14" customFormat="1">
      <c r="N4413" s="74"/>
    </row>
    <row r="4414" spans="14:14" customFormat="1">
      <c r="N4414" s="74"/>
    </row>
    <row r="4415" spans="14:14" customFormat="1">
      <c r="N4415" s="74"/>
    </row>
    <row r="4416" spans="14:14" customFormat="1">
      <c r="N4416" s="74"/>
    </row>
    <row r="4417" spans="14:14" customFormat="1">
      <c r="N4417" s="74"/>
    </row>
    <row r="4418" spans="14:14" customFormat="1">
      <c r="N4418" s="74"/>
    </row>
    <row r="4419" spans="14:14" customFormat="1">
      <c r="N4419" s="74"/>
    </row>
    <row r="4420" spans="14:14" customFormat="1">
      <c r="N4420" s="74"/>
    </row>
    <row r="4421" spans="14:14" customFormat="1">
      <c r="N4421" s="74"/>
    </row>
    <row r="4422" spans="14:14" customFormat="1">
      <c r="N4422" s="74"/>
    </row>
    <row r="4423" spans="14:14" customFormat="1">
      <c r="N4423" s="74"/>
    </row>
    <row r="4424" spans="14:14" customFormat="1">
      <c r="N4424" s="74"/>
    </row>
    <row r="4425" spans="14:14" customFormat="1">
      <c r="N4425" s="74"/>
    </row>
    <row r="4426" spans="14:14" customFormat="1">
      <c r="N4426" s="74"/>
    </row>
    <row r="4427" spans="14:14" customFormat="1">
      <c r="N4427" s="74"/>
    </row>
    <row r="4428" spans="14:14" customFormat="1">
      <c r="N4428" s="74"/>
    </row>
    <row r="4429" spans="14:14" customFormat="1">
      <c r="N4429" s="74"/>
    </row>
    <row r="4430" spans="14:14" customFormat="1">
      <c r="N4430" s="74"/>
    </row>
    <row r="4431" spans="14:14" customFormat="1">
      <c r="N4431" s="74"/>
    </row>
    <row r="4432" spans="14:14" customFormat="1">
      <c r="N4432" s="74"/>
    </row>
    <row r="4433" spans="14:14" customFormat="1">
      <c r="N4433" s="74"/>
    </row>
    <row r="4434" spans="14:14" customFormat="1">
      <c r="N4434" s="74"/>
    </row>
    <row r="4435" spans="14:14" customFormat="1">
      <c r="N4435" s="74"/>
    </row>
    <row r="4436" spans="14:14" customFormat="1">
      <c r="N4436" s="74"/>
    </row>
    <row r="4437" spans="14:14" customFormat="1">
      <c r="N4437" s="74"/>
    </row>
    <row r="4438" spans="14:14" customFormat="1">
      <c r="N4438" s="74"/>
    </row>
    <row r="4439" spans="14:14" customFormat="1">
      <c r="N4439" s="74"/>
    </row>
    <row r="4440" spans="14:14" customFormat="1">
      <c r="N4440" s="74"/>
    </row>
    <row r="4441" spans="14:14" customFormat="1">
      <c r="N4441" s="74"/>
    </row>
    <row r="4442" spans="14:14" customFormat="1">
      <c r="N4442" s="74"/>
    </row>
    <row r="4443" spans="14:14" customFormat="1">
      <c r="N4443" s="74"/>
    </row>
    <row r="4444" spans="14:14" customFormat="1">
      <c r="N4444" s="74"/>
    </row>
    <row r="4445" spans="14:14" customFormat="1">
      <c r="N4445" s="74"/>
    </row>
    <row r="4446" spans="14:14" customFormat="1">
      <c r="N4446" s="74"/>
    </row>
    <row r="4447" spans="14:14" customFormat="1">
      <c r="N4447" s="74"/>
    </row>
    <row r="4448" spans="14:14" customFormat="1">
      <c r="N4448" s="74"/>
    </row>
    <row r="4449" spans="14:14" customFormat="1">
      <c r="N4449" s="74"/>
    </row>
    <row r="4450" spans="14:14" customFormat="1">
      <c r="N4450" s="74"/>
    </row>
    <row r="4451" spans="14:14" customFormat="1">
      <c r="N4451" s="74"/>
    </row>
    <row r="4452" spans="14:14" customFormat="1">
      <c r="N4452" s="74"/>
    </row>
    <row r="4453" spans="14:14" customFormat="1">
      <c r="N4453" s="74"/>
    </row>
    <row r="4454" spans="14:14" customFormat="1">
      <c r="N4454" s="74"/>
    </row>
    <row r="4455" spans="14:14" customFormat="1">
      <c r="N4455" s="74"/>
    </row>
    <row r="4456" spans="14:14" customFormat="1">
      <c r="N4456" s="74"/>
    </row>
    <row r="4457" spans="14:14" customFormat="1">
      <c r="N4457" s="74"/>
    </row>
    <row r="4458" spans="14:14" customFormat="1">
      <c r="N4458" s="74"/>
    </row>
    <row r="4459" spans="14:14" customFormat="1">
      <c r="N4459" s="74"/>
    </row>
    <row r="4460" spans="14:14" customFormat="1">
      <c r="N4460" s="74"/>
    </row>
    <row r="4461" spans="14:14" customFormat="1">
      <c r="N4461" s="74"/>
    </row>
    <row r="4462" spans="14:14" customFormat="1">
      <c r="N4462" s="74"/>
    </row>
    <row r="4463" spans="14:14" customFormat="1">
      <c r="N4463" s="74"/>
    </row>
    <row r="4464" spans="14:14" customFormat="1">
      <c r="N4464" s="74"/>
    </row>
    <row r="4465" spans="14:14" customFormat="1">
      <c r="N4465" s="74"/>
    </row>
    <row r="4466" spans="14:14" customFormat="1">
      <c r="N4466" s="74"/>
    </row>
    <row r="4467" spans="14:14" customFormat="1">
      <c r="N4467" s="74"/>
    </row>
    <row r="4468" spans="14:14" customFormat="1">
      <c r="N4468" s="74"/>
    </row>
    <row r="4469" spans="14:14" customFormat="1">
      <c r="N4469" s="74"/>
    </row>
    <row r="4470" spans="14:14" customFormat="1">
      <c r="N4470" s="74"/>
    </row>
    <row r="4471" spans="14:14" customFormat="1">
      <c r="N4471" s="74"/>
    </row>
    <row r="4472" spans="14:14" customFormat="1">
      <c r="N4472" s="74"/>
    </row>
    <row r="4473" spans="14:14" customFormat="1">
      <c r="N4473" s="74"/>
    </row>
    <row r="4474" spans="14:14" customFormat="1">
      <c r="N4474" s="74"/>
    </row>
    <row r="4475" spans="14:14" customFormat="1">
      <c r="N4475" s="74"/>
    </row>
    <row r="4476" spans="14:14" customFormat="1">
      <c r="N4476" s="74"/>
    </row>
    <row r="4477" spans="14:14" customFormat="1">
      <c r="N4477" s="74"/>
    </row>
    <row r="4478" spans="14:14" customFormat="1">
      <c r="N4478" s="74"/>
    </row>
    <row r="4479" spans="14:14" customFormat="1">
      <c r="N4479" s="74"/>
    </row>
    <row r="4480" spans="14:14" customFormat="1">
      <c r="N4480" s="74"/>
    </row>
    <row r="4481" spans="14:14" customFormat="1">
      <c r="N4481" s="74"/>
    </row>
    <row r="4482" spans="14:14" customFormat="1">
      <c r="N4482" s="74"/>
    </row>
    <row r="4483" spans="14:14" customFormat="1">
      <c r="N4483" s="74"/>
    </row>
    <row r="4484" spans="14:14" customFormat="1">
      <c r="N4484" s="74"/>
    </row>
    <row r="4485" spans="14:14" customFormat="1">
      <c r="N4485" s="74"/>
    </row>
    <row r="4486" spans="14:14" customFormat="1">
      <c r="N4486" s="74"/>
    </row>
    <row r="4487" spans="14:14" customFormat="1">
      <c r="N4487" s="74"/>
    </row>
    <row r="4488" spans="14:14" customFormat="1">
      <c r="N4488" s="74"/>
    </row>
    <row r="4489" spans="14:14" customFormat="1">
      <c r="N4489" s="74"/>
    </row>
    <row r="4490" spans="14:14" customFormat="1">
      <c r="N4490" s="74"/>
    </row>
    <row r="4491" spans="14:14" customFormat="1">
      <c r="N4491" s="74"/>
    </row>
    <row r="4492" spans="14:14" customFormat="1">
      <c r="N4492" s="74"/>
    </row>
    <row r="4493" spans="14:14" customFormat="1">
      <c r="N4493" s="74"/>
    </row>
    <row r="4494" spans="14:14" customFormat="1">
      <c r="N4494" s="74"/>
    </row>
    <row r="4495" spans="14:14" customFormat="1">
      <c r="N4495" s="74"/>
    </row>
    <row r="4496" spans="14:14" customFormat="1">
      <c r="N4496" s="74"/>
    </row>
    <row r="4497" spans="14:14" customFormat="1">
      <c r="N4497" s="74"/>
    </row>
    <row r="4498" spans="14:14" customFormat="1">
      <c r="N4498" s="74"/>
    </row>
    <row r="4499" spans="14:14" customFormat="1">
      <c r="N4499" s="74"/>
    </row>
    <row r="4500" spans="14:14" customFormat="1">
      <c r="N4500" s="74"/>
    </row>
    <row r="4501" spans="14:14" customFormat="1">
      <c r="N4501" s="74"/>
    </row>
    <row r="4502" spans="14:14" customFormat="1">
      <c r="N4502" s="74"/>
    </row>
    <row r="4503" spans="14:14" customFormat="1">
      <c r="N4503" s="74"/>
    </row>
    <row r="4504" spans="14:14" customFormat="1">
      <c r="N4504" s="74"/>
    </row>
    <row r="4505" spans="14:14" customFormat="1">
      <c r="N4505" s="74"/>
    </row>
    <row r="4506" spans="14:14" customFormat="1">
      <c r="N4506" s="74"/>
    </row>
    <row r="4507" spans="14:14" customFormat="1">
      <c r="N4507" s="74"/>
    </row>
    <row r="4508" spans="14:14" customFormat="1">
      <c r="N4508" s="74"/>
    </row>
    <row r="4509" spans="14:14" customFormat="1">
      <c r="N4509" s="74"/>
    </row>
    <row r="4510" spans="14:14" customFormat="1">
      <c r="N4510" s="74"/>
    </row>
    <row r="4511" spans="14:14" customFormat="1">
      <c r="N4511" s="74"/>
    </row>
    <row r="4512" spans="14:14" customFormat="1">
      <c r="N4512" s="74"/>
    </row>
    <row r="4513" spans="14:14" customFormat="1">
      <c r="N4513" s="74"/>
    </row>
    <row r="4514" spans="14:14" customFormat="1">
      <c r="N4514" s="74"/>
    </row>
    <row r="4515" spans="14:14" customFormat="1">
      <c r="N4515" s="74"/>
    </row>
    <row r="4516" spans="14:14" customFormat="1">
      <c r="N4516" s="74"/>
    </row>
    <row r="4517" spans="14:14" customFormat="1">
      <c r="N4517" s="74"/>
    </row>
    <row r="4518" spans="14:14" customFormat="1">
      <c r="N4518" s="74"/>
    </row>
    <row r="4519" spans="14:14" customFormat="1">
      <c r="N4519" s="74"/>
    </row>
    <row r="4520" spans="14:14" customFormat="1">
      <c r="N4520" s="74"/>
    </row>
    <row r="4521" spans="14:14" customFormat="1">
      <c r="N4521" s="74"/>
    </row>
    <row r="4522" spans="14:14" customFormat="1">
      <c r="N4522" s="74"/>
    </row>
    <row r="4523" spans="14:14" customFormat="1">
      <c r="N4523" s="74"/>
    </row>
    <row r="4524" spans="14:14" customFormat="1">
      <c r="N4524" s="74"/>
    </row>
    <row r="4525" spans="14:14" customFormat="1">
      <c r="N4525" s="74"/>
    </row>
    <row r="4526" spans="14:14" customFormat="1">
      <c r="N4526" s="74"/>
    </row>
    <row r="4527" spans="14:14" customFormat="1">
      <c r="N4527" s="74"/>
    </row>
    <row r="4528" spans="14:14" customFormat="1">
      <c r="N4528" s="74"/>
    </row>
    <row r="4529" spans="14:14" customFormat="1">
      <c r="N4529" s="74"/>
    </row>
    <row r="4530" spans="14:14" customFormat="1">
      <c r="N4530" s="74"/>
    </row>
    <row r="4531" spans="14:14" customFormat="1">
      <c r="N4531" s="74"/>
    </row>
    <row r="4532" spans="14:14" customFormat="1">
      <c r="N4532" s="74"/>
    </row>
    <row r="4533" spans="14:14" customFormat="1">
      <c r="N4533" s="74"/>
    </row>
    <row r="4534" spans="14:14" customFormat="1">
      <c r="N4534" s="74"/>
    </row>
    <row r="4535" spans="14:14" customFormat="1">
      <c r="N4535" s="74"/>
    </row>
    <row r="4536" spans="14:14" customFormat="1">
      <c r="N4536" s="74"/>
    </row>
    <row r="4537" spans="14:14" customFormat="1">
      <c r="N4537" s="74"/>
    </row>
    <row r="4538" spans="14:14" customFormat="1">
      <c r="N4538" s="74"/>
    </row>
    <row r="4539" spans="14:14" customFormat="1">
      <c r="N4539" s="74"/>
    </row>
    <row r="4540" spans="14:14" customFormat="1">
      <c r="N4540" s="74"/>
    </row>
    <row r="4541" spans="14:14" customFormat="1">
      <c r="N4541" s="74"/>
    </row>
    <row r="4542" spans="14:14" customFormat="1">
      <c r="N4542" s="74"/>
    </row>
    <row r="4543" spans="14:14" customFormat="1">
      <c r="N4543" s="74"/>
    </row>
    <row r="4544" spans="14:14" customFormat="1">
      <c r="N4544" s="74"/>
    </row>
    <row r="4545" spans="14:14" customFormat="1">
      <c r="N4545" s="74"/>
    </row>
    <row r="4546" spans="14:14" customFormat="1">
      <c r="N4546" s="74"/>
    </row>
    <row r="4547" spans="14:14" customFormat="1">
      <c r="N4547" s="74"/>
    </row>
    <row r="4548" spans="14:14" customFormat="1">
      <c r="N4548" s="74"/>
    </row>
    <row r="4549" spans="14:14" customFormat="1">
      <c r="N4549" s="74"/>
    </row>
    <row r="4550" spans="14:14" customFormat="1">
      <c r="N4550" s="74"/>
    </row>
    <row r="4551" spans="14:14" customFormat="1">
      <c r="N4551" s="74"/>
    </row>
    <row r="4552" spans="14:14" customFormat="1">
      <c r="N4552" s="74"/>
    </row>
    <row r="4553" spans="14:14" customFormat="1">
      <c r="N4553" s="74"/>
    </row>
    <row r="4554" spans="14:14" customFormat="1">
      <c r="N4554" s="74"/>
    </row>
    <row r="4555" spans="14:14" customFormat="1">
      <c r="N4555" s="74"/>
    </row>
    <row r="4556" spans="14:14" customFormat="1">
      <c r="N4556" s="74"/>
    </row>
    <row r="4557" spans="14:14" customFormat="1">
      <c r="N4557" s="74"/>
    </row>
    <row r="4558" spans="14:14" customFormat="1">
      <c r="N4558" s="74"/>
    </row>
    <row r="4559" spans="14:14" customFormat="1">
      <c r="N4559" s="74"/>
    </row>
    <row r="4560" spans="14:14" customFormat="1">
      <c r="N4560" s="74"/>
    </row>
    <row r="4561" spans="14:14" customFormat="1">
      <c r="N4561" s="74"/>
    </row>
    <row r="4562" spans="14:14" customFormat="1">
      <c r="N4562" s="74"/>
    </row>
    <row r="4563" spans="14:14" customFormat="1">
      <c r="N4563" s="74"/>
    </row>
    <row r="4564" spans="14:14" customFormat="1">
      <c r="N4564" s="74"/>
    </row>
    <row r="4565" spans="14:14" customFormat="1">
      <c r="N4565" s="74"/>
    </row>
    <row r="4566" spans="14:14" customFormat="1">
      <c r="N4566" s="74"/>
    </row>
    <row r="4567" spans="14:14" customFormat="1">
      <c r="N4567" s="74"/>
    </row>
    <row r="4568" spans="14:14" customFormat="1">
      <c r="N4568" s="74"/>
    </row>
    <row r="4569" spans="14:14" customFormat="1">
      <c r="N4569" s="74"/>
    </row>
    <row r="4570" spans="14:14" customFormat="1">
      <c r="N4570" s="74"/>
    </row>
    <row r="4571" spans="14:14" customFormat="1">
      <c r="N4571" s="74"/>
    </row>
    <row r="4572" spans="14:14" customFormat="1">
      <c r="N4572" s="74"/>
    </row>
    <row r="4573" spans="14:14" customFormat="1">
      <c r="N4573" s="74"/>
    </row>
    <row r="4574" spans="14:14" customFormat="1">
      <c r="N4574" s="74"/>
    </row>
    <row r="4575" spans="14:14" customFormat="1">
      <c r="N4575" s="74"/>
    </row>
    <row r="4576" spans="14:14" customFormat="1">
      <c r="N4576" s="74"/>
    </row>
    <row r="4577" spans="14:14" customFormat="1">
      <c r="N4577" s="74"/>
    </row>
    <row r="4578" spans="14:14" customFormat="1">
      <c r="N4578" s="74"/>
    </row>
    <row r="4579" spans="14:14" customFormat="1">
      <c r="N4579" s="74"/>
    </row>
    <row r="4580" spans="14:14" customFormat="1">
      <c r="N4580" s="74"/>
    </row>
    <row r="4581" spans="14:14" customFormat="1">
      <c r="N4581" s="74"/>
    </row>
    <row r="4582" spans="14:14" customFormat="1">
      <c r="N4582" s="74"/>
    </row>
    <row r="4583" spans="14:14" customFormat="1">
      <c r="N4583" s="74"/>
    </row>
    <row r="4584" spans="14:14" customFormat="1">
      <c r="N4584" s="74"/>
    </row>
    <row r="4585" spans="14:14" customFormat="1">
      <c r="N4585" s="74"/>
    </row>
    <row r="4586" spans="14:14" customFormat="1">
      <c r="N4586" s="74"/>
    </row>
    <row r="4587" spans="14:14" customFormat="1">
      <c r="N4587" s="74"/>
    </row>
    <row r="4588" spans="14:14" customFormat="1">
      <c r="N4588" s="74"/>
    </row>
    <row r="4589" spans="14:14" customFormat="1">
      <c r="N4589" s="74"/>
    </row>
    <row r="4590" spans="14:14" customFormat="1">
      <c r="N4590" s="74"/>
    </row>
    <row r="4591" spans="14:14" customFormat="1">
      <c r="N4591" s="74"/>
    </row>
    <row r="4592" spans="14:14" customFormat="1">
      <c r="N4592" s="74"/>
    </row>
    <row r="4593" spans="14:14" customFormat="1">
      <c r="N4593" s="74"/>
    </row>
    <row r="4594" spans="14:14" customFormat="1">
      <c r="N4594" s="74"/>
    </row>
    <row r="4595" spans="14:14" customFormat="1">
      <c r="N4595" s="74"/>
    </row>
    <row r="4596" spans="14:14" customFormat="1">
      <c r="N4596" s="74"/>
    </row>
    <row r="4597" spans="14:14" customFormat="1">
      <c r="N4597" s="74"/>
    </row>
    <row r="4598" spans="14:14" customFormat="1">
      <c r="N4598" s="74"/>
    </row>
    <row r="4599" spans="14:14" customFormat="1">
      <c r="N4599" s="74"/>
    </row>
    <row r="4600" spans="14:14" customFormat="1">
      <c r="N4600" s="74"/>
    </row>
    <row r="4601" spans="14:14" customFormat="1">
      <c r="N4601" s="74"/>
    </row>
    <row r="4602" spans="14:14" customFormat="1">
      <c r="N4602" s="74"/>
    </row>
    <row r="4603" spans="14:14" customFormat="1">
      <c r="N4603" s="74"/>
    </row>
    <row r="4604" spans="14:14" customFormat="1">
      <c r="N4604" s="74"/>
    </row>
    <row r="4605" spans="14:14" customFormat="1">
      <c r="N4605" s="74"/>
    </row>
    <row r="4606" spans="14:14" customFormat="1">
      <c r="N4606" s="74"/>
    </row>
    <row r="4607" spans="14:14" customFormat="1">
      <c r="N4607" s="74"/>
    </row>
    <row r="4608" spans="14:14" customFormat="1">
      <c r="N4608" s="74"/>
    </row>
    <row r="4609" spans="14:14" customFormat="1">
      <c r="N4609" s="74"/>
    </row>
    <row r="4610" spans="14:14" customFormat="1">
      <c r="N4610" s="74"/>
    </row>
    <row r="4611" spans="14:14" customFormat="1">
      <c r="N4611" s="74"/>
    </row>
    <row r="4612" spans="14:14" customFormat="1">
      <c r="N4612" s="74"/>
    </row>
    <row r="4613" spans="14:14" customFormat="1">
      <c r="N4613" s="74"/>
    </row>
    <row r="4614" spans="14:14" customFormat="1">
      <c r="N4614" s="74"/>
    </row>
    <row r="4615" spans="14:14" customFormat="1">
      <c r="N4615" s="74"/>
    </row>
    <row r="4616" spans="14:14" customFormat="1">
      <c r="N4616" s="74"/>
    </row>
    <row r="4617" spans="14:14" customFormat="1">
      <c r="N4617" s="74"/>
    </row>
    <row r="4618" spans="14:14" customFormat="1">
      <c r="N4618" s="74"/>
    </row>
    <row r="4619" spans="14:14" customFormat="1">
      <c r="N4619" s="74"/>
    </row>
    <row r="4620" spans="14:14" customFormat="1">
      <c r="N4620" s="74"/>
    </row>
    <row r="4621" spans="14:14" customFormat="1">
      <c r="N4621" s="74"/>
    </row>
    <row r="4622" spans="14:14" customFormat="1">
      <c r="N4622" s="74"/>
    </row>
    <row r="4623" spans="14:14" customFormat="1">
      <c r="N4623" s="74"/>
    </row>
    <row r="4624" spans="14:14" customFormat="1">
      <c r="N4624" s="74"/>
    </row>
    <row r="4625" spans="14:14" customFormat="1">
      <c r="N4625" s="74"/>
    </row>
    <row r="4626" spans="14:14" customFormat="1">
      <c r="N4626" s="74"/>
    </row>
    <row r="4627" spans="14:14" customFormat="1">
      <c r="N4627" s="74"/>
    </row>
    <row r="4628" spans="14:14" customFormat="1">
      <c r="N4628" s="74"/>
    </row>
    <row r="4629" spans="14:14" customFormat="1">
      <c r="N4629" s="74"/>
    </row>
    <row r="4630" spans="14:14" customFormat="1">
      <c r="N4630" s="74"/>
    </row>
    <row r="4631" spans="14:14" customFormat="1">
      <c r="N4631" s="74"/>
    </row>
    <row r="4632" spans="14:14" customFormat="1">
      <c r="N4632" s="74"/>
    </row>
    <row r="4633" spans="14:14" customFormat="1">
      <c r="N4633" s="74"/>
    </row>
    <row r="4634" spans="14:14" customFormat="1">
      <c r="N4634" s="74"/>
    </row>
    <row r="4635" spans="14:14" customFormat="1">
      <c r="N4635" s="74"/>
    </row>
    <row r="4636" spans="14:14" customFormat="1">
      <c r="N4636" s="74"/>
    </row>
    <row r="4637" spans="14:14" customFormat="1">
      <c r="N4637" s="74"/>
    </row>
    <row r="4638" spans="14:14" customFormat="1">
      <c r="N4638" s="74"/>
    </row>
    <row r="4639" spans="14:14" customFormat="1">
      <c r="N4639" s="74"/>
    </row>
    <row r="4640" spans="14:14" customFormat="1">
      <c r="N4640" s="74"/>
    </row>
    <row r="4641" spans="14:14" customFormat="1">
      <c r="N4641" s="74"/>
    </row>
    <row r="4642" spans="14:14" customFormat="1">
      <c r="N4642" s="74"/>
    </row>
    <row r="4643" spans="14:14" customFormat="1">
      <c r="N4643" s="74"/>
    </row>
    <row r="4644" spans="14:14" customFormat="1">
      <c r="N4644" s="74"/>
    </row>
    <row r="4645" spans="14:14" customFormat="1">
      <c r="N4645" s="74"/>
    </row>
    <row r="4646" spans="14:14" customFormat="1">
      <c r="N4646" s="74"/>
    </row>
    <row r="4647" spans="14:14" customFormat="1">
      <c r="N4647" s="74"/>
    </row>
    <row r="4648" spans="14:14" customFormat="1">
      <c r="N4648" s="74"/>
    </row>
    <row r="4649" spans="14:14" customFormat="1">
      <c r="N4649" s="74"/>
    </row>
    <row r="4650" spans="14:14" customFormat="1">
      <c r="N4650" s="74"/>
    </row>
    <row r="4651" spans="14:14" customFormat="1">
      <c r="N4651" s="74"/>
    </row>
    <row r="4652" spans="14:14" customFormat="1">
      <c r="N4652" s="74"/>
    </row>
    <row r="4653" spans="14:14" customFormat="1">
      <c r="N4653" s="74"/>
    </row>
    <row r="4654" spans="14:14" customFormat="1">
      <c r="N4654" s="74"/>
    </row>
    <row r="4655" spans="14:14" customFormat="1">
      <c r="N4655" s="74"/>
    </row>
    <row r="4656" spans="14:14" customFormat="1">
      <c r="N4656" s="74"/>
    </row>
    <row r="4657" spans="14:14" customFormat="1">
      <c r="N4657" s="74"/>
    </row>
    <row r="4658" spans="14:14" customFormat="1">
      <c r="N4658" s="74"/>
    </row>
    <row r="4659" spans="14:14" customFormat="1">
      <c r="N4659" s="74"/>
    </row>
    <row r="4660" spans="14:14" customFormat="1">
      <c r="N4660" s="74"/>
    </row>
    <row r="4661" spans="14:14" customFormat="1">
      <c r="N4661" s="74"/>
    </row>
    <row r="4662" spans="14:14" customFormat="1">
      <c r="N4662" s="74"/>
    </row>
    <row r="4663" spans="14:14" customFormat="1">
      <c r="N4663" s="74"/>
    </row>
    <row r="4664" spans="14:14" customFormat="1">
      <c r="N4664" s="74"/>
    </row>
    <row r="4665" spans="14:14" customFormat="1">
      <c r="N4665" s="74"/>
    </row>
    <row r="4666" spans="14:14" customFormat="1">
      <c r="N4666" s="74"/>
    </row>
    <row r="4667" spans="14:14" customFormat="1">
      <c r="N4667" s="74"/>
    </row>
    <row r="4668" spans="14:14" customFormat="1">
      <c r="N4668" s="74"/>
    </row>
    <row r="4669" spans="14:14" customFormat="1">
      <c r="N4669" s="74"/>
    </row>
    <row r="4670" spans="14:14" customFormat="1">
      <c r="N4670" s="74"/>
    </row>
    <row r="4671" spans="14:14" customFormat="1">
      <c r="N4671" s="74"/>
    </row>
    <row r="4672" spans="14:14" customFormat="1">
      <c r="N4672" s="74"/>
    </row>
    <row r="4673" spans="14:14" customFormat="1">
      <c r="N4673" s="74"/>
    </row>
    <row r="4674" spans="14:14" customFormat="1">
      <c r="N4674" s="74"/>
    </row>
    <row r="4675" spans="14:14" customFormat="1">
      <c r="N4675" s="74"/>
    </row>
    <row r="4676" spans="14:14" customFormat="1">
      <c r="N4676" s="74"/>
    </row>
    <row r="4677" spans="14:14" customFormat="1">
      <c r="N4677" s="74"/>
    </row>
    <row r="4678" spans="14:14" customFormat="1">
      <c r="N4678" s="74"/>
    </row>
    <row r="4679" spans="14:14" customFormat="1">
      <c r="N4679" s="74"/>
    </row>
    <row r="4680" spans="14:14" customFormat="1">
      <c r="N4680" s="74"/>
    </row>
    <row r="4681" spans="14:14" customFormat="1">
      <c r="N4681" s="74"/>
    </row>
    <row r="4682" spans="14:14" customFormat="1">
      <c r="N4682" s="74"/>
    </row>
    <row r="4683" spans="14:14" customFormat="1">
      <c r="N4683" s="74"/>
    </row>
    <row r="4684" spans="14:14" customFormat="1">
      <c r="N4684" s="74"/>
    </row>
    <row r="4685" spans="14:14" customFormat="1">
      <c r="N4685" s="74"/>
    </row>
    <row r="4686" spans="14:14" customFormat="1">
      <c r="N4686" s="74"/>
    </row>
    <row r="4687" spans="14:14" customFormat="1">
      <c r="N4687" s="74"/>
    </row>
    <row r="4688" spans="14:14" customFormat="1">
      <c r="N4688" s="74"/>
    </row>
    <row r="4689" spans="14:14" customFormat="1">
      <c r="N4689" s="74"/>
    </row>
    <row r="4690" spans="14:14" customFormat="1">
      <c r="N4690" s="74"/>
    </row>
    <row r="4691" spans="14:14" customFormat="1">
      <c r="N4691" s="74"/>
    </row>
    <row r="4692" spans="14:14" customFormat="1">
      <c r="N4692" s="74"/>
    </row>
    <row r="4693" spans="14:14" customFormat="1">
      <c r="N4693" s="74"/>
    </row>
    <row r="4694" spans="14:14" customFormat="1">
      <c r="N4694" s="74"/>
    </row>
    <row r="4695" spans="14:14" customFormat="1">
      <c r="N4695" s="74"/>
    </row>
    <row r="4696" spans="14:14" customFormat="1">
      <c r="N4696" s="74"/>
    </row>
    <row r="4697" spans="14:14" customFormat="1">
      <c r="N4697" s="74"/>
    </row>
    <row r="4698" spans="14:14" customFormat="1">
      <c r="N4698" s="74"/>
    </row>
    <row r="4699" spans="14:14" customFormat="1">
      <c r="N4699" s="74"/>
    </row>
    <row r="4700" spans="14:14" customFormat="1">
      <c r="N4700" s="74"/>
    </row>
    <row r="4701" spans="14:14" customFormat="1">
      <c r="N4701" s="74"/>
    </row>
    <row r="4702" spans="14:14" customFormat="1">
      <c r="N4702" s="74"/>
    </row>
    <row r="4703" spans="14:14" customFormat="1">
      <c r="N4703" s="74"/>
    </row>
    <row r="4704" spans="14:14" customFormat="1">
      <c r="N4704" s="74"/>
    </row>
    <row r="4705" spans="14:14" customFormat="1">
      <c r="N4705" s="74"/>
    </row>
    <row r="4706" spans="14:14" customFormat="1">
      <c r="N4706" s="74"/>
    </row>
    <row r="4707" spans="14:14" customFormat="1">
      <c r="N4707" s="74"/>
    </row>
    <row r="4708" spans="14:14" customFormat="1">
      <c r="N4708" s="74"/>
    </row>
    <row r="4709" spans="14:14" customFormat="1">
      <c r="N4709" s="74"/>
    </row>
    <row r="4710" spans="14:14" customFormat="1">
      <c r="N4710" s="74"/>
    </row>
    <row r="4711" spans="14:14" customFormat="1">
      <c r="N4711" s="74"/>
    </row>
    <row r="4712" spans="14:14" customFormat="1">
      <c r="N4712" s="74"/>
    </row>
    <row r="4713" spans="14:14" customFormat="1">
      <c r="N4713" s="74"/>
    </row>
    <row r="4714" spans="14:14" customFormat="1">
      <c r="N4714" s="74"/>
    </row>
    <row r="4715" spans="14:14" customFormat="1">
      <c r="N4715" s="74"/>
    </row>
    <row r="4716" spans="14:14" customFormat="1">
      <c r="N4716" s="74"/>
    </row>
    <row r="4717" spans="14:14" customFormat="1">
      <c r="N4717" s="74"/>
    </row>
    <row r="4718" spans="14:14" customFormat="1">
      <c r="N4718" s="74"/>
    </row>
    <row r="4719" spans="14:14" customFormat="1">
      <c r="N4719" s="74"/>
    </row>
    <row r="4720" spans="14:14" customFormat="1">
      <c r="N4720" s="74"/>
    </row>
    <row r="4721" spans="14:14" customFormat="1">
      <c r="N4721" s="74"/>
    </row>
    <row r="4722" spans="14:14" customFormat="1">
      <c r="N4722" s="74"/>
    </row>
    <row r="4723" spans="14:14" customFormat="1">
      <c r="N4723" s="74"/>
    </row>
    <row r="4724" spans="14:14" customFormat="1">
      <c r="N4724" s="74"/>
    </row>
    <row r="4725" spans="14:14" customFormat="1">
      <c r="N4725" s="74"/>
    </row>
    <row r="4726" spans="14:14" customFormat="1">
      <c r="N4726" s="74"/>
    </row>
    <row r="4727" spans="14:14" customFormat="1">
      <c r="N4727" s="74"/>
    </row>
    <row r="4728" spans="14:14" customFormat="1">
      <c r="N4728" s="74"/>
    </row>
    <row r="4729" spans="14:14" customFormat="1">
      <c r="N4729" s="74"/>
    </row>
    <row r="4730" spans="14:14" customFormat="1">
      <c r="N4730" s="74"/>
    </row>
    <row r="4731" spans="14:14" customFormat="1">
      <c r="N4731" s="74"/>
    </row>
    <row r="4732" spans="14:14" customFormat="1">
      <c r="N4732" s="74"/>
    </row>
    <row r="4733" spans="14:14" customFormat="1">
      <c r="N4733" s="74"/>
    </row>
    <row r="4734" spans="14:14" customFormat="1">
      <c r="N4734" s="74"/>
    </row>
    <row r="4735" spans="14:14" customFormat="1">
      <c r="N4735" s="74"/>
    </row>
    <row r="4736" spans="14:14" customFormat="1">
      <c r="N4736" s="74"/>
    </row>
    <row r="4737" spans="14:14" customFormat="1">
      <c r="N4737" s="74"/>
    </row>
    <row r="4738" spans="14:14" customFormat="1">
      <c r="N4738" s="74"/>
    </row>
    <row r="4739" spans="14:14" customFormat="1">
      <c r="N4739" s="74"/>
    </row>
    <row r="4740" spans="14:14" customFormat="1">
      <c r="N4740" s="74"/>
    </row>
    <row r="4741" spans="14:14" customFormat="1">
      <c r="N4741" s="74"/>
    </row>
    <row r="4742" spans="14:14" customFormat="1">
      <c r="N4742" s="74"/>
    </row>
    <row r="4743" spans="14:14" customFormat="1">
      <c r="N4743" s="74"/>
    </row>
    <row r="4744" spans="14:14" customFormat="1">
      <c r="N4744" s="74"/>
    </row>
    <row r="4745" spans="14:14" customFormat="1">
      <c r="N4745" s="74"/>
    </row>
    <row r="4746" spans="14:14" customFormat="1">
      <c r="N4746" s="74"/>
    </row>
    <row r="4747" spans="14:14" customFormat="1">
      <c r="N4747" s="74"/>
    </row>
    <row r="4748" spans="14:14" customFormat="1">
      <c r="N4748" s="74"/>
    </row>
    <row r="4749" spans="14:14" customFormat="1">
      <c r="N4749" s="74"/>
    </row>
    <row r="4750" spans="14:14" customFormat="1">
      <c r="N4750" s="74"/>
    </row>
    <row r="4751" spans="14:14" customFormat="1">
      <c r="N4751" s="74"/>
    </row>
    <row r="4752" spans="14:14" customFormat="1">
      <c r="N4752" s="74"/>
    </row>
    <row r="4753" spans="14:14" customFormat="1">
      <c r="N4753" s="74"/>
    </row>
    <row r="4754" spans="14:14" customFormat="1">
      <c r="N4754" s="74"/>
    </row>
    <row r="4755" spans="14:14" customFormat="1">
      <c r="N4755" s="74"/>
    </row>
    <row r="4756" spans="14:14" customFormat="1">
      <c r="N4756" s="74"/>
    </row>
    <row r="4757" spans="14:14" customFormat="1">
      <c r="N4757" s="74"/>
    </row>
    <row r="4758" spans="14:14" customFormat="1">
      <c r="N4758" s="74"/>
    </row>
    <row r="4759" spans="14:14" customFormat="1">
      <c r="N4759" s="74"/>
    </row>
    <row r="4760" spans="14:14" customFormat="1">
      <c r="N4760" s="74"/>
    </row>
    <row r="4761" spans="14:14" customFormat="1">
      <c r="N4761" s="74"/>
    </row>
    <row r="4762" spans="14:14" customFormat="1">
      <c r="N4762" s="74"/>
    </row>
    <row r="4763" spans="14:14" customFormat="1">
      <c r="N4763" s="74"/>
    </row>
    <row r="4764" spans="14:14" customFormat="1">
      <c r="N4764" s="74"/>
    </row>
    <row r="4765" spans="14:14" customFormat="1">
      <c r="N4765" s="74"/>
    </row>
    <row r="4766" spans="14:14" customFormat="1">
      <c r="N4766" s="74"/>
    </row>
    <row r="4767" spans="14:14" customFormat="1">
      <c r="N4767" s="74"/>
    </row>
    <row r="4768" spans="14:14" customFormat="1">
      <c r="N4768" s="74"/>
    </row>
    <row r="4769" spans="14:14" customFormat="1">
      <c r="N4769" s="74"/>
    </row>
    <row r="4770" spans="14:14" customFormat="1">
      <c r="N4770" s="74"/>
    </row>
    <row r="4771" spans="14:14" customFormat="1">
      <c r="N4771" s="74"/>
    </row>
    <row r="4772" spans="14:14" customFormat="1">
      <c r="N4772" s="74"/>
    </row>
    <row r="4773" spans="14:14" customFormat="1">
      <c r="N4773" s="74"/>
    </row>
    <row r="4774" spans="14:14" customFormat="1">
      <c r="N4774" s="74"/>
    </row>
    <row r="4775" spans="14:14" customFormat="1">
      <c r="N4775" s="74"/>
    </row>
    <row r="4776" spans="14:14" customFormat="1">
      <c r="N4776" s="74"/>
    </row>
    <row r="4777" spans="14:14" customFormat="1">
      <c r="N4777" s="74"/>
    </row>
    <row r="4778" spans="14:14" customFormat="1">
      <c r="N4778" s="74"/>
    </row>
    <row r="4779" spans="14:14" customFormat="1">
      <c r="N4779" s="74"/>
    </row>
    <row r="4780" spans="14:14" customFormat="1">
      <c r="N4780" s="74"/>
    </row>
    <row r="4781" spans="14:14" customFormat="1">
      <c r="N4781" s="74"/>
    </row>
    <row r="4782" spans="14:14" customFormat="1">
      <c r="N4782" s="74"/>
    </row>
    <row r="4783" spans="14:14" customFormat="1">
      <c r="N4783" s="74"/>
    </row>
    <row r="4784" spans="14:14" customFormat="1">
      <c r="N4784" s="74"/>
    </row>
    <row r="4785" spans="14:14" customFormat="1">
      <c r="N4785" s="74"/>
    </row>
    <row r="4786" spans="14:14" customFormat="1">
      <c r="N4786" s="74"/>
    </row>
    <row r="4787" spans="14:14" customFormat="1">
      <c r="N4787" s="74"/>
    </row>
    <row r="4788" spans="14:14" customFormat="1">
      <c r="N4788" s="74"/>
    </row>
    <row r="4789" spans="14:14" customFormat="1">
      <c r="N4789" s="74"/>
    </row>
    <row r="4790" spans="14:14" customFormat="1">
      <c r="N4790" s="74"/>
    </row>
    <row r="4791" spans="14:14" customFormat="1">
      <c r="N4791" s="74"/>
    </row>
    <row r="4792" spans="14:14" customFormat="1">
      <c r="N4792" s="74"/>
    </row>
    <row r="4793" spans="14:14" customFormat="1">
      <c r="N4793" s="74"/>
    </row>
    <row r="4794" spans="14:14" customFormat="1">
      <c r="N4794" s="74"/>
    </row>
    <row r="4795" spans="14:14" customFormat="1">
      <c r="N4795" s="74"/>
    </row>
    <row r="4796" spans="14:14" customFormat="1">
      <c r="N4796" s="74"/>
    </row>
    <row r="4797" spans="14:14" customFormat="1">
      <c r="N4797" s="74"/>
    </row>
    <row r="4798" spans="14:14" customFormat="1">
      <c r="N4798" s="74"/>
    </row>
    <row r="4799" spans="14:14" customFormat="1">
      <c r="N4799" s="74"/>
    </row>
    <row r="4800" spans="14:14" customFormat="1">
      <c r="N4800" s="74"/>
    </row>
    <row r="4801" spans="14:14" customFormat="1">
      <c r="N4801" s="74"/>
    </row>
    <row r="4802" spans="14:14" customFormat="1">
      <c r="N4802" s="74"/>
    </row>
    <row r="4803" spans="14:14" customFormat="1">
      <c r="N4803" s="74"/>
    </row>
    <row r="4804" spans="14:14" customFormat="1">
      <c r="N4804" s="74"/>
    </row>
    <row r="4805" spans="14:14" customFormat="1">
      <c r="N4805" s="74"/>
    </row>
    <row r="4806" spans="14:14" customFormat="1">
      <c r="N4806" s="74"/>
    </row>
    <row r="4807" spans="14:14" customFormat="1">
      <c r="N4807" s="74"/>
    </row>
    <row r="4808" spans="14:14" customFormat="1">
      <c r="N4808" s="74"/>
    </row>
    <row r="4809" spans="14:14" customFormat="1">
      <c r="N4809" s="74"/>
    </row>
    <row r="4810" spans="14:14" customFormat="1">
      <c r="N4810" s="74"/>
    </row>
    <row r="4811" spans="14:14" customFormat="1">
      <c r="N4811" s="74"/>
    </row>
    <row r="4812" spans="14:14" customFormat="1">
      <c r="N4812" s="74"/>
    </row>
    <row r="4813" spans="14:14" customFormat="1">
      <c r="N4813" s="74"/>
    </row>
    <row r="4814" spans="14:14" customFormat="1">
      <c r="N4814" s="74"/>
    </row>
    <row r="4815" spans="14:14" customFormat="1">
      <c r="N4815" s="74"/>
    </row>
    <row r="4816" spans="14:14" customFormat="1">
      <c r="N4816" s="74"/>
    </row>
    <row r="4817" spans="14:14" customFormat="1">
      <c r="N4817" s="74"/>
    </row>
    <row r="4818" spans="14:14" customFormat="1">
      <c r="N4818" s="74"/>
    </row>
    <row r="4819" spans="14:14" customFormat="1">
      <c r="N4819" s="74"/>
    </row>
    <row r="4820" spans="14:14" customFormat="1">
      <c r="N4820" s="74"/>
    </row>
    <row r="4821" spans="14:14" customFormat="1">
      <c r="N4821" s="74"/>
    </row>
    <row r="4822" spans="14:14" customFormat="1">
      <c r="N4822" s="74"/>
    </row>
    <row r="4823" spans="14:14" customFormat="1">
      <c r="N4823" s="74"/>
    </row>
    <row r="4824" spans="14:14" customFormat="1">
      <c r="N4824" s="74"/>
    </row>
    <row r="4825" spans="14:14" customFormat="1">
      <c r="N4825" s="74"/>
    </row>
    <row r="4826" spans="14:14" customFormat="1">
      <c r="N4826" s="74"/>
    </row>
    <row r="4827" spans="14:14" customFormat="1">
      <c r="N4827" s="74"/>
    </row>
    <row r="4828" spans="14:14" customFormat="1">
      <c r="N4828" s="74"/>
    </row>
    <row r="4829" spans="14:14" customFormat="1">
      <c r="N4829" s="74"/>
    </row>
    <row r="4830" spans="14:14" customFormat="1">
      <c r="N4830" s="74"/>
    </row>
    <row r="4831" spans="14:14" customFormat="1">
      <c r="N4831" s="74"/>
    </row>
    <row r="4832" spans="14:14" customFormat="1">
      <c r="N4832" s="74"/>
    </row>
    <row r="4833" spans="14:14" customFormat="1">
      <c r="N4833" s="74"/>
    </row>
    <row r="4834" spans="14:14" customFormat="1">
      <c r="N4834" s="74"/>
    </row>
    <row r="4835" spans="14:14" customFormat="1">
      <c r="N4835" s="74"/>
    </row>
    <row r="4836" spans="14:14" customFormat="1">
      <c r="N4836" s="74"/>
    </row>
    <row r="4837" spans="14:14" customFormat="1">
      <c r="N4837" s="74"/>
    </row>
    <row r="4838" spans="14:14" customFormat="1">
      <c r="N4838" s="74"/>
    </row>
    <row r="4839" spans="14:14" customFormat="1">
      <c r="N4839" s="74"/>
    </row>
    <row r="4840" spans="14:14" customFormat="1">
      <c r="N4840" s="74"/>
    </row>
    <row r="4841" spans="14:14" customFormat="1">
      <c r="N4841" s="74"/>
    </row>
    <row r="4842" spans="14:14" customFormat="1">
      <c r="N4842" s="74"/>
    </row>
    <row r="4843" spans="14:14" customFormat="1">
      <c r="N4843" s="74"/>
    </row>
    <row r="4844" spans="14:14" customFormat="1">
      <c r="N4844" s="74"/>
    </row>
    <row r="4845" spans="14:14" customFormat="1">
      <c r="N4845" s="74"/>
    </row>
    <row r="4846" spans="14:14" customFormat="1">
      <c r="N4846" s="74"/>
    </row>
    <row r="4847" spans="14:14" customFormat="1">
      <c r="N4847" s="74"/>
    </row>
    <row r="4848" spans="14:14" customFormat="1">
      <c r="N4848" s="74"/>
    </row>
    <row r="4849" spans="14:14" customFormat="1">
      <c r="N4849" s="74"/>
    </row>
    <row r="4850" spans="14:14" customFormat="1">
      <c r="N4850" s="74"/>
    </row>
    <row r="4851" spans="14:14" customFormat="1">
      <c r="N4851" s="74"/>
    </row>
    <row r="4852" spans="14:14" customFormat="1">
      <c r="N4852" s="74"/>
    </row>
    <row r="4853" spans="14:14" customFormat="1">
      <c r="N4853" s="74"/>
    </row>
    <row r="4854" spans="14:14" customFormat="1">
      <c r="N4854" s="74"/>
    </row>
    <row r="4855" spans="14:14" customFormat="1">
      <c r="N4855" s="74"/>
    </row>
    <row r="4856" spans="14:14" customFormat="1">
      <c r="N4856" s="74"/>
    </row>
    <row r="4857" spans="14:14" customFormat="1">
      <c r="N4857" s="74"/>
    </row>
    <row r="4858" spans="14:14" customFormat="1">
      <c r="N4858" s="74"/>
    </row>
    <row r="4859" spans="14:14" customFormat="1">
      <c r="N4859" s="74"/>
    </row>
    <row r="4860" spans="14:14" customFormat="1">
      <c r="N4860" s="74"/>
    </row>
    <row r="4861" spans="14:14" customFormat="1">
      <c r="N4861" s="74"/>
    </row>
    <row r="4862" spans="14:14" customFormat="1">
      <c r="N4862" s="74"/>
    </row>
    <row r="4863" spans="14:14" customFormat="1">
      <c r="N4863" s="74"/>
    </row>
    <row r="4864" spans="14:14" customFormat="1">
      <c r="N4864" s="74"/>
    </row>
    <row r="4865" spans="14:14" customFormat="1">
      <c r="N4865" s="74"/>
    </row>
    <row r="4866" spans="14:14" customFormat="1">
      <c r="N4866" s="74"/>
    </row>
    <row r="4867" spans="14:14" customFormat="1">
      <c r="N4867" s="74"/>
    </row>
    <row r="4868" spans="14:14" customFormat="1">
      <c r="N4868" s="74"/>
    </row>
    <row r="4869" spans="14:14" customFormat="1">
      <c r="N4869" s="74"/>
    </row>
    <row r="4870" spans="14:14" customFormat="1">
      <c r="N4870" s="74"/>
    </row>
    <row r="4871" spans="14:14" customFormat="1">
      <c r="N4871" s="74"/>
    </row>
    <row r="4872" spans="14:14" customFormat="1">
      <c r="N4872" s="74"/>
    </row>
    <row r="4873" spans="14:14" customFormat="1">
      <c r="N4873" s="74"/>
    </row>
    <row r="4874" spans="14:14" customFormat="1">
      <c r="N4874" s="74"/>
    </row>
    <row r="4875" spans="14:14" customFormat="1">
      <c r="N4875" s="74"/>
    </row>
    <row r="4876" spans="14:14" customFormat="1">
      <c r="N4876" s="74"/>
    </row>
    <row r="4877" spans="14:14" customFormat="1">
      <c r="N4877" s="74"/>
    </row>
    <row r="4878" spans="14:14" customFormat="1">
      <c r="N4878" s="74"/>
    </row>
    <row r="4879" spans="14:14" customFormat="1">
      <c r="N4879" s="74"/>
    </row>
    <row r="4880" spans="14:14" customFormat="1">
      <c r="N4880" s="74"/>
    </row>
    <row r="4881" spans="14:14" customFormat="1">
      <c r="N4881" s="74"/>
    </row>
    <row r="4882" spans="14:14" customFormat="1">
      <c r="N4882" s="74"/>
    </row>
    <row r="4883" spans="14:14" customFormat="1">
      <c r="N4883" s="74"/>
    </row>
    <row r="4884" spans="14:14" customFormat="1">
      <c r="N4884" s="74"/>
    </row>
    <row r="4885" spans="14:14" customFormat="1">
      <c r="N4885" s="74"/>
    </row>
    <row r="4886" spans="14:14" customFormat="1">
      <c r="N4886" s="74"/>
    </row>
    <row r="4887" spans="14:14" customFormat="1">
      <c r="N4887" s="74"/>
    </row>
    <row r="4888" spans="14:14" customFormat="1">
      <c r="N4888" s="74"/>
    </row>
    <row r="4889" spans="14:14" customFormat="1">
      <c r="N4889" s="74"/>
    </row>
    <row r="4890" spans="14:14" customFormat="1">
      <c r="N4890" s="74"/>
    </row>
    <row r="4891" spans="14:14" customFormat="1">
      <c r="N4891" s="74"/>
    </row>
    <row r="4892" spans="14:14" customFormat="1">
      <c r="N4892" s="74"/>
    </row>
    <row r="4893" spans="14:14" customFormat="1">
      <c r="N4893" s="74"/>
    </row>
    <row r="4894" spans="14:14" customFormat="1">
      <c r="N4894" s="74"/>
    </row>
    <row r="4895" spans="14:14" customFormat="1">
      <c r="N4895" s="74"/>
    </row>
    <row r="4896" spans="14:14" customFormat="1">
      <c r="N4896" s="74"/>
    </row>
    <row r="4897" spans="14:14" customFormat="1">
      <c r="N4897" s="74"/>
    </row>
    <row r="4898" spans="14:14" customFormat="1">
      <c r="N4898" s="74"/>
    </row>
    <row r="4899" spans="14:14" customFormat="1">
      <c r="N4899" s="74"/>
    </row>
    <row r="4900" spans="14:14" customFormat="1">
      <c r="N4900" s="74"/>
    </row>
    <row r="4901" spans="14:14" customFormat="1">
      <c r="N4901" s="74"/>
    </row>
    <row r="4902" spans="14:14" customFormat="1">
      <c r="N4902" s="74"/>
    </row>
    <row r="4903" spans="14:14" customFormat="1">
      <c r="N4903" s="74"/>
    </row>
    <row r="4904" spans="14:14" customFormat="1">
      <c r="N4904" s="74"/>
    </row>
    <row r="4905" spans="14:14" customFormat="1">
      <c r="N4905" s="74"/>
    </row>
    <row r="4906" spans="14:14" customFormat="1">
      <c r="N4906" s="74"/>
    </row>
    <row r="4907" spans="14:14" customFormat="1">
      <c r="N4907" s="74"/>
    </row>
    <row r="4908" spans="14:14" customFormat="1">
      <c r="N4908" s="74"/>
    </row>
    <row r="4909" spans="14:14" customFormat="1">
      <c r="N4909" s="74"/>
    </row>
    <row r="4910" spans="14:14" customFormat="1">
      <c r="N4910" s="74"/>
    </row>
    <row r="4911" spans="14:14" customFormat="1">
      <c r="N4911" s="74"/>
    </row>
    <row r="4912" spans="14:14" customFormat="1">
      <c r="N4912" s="74"/>
    </row>
    <row r="4913" spans="14:14" customFormat="1">
      <c r="N4913" s="74"/>
    </row>
    <row r="4914" spans="14:14" customFormat="1">
      <c r="N4914" s="74"/>
    </row>
    <row r="4915" spans="14:14" customFormat="1">
      <c r="N4915" s="74"/>
    </row>
    <row r="4916" spans="14:14" customFormat="1">
      <c r="N4916" s="74"/>
    </row>
    <row r="4917" spans="14:14" customFormat="1">
      <c r="N4917" s="74"/>
    </row>
    <row r="4918" spans="14:14" customFormat="1">
      <c r="N4918" s="74"/>
    </row>
    <row r="4919" spans="14:14" customFormat="1">
      <c r="N4919" s="74"/>
    </row>
    <row r="4920" spans="14:14" customFormat="1">
      <c r="N4920" s="74"/>
    </row>
    <row r="4921" spans="14:14" customFormat="1">
      <c r="N4921" s="74"/>
    </row>
    <row r="4922" spans="14:14" customFormat="1">
      <c r="N4922" s="74"/>
    </row>
    <row r="4923" spans="14:14" customFormat="1">
      <c r="N4923" s="74"/>
    </row>
    <row r="4924" spans="14:14" customFormat="1">
      <c r="N4924" s="74"/>
    </row>
    <row r="4925" spans="14:14" customFormat="1">
      <c r="N4925" s="74"/>
    </row>
    <row r="4926" spans="14:14" customFormat="1">
      <c r="N4926" s="74"/>
    </row>
    <row r="4927" spans="14:14" customFormat="1">
      <c r="N4927" s="74"/>
    </row>
    <row r="4928" spans="14:14" customFormat="1">
      <c r="N4928" s="74"/>
    </row>
    <row r="4929" spans="14:14" customFormat="1">
      <c r="N4929" s="74"/>
    </row>
    <row r="4930" spans="14:14" customFormat="1">
      <c r="N4930" s="74"/>
    </row>
    <row r="4931" spans="14:14" customFormat="1">
      <c r="N4931" s="74"/>
    </row>
    <row r="4932" spans="14:14" customFormat="1">
      <c r="N4932" s="74"/>
    </row>
    <row r="4933" spans="14:14" customFormat="1">
      <c r="N4933" s="74"/>
    </row>
    <row r="4934" spans="14:14" customFormat="1">
      <c r="N4934" s="74"/>
    </row>
    <row r="4935" spans="14:14" customFormat="1">
      <c r="N4935" s="74"/>
    </row>
    <row r="4936" spans="14:14" customFormat="1">
      <c r="N4936" s="74"/>
    </row>
    <row r="4937" spans="14:14" customFormat="1">
      <c r="N4937" s="74"/>
    </row>
    <row r="4938" spans="14:14" customFormat="1">
      <c r="N4938" s="74"/>
    </row>
    <row r="4939" spans="14:14" customFormat="1">
      <c r="N4939" s="74"/>
    </row>
    <row r="4940" spans="14:14" customFormat="1">
      <c r="N4940" s="74"/>
    </row>
    <row r="4941" spans="14:14" customFormat="1">
      <c r="N4941" s="74"/>
    </row>
    <row r="4942" spans="14:14" customFormat="1">
      <c r="N4942" s="74"/>
    </row>
    <row r="4943" spans="14:14" customFormat="1">
      <c r="N4943" s="74"/>
    </row>
    <row r="4944" spans="14:14" customFormat="1">
      <c r="N4944" s="74"/>
    </row>
    <row r="4945" spans="14:14" customFormat="1">
      <c r="N4945" s="74"/>
    </row>
    <row r="4946" spans="14:14" customFormat="1">
      <c r="N4946" s="74"/>
    </row>
    <row r="4947" spans="14:14" customFormat="1">
      <c r="N4947" s="74"/>
    </row>
    <row r="4948" spans="14:14" customFormat="1">
      <c r="N4948" s="74"/>
    </row>
    <row r="4949" spans="14:14" customFormat="1">
      <c r="N4949" s="74"/>
    </row>
    <row r="4950" spans="14:14" customFormat="1">
      <c r="N4950" s="74"/>
    </row>
    <row r="4951" spans="14:14" customFormat="1">
      <c r="N4951" s="74"/>
    </row>
    <row r="4952" spans="14:14" customFormat="1">
      <c r="N4952" s="74"/>
    </row>
    <row r="4953" spans="14:14" customFormat="1">
      <c r="N4953" s="74"/>
    </row>
    <row r="4954" spans="14:14" customFormat="1">
      <c r="N4954" s="74"/>
    </row>
    <row r="4955" spans="14:14" customFormat="1">
      <c r="N4955" s="74"/>
    </row>
    <row r="4956" spans="14:14" customFormat="1">
      <c r="N4956" s="74"/>
    </row>
    <row r="4957" spans="14:14" customFormat="1">
      <c r="N4957" s="74"/>
    </row>
    <row r="4958" spans="14:14" customFormat="1">
      <c r="N4958" s="74"/>
    </row>
    <row r="4959" spans="14:14" customFormat="1">
      <c r="N4959" s="74"/>
    </row>
    <row r="4960" spans="14:14" customFormat="1">
      <c r="N4960" s="74"/>
    </row>
    <row r="4961" spans="14:14" customFormat="1">
      <c r="N4961" s="74"/>
    </row>
    <row r="4962" spans="14:14" customFormat="1">
      <c r="N4962" s="74"/>
    </row>
    <row r="4963" spans="14:14" customFormat="1">
      <c r="N4963" s="74"/>
    </row>
    <row r="4964" spans="14:14" customFormat="1">
      <c r="N4964" s="74"/>
    </row>
    <row r="4965" spans="14:14" customFormat="1">
      <c r="N4965" s="74"/>
    </row>
    <row r="4966" spans="14:14" customFormat="1">
      <c r="N4966" s="74"/>
    </row>
    <row r="4967" spans="14:14" customFormat="1">
      <c r="N4967" s="74"/>
    </row>
    <row r="4968" spans="14:14" customFormat="1">
      <c r="N4968" s="74"/>
    </row>
    <row r="4969" spans="14:14" customFormat="1">
      <c r="N4969" s="74"/>
    </row>
    <row r="4970" spans="14:14" customFormat="1">
      <c r="N4970" s="74"/>
    </row>
    <row r="4971" spans="14:14" customFormat="1">
      <c r="N4971" s="74"/>
    </row>
    <row r="4972" spans="14:14" customFormat="1">
      <c r="N4972" s="74"/>
    </row>
    <row r="4973" spans="14:14" customFormat="1">
      <c r="N4973" s="74"/>
    </row>
    <row r="4974" spans="14:14" customFormat="1">
      <c r="N4974" s="74"/>
    </row>
    <row r="4975" spans="14:14" customFormat="1">
      <c r="N4975" s="74"/>
    </row>
    <row r="4976" spans="14:14" customFormat="1">
      <c r="N4976" s="74"/>
    </row>
    <row r="4977" spans="14:14" customFormat="1">
      <c r="N4977" s="74"/>
    </row>
    <row r="4978" spans="14:14" customFormat="1">
      <c r="N4978" s="74"/>
    </row>
    <row r="4979" spans="14:14" customFormat="1">
      <c r="N4979" s="74"/>
    </row>
    <row r="4980" spans="14:14" customFormat="1">
      <c r="N4980" s="74"/>
    </row>
    <row r="4981" spans="14:14" customFormat="1">
      <c r="N4981" s="74"/>
    </row>
    <row r="4982" spans="14:14" customFormat="1">
      <c r="N4982" s="74"/>
    </row>
    <row r="4983" spans="14:14" customFormat="1">
      <c r="N4983" s="74"/>
    </row>
    <row r="4984" spans="14:14" customFormat="1">
      <c r="N4984" s="74"/>
    </row>
    <row r="4985" spans="14:14" customFormat="1">
      <c r="N4985" s="74"/>
    </row>
    <row r="4986" spans="14:14" customFormat="1">
      <c r="N4986" s="74"/>
    </row>
    <row r="4987" spans="14:14" customFormat="1">
      <c r="N4987" s="74"/>
    </row>
    <row r="4988" spans="14:14" customFormat="1">
      <c r="N4988" s="74"/>
    </row>
    <row r="4989" spans="14:14" customFormat="1">
      <c r="N4989" s="74"/>
    </row>
    <row r="4990" spans="14:14" customFormat="1">
      <c r="N4990" s="74"/>
    </row>
    <row r="4991" spans="14:14" customFormat="1">
      <c r="N4991" s="74"/>
    </row>
    <row r="4992" spans="14:14" customFormat="1">
      <c r="N4992" s="74"/>
    </row>
    <row r="4993" spans="14:14" customFormat="1">
      <c r="N4993" s="74"/>
    </row>
    <row r="4994" spans="14:14" customFormat="1">
      <c r="N4994" s="74"/>
    </row>
    <row r="4995" spans="14:14" customFormat="1">
      <c r="N4995" s="74"/>
    </row>
    <row r="4996" spans="14:14" customFormat="1">
      <c r="N4996" s="74"/>
    </row>
    <row r="4997" spans="14:14" customFormat="1">
      <c r="N4997" s="74"/>
    </row>
    <row r="4998" spans="14:14" customFormat="1">
      <c r="N4998" s="74"/>
    </row>
    <row r="4999" spans="14:14" customFormat="1">
      <c r="N4999" s="74"/>
    </row>
    <row r="5000" spans="14:14" customFormat="1">
      <c r="N5000" s="74"/>
    </row>
    <row r="5001" spans="14:14" customFormat="1">
      <c r="N5001" s="74"/>
    </row>
    <row r="5002" spans="14:14" customFormat="1">
      <c r="N5002" s="74"/>
    </row>
    <row r="5003" spans="14:14" customFormat="1">
      <c r="N5003" s="74"/>
    </row>
    <row r="5004" spans="14:14" customFormat="1">
      <c r="N5004" s="74"/>
    </row>
    <row r="5005" spans="14:14" customFormat="1">
      <c r="N5005" s="74"/>
    </row>
    <row r="5006" spans="14:14" customFormat="1">
      <c r="N5006" s="74"/>
    </row>
    <row r="5007" spans="14:14" customFormat="1">
      <c r="N5007" s="74"/>
    </row>
    <row r="5008" spans="14:14" customFormat="1">
      <c r="N5008" s="74"/>
    </row>
    <row r="5009" spans="14:14" customFormat="1">
      <c r="N5009" s="74"/>
    </row>
    <row r="5010" spans="14:14" customFormat="1">
      <c r="N5010" s="74"/>
    </row>
    <row r="5011" spans="14:14" customFormat="1">
      <c r="N5011" s="74"/>
    </row>
    <row r="5012" spans="14:14" customFormat="1">
      <c r="N5012" s="74"/>
    </row>
    <row r="5013" spans="14:14" customFormat="1">
      <c r="N5013" s="74"/>
    </row>
    <row r="5014" spans="14:14" customFormat="1">
      <c r="N5014" s="74"/>
    </row>
    <row r="5015" spans="14:14" customFormat="1">
      <c r="N5015" s="74"/>
    </row>
    <row r="5016" spans="14:14" customFormat="1">
      <c r="N5016" s="74"/>
    </row>
    <row r="5017" spans="14:14" customFormat="1">
      <c r="N5017" s="74"/>
    </row>
    <row r="5018" spans="14:14" customFormat="1">
      <c r="N5018" s="74"/>
    </row>
    <row r="5019" spans="14:14" customFormat="1">
      <c r="N5019" s="74"/>
    </row>
    <row r="5020" spans="14:14" customFormat="1">
      <c r="N5020" s="74"/>
    </row>
    <row r="5021" spans="14:14" customFormat="1">
      <c r="N5021" s="74"/>
    </row>
    <row r="5022" spans="14:14" customFormat="1">
      <c r="N5022" s="74"/>
    </row>
    <row r="5023" spans="14:14" customFormat="1">
      <c r="N5023" s="74"/>
    </row>
    <row r="5024" spans="14:14" customFormat="1">
      <c r="N5024" s="74"/>
    </row>
    <row r="5025" spans="14:14" customFormat="1">
      <c r="N5025" s="74"/>
    </row>
    <row r="5026" spans="14:14" customFormat="1">
      <c r="N5026" s="74"/>
    </row>
    <row r="5027" spans="14:14" customFormat="1">
      <c r="N5027" s="74"/>
    </row>
    <row r="5028" spans="14:14" customFormat="1">
      <c r="N5028" s="74"/>
    </row>
    <row r="5029" spans="14:14" customFormat="1">
      <c r="N5029" s="74"/>
    </row>
    <row r="5030" spans="14:14" customFormat="1">
      <c r="N5030" s="74"/>
    </row>
    <row r="5031" spans="14:14" customFormat="1">
      <c r="N5031" s="74"/>
    </row>
    <row r="5032" spans="14:14" customFormat="1">
      <c r="N5032" s="74"/>
    </row>
    <row r="5033" spans="14:14" customFormat="1">
      <c r="N5033" s="74"/>
    </row>
    <row r="5034" spans="14:14" customFormat="1">
      <c r="N5034" s="74"/>
    </row>
    <row r="5035" spans="14:14" customFormat="1">
      <c r="N5035" s="74"/>
    </row>
    <row r="5036" spans="14:14" customFormat="1">
      <c r="N5036" s="74"/>
    </row>
    <row r="5037" spans="14:14" customFormat="1">
      <c r="N5037" s="74"/>
    </row>
    <row r="5038" spans="14:14" customFormat="1">
      <c r="N5038" s="74"/>
    </row>
    <row r="5039" spans="14:14" customFormat="1">
      <c r="N5039" s="74"/>
    </row>
    <row r="5040" spans="14:14" customFormat="1">
      <c r="N5040" s="74"/>
    </row>
    <row r="5041" spans="14:14" customFormat="1">
      <c r="N5041" s="74"/>
    </row>
    <row r="5042" spans="14:14" customFormat="1">
      <c r="N5042" s="74"/>
    </row>
    <row r="5043" spans="14:14" customFormat="1">
      <c r="N5043" s="74"/>
    </row>
    <row r="5044" spans="14:14" customFormat="1">
      <c r="N5044" s="74"/>
    </row>
    <row r="5045" spans="14:14" customFormat="1">
      <c r="N5045" s="74"/>
    </row>
    <row r="5046" spans="14:14" customFormat="1">
      <c r="N5046" s="74"/>
    </row>
    <row r="5047" spans="14:14" customFormat="1">
      <c r="N5047" s="74"/>
    </row>
    <row r="5048" spans="14:14" customFormat="1">
      <c r="N5048" s="74"/>
    </row>
    <row r="5049" spans="14:14" customFormat="1">
      <c r="N5049" s="74"/>
    </row>
    <row r="5050" spans="14:14" customFormat="1">
      <c r="N5050" s="74"/>
    </row>
    <row r="5051" spans="14:14" customFormat="1">
      <c r="N5051" s="74"/>
    </row>
    <row r="5052" spans="14:14" customFormat="1">
      <c r="N5052" s="74"/>
    </row>
    <row r="5053" spans="14:14" customFormat="1">
      <c r="N5053" s="74"/>
    </row>
    <row r="5054" spans="14:14" customFormat="1">
      <c r="N5054" s="74"/>
    </row>
    <row r="5055" spans="14:14" customFormat="1">
      <c r="N5055" s="74"/>
    </row>
    <row r="5056" spans="14:14" customFormat="1">
      <c r="N5056" s="74"/>
    </row>
    <row r="5057" spans="14:14" customFormat="1">
      <c r="N5057" s="74"/>
    </row>
    <row r="5058" spans="14:14" customFormat="1">
      <c r="N5058" s="74"/>
    </row>
    <row r="5059" spans="14:14" customFormat="1">
      <c r="N5059" s="74"/>
    </row>
    <row r="5060" spans="14:14" customFormat="1">
      <c r="N5060" s="74"/>
    </row>
    <row r="5061" spans="14:14" customFormat="1">
      <c r="N5061" s="74"/>
    </row>
    <row r="5062" spans="14:14" customFormat="1">
      <c r="N5062" s="74"/>
    </row>
    <row r="5063" spans="14:14" customFormat="1">
      <c r="N5063" s="74"/>
    </row>
    <row r="5064" spans="14:14" customFormat="1">
      <c r="N5064" s="74"/>
    </row>
    <row r="5065" spans="14:14" customFormat="1">
      <c r="N5065" s="74"/>
    </row>
    <row r="5066" spans="14:14" customFormat="1">
      <c r="N5066" s="74"/>
    </row>
    <row r="5067" spans="14:14" customFormat="1">
      <c r="N5067" s="74"/>
    </row>
    <row r="5068" spans="14:14" customFormat="1">
      <c r="N5068" s="74"/>
    </row>
    <row r="5069" spans="14:14" customFormat="1">
      <c r="N5069" s="74"/>
    </row>
    <row r="5070" spans="14:14" customFormat="1">
      <c r="N5070" s="74"/>
    </row>
    <row r="5071" spans="14:14" customFormat="1">
      <c r="N5071" s="74"/>
    </row>
    <row r="5072" spans="14:14" customFormat="1">
      <c r="N5072" s="74"/>
    </row>
    <row r="5073" spans="14:14" customFormat="1">
      <c r="N5073" s="74"/>
    </row>
    <row r="5074" spans="14:14" customFormat="1">
      <c r="N5074" s="74"/>
    </row>
    <row r="5075" spans="14:14" customFormat="1">
      <c r="N5075" s="74"/>
    </row>
    <row r="5076" spans="14:14" customFormat="1">
      <c r="N5076" s="74"/>
    </row>
    <row r="5077" spans="14:14" customFormat="1">
      <c r="N5077" s="74"/>
    </row>
    <row r="5078" spans="14:14" customFormat="1">
      <c r="N5078" s="74"/>
    </row>
    <row r="5079" spans="14:14" customFormat="1">
      <c r="N5079" s="74"/>
    </row>
    <row r="5080" spans="14:14" customFormat="1">
      <c r="N5080" s="74"/>
    </row>
    <row r="5081" spans="14:14" customFormat="1">
      <c r="N5081" s="74"/>
    </row>
    <row r="5082" spans="14:14" customFormat="1">
      <c r="N5082" s="74"/>
    </row>
    <row r="5083" spans="14:14" customFormat="1">
      <c r="N5083" s="74"/>
    </row>
    <row r="5084" spans="14:14" customFormat="1">
      <c r="N5084" s="74"/>
    </row>
    <row r="5085" spans="14:14" customFormat="1">
      <c r="N5085" s="74"/>
    </row>
    <row r="5086" spans="14:14" customFormat="1">
      <c r="N5086" s="74"/>
    </row>
    <row r="5087" spans="14:14" customFormat="1">
      <c r="N5087" s="74"/>
    </row>
    <row r="5088" spans="14:14" customFormat="1">
      <c r="N5088" s="74"/>
    </row>
    <row r="5089" spans="14:14" customFormat="1">
      <c r="N5089" s="74"/>
    </row>
    <row r="5090" spans="14:14" customFormat="1">
      <c r="N5090" s="74"/>
    </row>
    <row r="5091" spans="14:14" customFormat="1">
      <c r="N5091" s="74"/>
    </row>
    <row r="5092" spans="14:14" customFormat="1">
      <c r="N5092" s="74"/>
    </row>
    <row r="5093" spans="14:14" customFormat="1">
      <c r="N5093" s="74"/>
    </row>
    <row r="5094" spans="14:14" customFormat="1">
      <c r="N5094" s="74"/>
    </row>
    <row r="5095" spans="14:14" customFormat="1">
      <c r="N5095" s="74"/>
    </row>
    <row r="5096" spans="14:14" customFormat="1">
      <c r="N5096" s="74"/>
    </row>
    <row r="5097" spans="14:14" customFormat="1">
      <c r="N5097" s="74"/>
    </row>
    <row r="5098" spans="14:14" customFormat="1">
      <c r="N5098" s="74"/>
    </row>
    <row r="5099" spans="14:14" customFormat="1">
      <c r="N5099" s="74"/>
    </row>
    <row r="5100" spans="14:14" customFormat="1">
      <c r="N5100" s="74"/>
    </row>
    <row r="5101" spans="14:14" customFormat="1">
      <c r="N5101" s="74"/>
    </row>
    <row r="5102" spans="14:14" customFormat="1">
      <c r="N5102" s="74"/>
    </row>
    <row r="5103" spans="14:14" customFormat="1">
      <c r="N5103" s="74"/>
    </row>
    <row r="5104" spans="14:14" customFormat="1">
      <c r="N5104" s="74"/>
    </row>
    <row r="5105" spans="14:14" customFormat="1">
      <c r="N5105" s="74"/>
    </row>
    <row r="5106" spans="14:14" customFormat="1">
      <c r="N5106" s="74"/>
    </row>
    <row r="5107" spans="14:14" customFormat="1">
      <c r="N5107" s="74"/>
    </row>
    <row r="5108" spans="14:14" customFormat="1">
      <c r="N5108" s="74"/>
    </row>
    <row r="5109" spans="14:14" customFormat="1">
      <c r="N5109" s="74"/>
    </row>
    <row r="5110" spans="14:14" customFormat="1">
      <c r="N5110" s="74"/>
    </row>
    <row r="5111" spans="14:14" customFormat="1">
      <c r="N5111" s="74"/>
    </row>
    <row r="5112" spans="14:14" customFormat="1">
      <c r="N5112" s="74"/>
    </row>
    <row r="5113" spans="14:14" customFormat="1">
      <c r="N5113" s="74"/>
    </row>
    <row r="5114" spans="14:14" customFormat="1">
      <c r="N5114" s="74"/>
    </row>
    <row r="5115" spans="14:14" customFormat="1">
      <c r="N5115" s="74"/>
    </row>
    <row r="5116" spans="14:14" customFormat="1">
      <c r="N5116" s="74"/>
    </row>
    <row r="5117" spans="14:14" customFormat="1">
      <c r="N5117" s="74"/>
    </row>
    <row r="5118" spans="14:14" customFormat="1">
      <c r="N5118" s="74"/>
    </row>
    <row r="5119" spans="14:14" customFormat="1">
      <c r="N5119" s="74"/>
    </row>
    <row r="5120" spans="14:14" customFormat="1">
      <c r="N5120" s="74"/>
    </row>
    <row r="5121" spans="14:14" customFormat="1">
      <c r="N5121" s="74"/>
    </row>
    <row r="5122" spans="14:14" customFormat="1">
      <c r="N5122" s="74"/>
    </row>
    <row r="5123" spans="14:14" customFormat="1">
      <c r="N5123" s="74"/>
    </row>
    <row r="5124" spans="14:14" customFormat="1">
      <c r="N5124" s="74"/>
    </row>
    <row r="5125" spans="14:14" customFormat="1">
      <c r="N5125" s="74"/>
    </row>
    <row r="5126" spans="14:14" customFormat="1">
      <c r="N5126" s="74"/>
    </row>
    <row r="5127" spans="14:14" customFormat="1">
      <c r="N5127" s="74"/>
    </row>
    <row r="5128" spans="14:14" customFormat="1">
      <c r="N5128" s="74"/>
    </row>
    <row r="5129" spans="14:14" customFormat="1">
      <c r="N5129" s="74"/>
    </row>
    <row r="5130" spans="14:14" customFormat="1">
      <c r="N5130" s="74"/>
    </row>
    <row r="5131" spans="14:14" customFormat="1">
      <c r="N5131" s="74"/>
    </row>
    <row r="5132" spans="14:14" customFormat="1">
      <c r="N5132" s="74"/>
    </row>
    <row r="5133" spans="14:14" customFormat="1">
      <c r="N5133" s="74"/>
    </row>
    <row r="5134" spans="14:14" customFormat="1">
      <c r="N5134" s="74"/>
    </row>
    <row r="5135" spans="14:14" customFormat="1">
      <c r="N5135" s="74"/>
    </row>
    <row r="5136" spans="14:14" customFormat="1">
      <c r="N5136" s="74"/>
    </row>
    <row r="5137" spans="14:14" customFormat="1">
      <c r="N5137" s="74"/>
    </row>
    <row r="5138" spans="14:14" customFormat="1">
      <c r="N5138" s="74"/>
    </row>
    <row r="5139" spans="14:14" customFormat="1">
      <c r="N5139" s="74"/>
    </row>
    <row r="5140" spans="14:14" customFormat="1">
      <c r="N5140" s="74"/>
    </row>
    <row r="5141" spans="14:14" customFormat="1">
      <c r="N5141" s="74"/>
    </row>
    <row r="5142" spans="14:14" customFormat="1">
      <c r="N5142" s="74"/>
    </row>
    <row r="5143" spans="14:14" customFormat="1">
      <c r="N5143" s="74"/>
    </row>
    <row r="5144" spans="14:14" customFormat="1">
      <c r="N5144" s="74"/>
    </row>
    <row r="5145" spans="14:14" customFormat="1">
      <c r="N5145" s="74"/>
    </row>
    <row r="5146" spans="14:14" customFormat="1">
      <c r="N5146" s="74"/>
    </row>
    <row r="5147" spans="14:14" customFormat="1">
      <c r="N5147" s="74"/>
    </row>
    <row r="5148" spans="14:14" customFormat="1">
      <c r="N5148" s="74"/>
    </row>
    <row r="5149" spans="14:14" customFormat="1">
      <c r="N5149" s="74"/>
    </row>
    <row r="5150" spans="14:14" customFormat="1">
      <c r="N5150" s="74"/>
    </row>
    <row r="5151" spans="14:14" customFormat="1">
      <c r="N5151" s="74"/>
    </row>
    <row r="5152" spans="14:14" customFormat="1">
      <c r="N5152" s="74"/>
    </row>
    <row r="5153" spans="14:14" customFormat="1">
      <c r="N5153" s="74"/>
    </row>
    <row r="5154" spans="14:14" customFormat="1">
      <c r="N5154" s="74"/>
    </row>
    <row r="5155" spans="14:14" customFormat="1">
      <c r="N5155" s="74"/>
    </row>
    <row r="5156" spans="14:14" customFormat="1">
      <c r="N5156" s="74"/>
    </row>
    <row r="5157" spans="14:14" customFormat="1">
      <c r="N5157" s="74"/>
    </row>
    <row r="5158" spans="14:14" customFormat="1">
      <c r="N5158" s="74"/>
    </row>
    <row r="5159" spans="14:14" customFormat="1">
      <c r="N5159" s="74"/>
    </row>
    <row r="5160" spans="14:14" customFormat="1">
      <c r="N5160" s="74"/>
    </row>
    <row r="5161" spans="14:14" customFormat="1">
      <c r="N5161" s="74"/>
    </row>
    <row r="5162" spans="14:14" customFormat="1">
      <c r="N5162" s="74"/>
    </row>
    <row r="5163" spans="14:14" customFormat="1">
      <c r="N5163" s="74"/>
    </row>
    <row r="5164" spans="14:14" customFormat="1">
      <c r="N5164" s="74"/>
    </row>
    <row r="5165" spans="14:14" customFormat="1">
      <c r="N5165" s="74"/>
    </row>
    <row r="5166" spans="14:14" customFormat="1">
      <c r="N5166" s="74"/>
    </row>
    <row r="5167" spans="14:14" customFormat="1">
      <c r="N5167" s="74"/>
    </row>
    <row r="5168" spans="14:14" customFormat="1">
      <c r="N5168" s="74"/>
    </row>
    <row r="5169" spans="14:14" customFormat="1">
      <c r="N5169" s="74"/>
    </row>
    <row r="5170" spans="14:14" customFormat="1">
      <c r="N5170" s="74"/>
    </row>
    <row r="5171" spans="14:14" customFormat="1">
      <c r="N5171" s="74"/>
    </row>
    <row r="5172" spans="14:14" customFormat="1">
      <c r="N5172" s="74"/>
    </row>
    <row r="5173" spans="14:14" customFormat="1">
      <c r="N5173" s="74"/>
    </row>
    <row r="5174" spans="14:14" customFormat="1">
      <c r="N5174" s="74"/>
    </row>
    <row r="5175" spans="14:14" customFormat="1">
      <c r="N5175" s="74"/>
    </row>
    <row r="5176" spans="14:14" customFormat="1">
      <c r="N5176" s="74"/>
    </row>
    <row r="5177" spans="14:14" customFormat="1">
      <c r="N5177" s="74"/>
    </row>
    <row r="5178" spans="14:14" customFormat="1">
      <c r="N5178" s="74"/>
    </row>
    <row r="5179" spans="14:14" customFormat="1">
      <c r="N5179" s="74"/>
    </row>
    <row r="5180" spans="14:14" customFormat="1">
      <c r="N5180" s="74"/>
    </row>
    <row r="5181" spans="14:14" customFormat="1">
      <c r="N5181" s="74"/>
    </row>
    <row r="5182" spans="14:14" customFormat="1">
      <c r="N5182" s="74"/>
    </row>
    <row r="5183" spans="14:14" customFormat="1">
      <c r="N5183" s="74"/>
    </row>
    <row r="5184" spans="14:14" customFormat="1">
      <c r="N5184" s="74"/>
    </row>
    <row r="5185" spans="14:14" customFormat="1">
      <c r="N5185" s="74"/>
    </row>
    <row r="5186" spans="14:14" customFormat="1">
      <c r="N5186" s="74"/>
    </row>
    <row r="5187" spans="14:14" customFormat="1">
      <c r="N5187" s="74"/>
    </row>
    <row r="5188" spans="14:14" customFormat="1">
      <c r="N5188" s="74"/>
    </row>
    <row r="5189" spans="14:14" customFormat="1">
      <c r="N5189" s="74"/>
    </row>
    <row r="5190" spans="14:14" customFormat="1">
      <c r="N5190" s="74"/>
    </row>
    <row r="5191" spans="14:14" customFormat="1">
      <c r="N5191" s="74"/>
    </row>
    <row r="5192" spans="14:14" customFormat="1">
      <c r="N5192" s="74"/>
    </row>
    <row r="5193" spans="14:14" customFormat="1">
      <c r="N5193" s="74"/>
    </row>
    <row r="5194" spans="14:14" customFormat="1">
      <c r="N5194" s="74"/>
    </row>
    <row r="5195" spans="14:14" customFormat="1">
      <c r="N5195" s="74"/>
    </row>
    <row r="5196" spans="14:14" customFormat="1">
      <c r="N5196" s="74"/>
    </row>
    <row r="5197" spans="14:14" customFormat="1">
      <c r="N5197" s="74"/>
    </row>
    <row r="5198" spans="14:14" customFormat="1">
      <c r="N5198" s="74"/>
    </row>
    <row r="5199" spans="14:14" customFormat="1">
      <c r="N5199" s="74"/>
    </row>
    <row r="5200" spans="14:14" customFormat="1">
      <c r="N5200" s="74"/>
    </row>
    <row r="5201" spans="14:14" customFormat="1">
      <c r="N5201" s="74"/>
    </row>
    <row r="5202" spans="14:14" customFormat="1">
      <c r="N5202" s="74"/>
    </row>
    <row r="5203" spans="14:14" customFormat="1">
      <c r="N5203" s="74"/>
    </row>
    <row r="5204" spans="14:14" customFormat="1">
      <c r="N5204" s="74"/>
    </row>
    <row r="5205" spans="14:14" customFormat="1">
      <c r="N5205" s="74"/>
    </row>
    <row r="5206" spans="14:14" customFormat="1">
      <c r="N5206" s="74"/>
    </row>
    <row r="5207" spans="14:14" customFormat="1">
      <c r="N5207" s="74"/>
    </row>
    <row r="5208" spans="14:14" customFormat="1">
      <c r="N5208" s="74"/>
    </row>
    <row r="5209" spans="14:14" customFormat="1">
      <c r="N5209" s="74"/>
    </row>
    <row r="5210" spans="14:14" customFormat="1">
      <c r="N5210" s="74"/>
    </row>
    <row r="5211" spans="14:14" customFormat="1">
      <c r="N5211" s="74"/>
    </row>
    <row r="5212" spans="14:14" customFormat="1">
      <c r="N5212" s="74"/>
    </row>
    <row r="5213" spans="14:14" customFormat="1">
      <c r="N5213" s="74"/>
    </row>
    <row r="5214" spans="14:14" customFormat="1">
      <c r="N5214" s="74"/>
    </row>
    <row r="5215" spans="14:14" customFormat="1">
      <c r="N5215" s="74"/>
    </row>
    <row r="5216" spans="14:14" customFormat="1">
      <c r="N5216" s="74"/>
    </row>
    <row r="5217" spans="14:14" customFormat="1">
      <c r="N5217" s="74"/>
    </row>
    <row r="5218" spans="14:14" customFormat="1">
      <c r="N5218" s="74"/>
    </row>
    <row r="5219" spans="14:14" customFormat="1">
      <c r="N5219" s="74"/>
    </row>
    <row r="5220" spans="14:14" customFormat="1">
      <c r="N5220" s="74"/>
    </row>
    <row r="5221" spans="14:14" customFormat="1">
      <c r="N5221" s="74"/>
    </row>
    <row r="5222" spans="14:14" customFormat="1">
      <c r="N5222" s="74"/>
    </row>
    <row r="5223" spans="14:14" customFormat="1">
      <c r="N5223" s="74"/>
    </row>
    <row r="5224" spans="14:14" customFormat="1">
      <c r="N5224" s="74"/>
    </row>
    <row r="5225" spans="14:14" customFormat="1">
      <c r="N5225" s="74"/>
    </row>
    <row r="5226" spans="14:14" customFormat="1">
      <c r="N5226" s="74"/>
    </row>
    <row r="5227" spans="14:14" customFormat="1">
      <c r="N5227" s="74"/>
    </row>
    <row r="5228" spans="14:14" customFormat="1">
      <c r="N5228" s="74"/>
    </row>
    <row r="5229" spans="14:14" customFormat="1">
      <c r="N5229" s="74"/>
    </row>
    <row r="5230" spans="14:14" customFormat="1">
      <c r="N5230" s="74"/>
    </row>
    <row r="5231" spans="14:14" customFormat="1">
      <c r="N5231" s="74"/>
    </row>
    <row r="5232" spans="14:14" customFormat="1">
      <c r="N5232" s="74"/>
    </row>
    <row r="5233" spans="14:14" customFormat="1">
      <c r="N5233" s="74"/>
    </row>
    <row r="5234" spans="14:14" customFormat="1">
      <c r="N5234" s="74"/>
    </row>
    <row r="5235" spans="14:14" customFormat="1">
      <c r="N5235" s="74"/>
    </row>
    <row r="5236" spans="14:14" customFormat="1">
      <c r="N5236" s="74"/>
    </row>
    <row r="5237" spans="14:14" customFormat="1">
      <c r="N5237" s="74"/>
    </row>
    <row r="5238" spans="14:14" customFormat="1">
      <c r="N5238" s="74"/>
    </row>
    <row r="5239" spans="14:14" customFormat="1">
      <c r="N5239" s="74"/>
    </row>
    <row r="5240" spans="14:14" customFormat="1">
      <c r="N5240" s="74"/>
    </row>
    <row r="5241" spans="14:14" customFormat="1">
      <c r="N5241" s="74"/>
    </row>
    <row r="5242" spans="14:14" customFormat="1">
      <c r="N5242" s="74"/>
    </row>
    <row r="5243" spans="14:14" customFormat="1">
      <c r="N5243" s="74"/>
    </row>
    <row r="5244" spans="14:14" customFormat="1">
      <c r="N5244" s="74"/>
    </row>
    <row r="5245" spans="14:14" customFormat="1">
      <c r="N5245" s="74"/>
    </row>
    <row r="5246" spans="14:14" customFormat="1">
      <c r="N5246" s="74"/>
    </row>
    <row r="5247" spans="14:14" customFormat="1">
      <c r="N5247" s="74"/>
    </row>
    <row r="5248" spans="14:14" customFormat="1">
      <c r="N5248" s="74"/>
    </row>
    <row r="5249" spans="14:14" customFormat="1">
      <c r="N5249" s="74"/>
    </row>
    <row r="5250" spans="14:14" customFormat="1">
      <c r="N5250" s="74"/>
    </row>
    <row r="5251" spans="14:14" customFormat="1">
      <c r="N5251" s="74"/>
    </row>
    <row r="5252" spans="14:14" customFormat="1">
      <c r="N5252" s="74"/>
    </row>
    <row r="5253" spans="14:14" customFormat="1">
      <c r="N5253" s="74"/>
    </row>
    <row r="5254" spans="14:14" customFormat="1">
      <c r="N5254" s="74"/>
    </row>
    <row r="5255" spans="14:14" customFormat="1">
      <c r="N5255" s="74"/>
    </row>
    <row r="5256" spans="14:14" customFormat="1">
      <c r="N5256" s="74"/>
    </row>
    <row r="5257" spans="14:14" customFormat="1">
      <c r="N5257" s="74"/>
    </row>
    <row r="5258" spans="14:14" customFormat="1">
      <c r="N5258" s="74"/>
    </row>
    <row r="5259" spans="14:14" customFormat="1">
      <c r="N5259" s="74"/>
    </row>
    <row r="5260" spans="14:14" customFormat="1">
      <c r="N5260" s="74"/>
    </row>
    <row r="5261" spans="14:14" customFormat="1">
      <c r="N5261" s="74"/>
    </row>
    <row r="5262" spans="14:14" customFormat="1">
      <c r="N5262" s="74"/>
    </row>
    <row r="5263" spans="14:14" customFormat="1">
      <c r="N5263" s="74"/>
    </row>
    <row r="5264" spans="14:14" customFormat="1">
      <c r="N5264" s="74"/>
    </row>
    <row r="5265" spans="14:14" customFormat="1">
      <c r="N5265" s="74"/>
    </row>
    <row r="5266" spans="14:14" customFormat="1">
      <c r="N5266" s="74"/>
    </row>
    <row r="5267" spans="14:14" customFormat="1">
      <c r="N5267" s="74"/>
    </row>
    <row r="5268" spans="14:14" customFormat="1">
      <c r="N5268" s="74"/>
    </row>
    <row r="5269" spans="14:14" customFormat="1">
      <c r="N5269" s="74"/>
    </row>
    <row r="5270" spans="14:14" customFormat="1">
      <c r="N5270" s="74"/>
    </row>
    <row r="5271" spans="14:14" customFormat="1">
      <c r="N5271" s="74"/>
    </row>
    <row r="5272" spans="14:14" customFormat="1">
      <c r="N5272" s="74"/>
    </row>
    <row r="5273" spans="14:14" customFormat="1">
      <c r="N5273" s="74"/>
    </row>
    <row r="5274" spans="14:14" customFormat="1">
      <c r="N5274" s="74"/>
    </row>
    <row r="5275" spans="14:14" customFormat="1">
      <c r="N5275" s="74"/>
    </row>
    <row r="5276" spans="14:14" customFormat="1">
      <c r="N5276" s="74"/>
    </row>
    <row r="5277" spans="14:14" customFormat="1">
      <c r="N5277" s="74"/>
    </row>
    <row r="5278" spans="14:14" customFormat="1">
      <c r="N5278" s="74"/>
    </row>
    <row r="5279" spans="14:14" customFormat="1">
      <c r="N5279" s="74"/>
    </row>
    <row r="5280" spans="14:14" customFormat="1">
      <c r="N5280" s="74"/>
    </row>
    <row r="5281" spans="14:14" customFormat="1">
      <c r="N5281" s="74"/>
    </row>
    <row r="5282" spans="14:14" customFormat="1">
      <c r="N5282" s="74"/>
    </row>
    <row r="5283" spans="14:14" customFormat="1">
      <c r="N5283" s="74"/>
    </row>
    <row r="5284" spans="14:14" customFormat="1">
      <c r="N5284" s="74"/>
    </row>
    <row r="5285" spans="14:14" customFormat="1">
      <c r="N5285" s="74"/>
    </row>
    <row r="5286" spans="14:14" customFormat="1">
      <c r="N5286" s="74"/>
    </row>
    <row r="5287" spans="14:14" customFormat="1">
      <c r="N5287" s="74"/>
    </row>
    <row r="5288" spans="14:14" customFormat="1">
      <c r="N5288" s="74"/>
    </row>
    <row r="5289" spans="14:14" customFormat="1">
      <c r="N5289" s="74"/>
    </row>
    <row r="5290" spans="14:14" customFormat="1">
      <c r="N5290" s="74"/>
    </row>
    <row r="5291" spans="14:14" customFormat="1">
      <c r="N5291" s="74"/>
    </row>
    <row r="5292" spans="14:14" customFormat="1">
      <c r="N5292" s="74"/>
    </row>
    <row r="5293" spans="14:14" customFormat="1">
      <c r="N5293" s="74"/>
    </row>
    <row r="5294" spans="14:14" customFormat="1">
      <c r="N5294" s="74"/>
    </row>
    <row r="5295" spans="14:14" customFormat="1">
      <c r="N5295" s="74"/>
    </row>
    <row r="5296" spans="14:14" customFormat="1">
      <c r="N5296" s="74"/>
    </row>
    <row r="5297" spans="14:14" customFormat="1">
      <c r="N5297" s="74"/>
    </row>
    <row r="5298" spans="14:14" customFormat="1">
      <c r="N5298" s="74"/>
    </row>
    <row r="5299" spans="14:14" customFormat="1">
      <c r="N5299" s="74"/>
    </row>
    <row r="5300" spans="14:14" customFormat="1">
      <c r="N5300" s="74"/>
    </row>
    <row r="5301" spans="14:14" customFormat="1">
      <c r="N5301" s="74"/>
    </row>
    <row r="5302" spans="14:14" customFormat="1">
      <c r="N5302" s="74"/>
    </row>
    <row r="5303" spans="14:14" customFormat="1">
      <c r="N5303" s="74"/>
    </row>
    <row r="5304" spans="14:14" customFormat="1">
      <c r="N5304" s="74"/>
    </row>
    <row r="5305" spans="14:14" customFormat="1">
      <c r="N5305" s="74"/>
    </row>
    <row r="5306" spans="14:14" customFormat="1">
      <c r="N5306" s="74"/>
    </row>
    <row r="5307" spans="14:14" customFormat="1">
      <c r="N5307" s="74"/>
    </row>
    <row r="5308" spans="14:14" customFormat="1">
      <c r="N5308" s="74"/>
    </row>
    <row r="5309" spans="14:14" customFormat="1">
      <c r="N5309" s="74"/>
    </row>
    <row r="5310" spans="14:14" customFormat="1">
      <c r="N5310" s="74"/>
    </row>
    <row r="5311" spans="14:14" customFormat="1">
      <c r="N5311" s="74"/>
    </row>
    <row r="5312" spans="14:14" customFormat="1">
      <c r="N5312" s="74"/>
    </row>
    <row r="5313" spans="14:14" customFormat="1">
      <c r="N5313" s="74"/>
    </row>
    <row r="5314" spans="14:14" customFormat="1">
      <c r="N5314" s="74"/>
    </row>
    <row r="5315" spans="14:14" customFormat="1">
      <c r="N5315" s="74"/>
    </row>
    <row r="5316" spans="14:14" customFormat="1">
      <c r="N5316" s="74"/>
    </row>
    <row r="5317" spans="14:14" customFormat="1">
      <c r="N5317" s="74"/>
    </row>
    <row r="5318" spans="14:14" customFormat="1">
      <c r="N5318" s="74"/>
    </row>
    <row r="5319" spans="14:14" customFormat="1">
      <c r="N5319" s="74"/>
    </row>
    <row r="5320" spans="14:14" customFormat="1">
      <c r="N5320" s="74"/>
    </row>
    <row r="5321" spans="14:14" customFormat="1">
      <c r="N5321" s="74"/>
    </row>
    <row r="5322" spans="14:14" customFormat="1">
      <c r="N5322" s="74"/>
    </row>
    <row r="5323" spans="14:14" customFormat="1">
      <c r="N5323" s="74"/>
    </row>
    <row r="5324" spans="14:14" customFormat="1">
      <c r="N5324" s="74"/>
    </row>
    <row r="5325" spans="14:14" customFormat="1">
      <c r="N5325" s="74"/>
    </row>
    <row r="5326" spans="14:14" customFormat="1">
      <c r="N5326" s="74"/>
    </row>
    <row r="5327" spans="14:14" customFormat="1">
      <c r="N5327" s="74"/>
    </row>
    <row r="5328" spans="14:14" customFormat="1">
      <c r="N5328" s="74"/>
    </row>
    <row r="5329" spans="14:14" customFormat="1">
      <c r="N5329" s="74"/>
    </row>
    <row r="5330" spans="14:14" customFormat="1">
      <c r="N5330" s="74"/>
    </row>
    <row r="5331" spans="14:14" customFormat="1">
      <c r="N5331" s="74"/>
    </row>
    <row r="5332" spans="14:14" customFormat="1">
      <c r="N5332" s="74"/>
    </row>
    <row r="5333" spans="14:14" customFormat="1">
      <c r="N5333" s="74"/>
    </row>
    <row r="5334" spans="14:14" customFormat="1">
      <c r="N5334" s="74"/>
    </row>
    <row r="5335" spans="14:14" customFormat="1">
      <c r="N5335" s="74"/>
    </row>
    <row r="5336" spans="14:14" customFormat="1">
      <c r="N5336" s="74"/>
    </row>
    <row r="5337" spans="14:14" customFormat="1">
      <c r="N5337" s="74"/>
    </row>
    <row r="5338" spans="14:14" customFormat="1">
      <c r="N5338" s="74"/>
    </row>
    <row r="5339" spans="14:14" customFormat="1">
      <c r="N5339" s="74"/>
    </row>
    <row r="5340" spans="14:14" customFormat="1">
      <c r="N5340" s="74"/>
    </row>
    <row r="5341" spans="14:14" customFormat="1">
      <c r="N5341" s="74"/>
    </row>
    <row r="5342" spans="14:14" customFormat="1">
      <c r="N5342" s="74"/>
    </row>
    <row r="5343" spans="14:14" customFormat="1">
      <c r="N5343" s="74"/>
    </row>
    <row r="5344" spans="14:14" customFormat="1">
      <c r="N5344" s="74"/>
    </row>
    <row r="5345" spans="14:14" customFormat="1">
      <c r="N5345" s="74"/>
    </row>
    <row r="5346" spans="14:14" customFormat="1">
      <c r="N5346" s="74"/>
    </row>
    <row r="5347" spans="14:14" customFormat="1">
      <c r="N5347" s="74"/>
    </row>
    <row r="5348" spans="14:14" customFormat="1">
      <c r="N5348" s="74"/>
    </row>
    <row r="5349" spans="14:14" customFormat="1">
      <c r="N5349" s="74"/>
    </row>
    <row r="5350" spans="14:14" customFormat="1">
      <c r="N5350" s="74"/>
    </row>
    <row r="5351" spans="14:14" customFormat="1">
      <c r="N5351" s="74"/>
    </row>
    <row r="5352" spans="14:14" customFormat="1">
      <c r="N5352" s="74"/>
    </row>
    <row r="5353" spans="14:14" customFormat="1">
      <c r="N5353" s="74"/>
    </row>
    <row r="5354" spans="14:14" customFormat="1">
      <c r="N5354" s="74"/>
    </row>
    <row r="5355" spans="14:14" customFormat="1">
      <c r="N5355" s="74"/>
    </row>
    <row r="5356" spans="14:14" customFormat="1">
      <c r="N5356" s="74"/>
    </row>
    <row r="5357" spans="14:14" customFormat="1">
      <c r="N5357" s="74"/>
    </row>
    <row r="5358" spans="14:14" customFormat="1">
      <c r="N5358" s="74"/>
    </row>
    <row r="5359" spans="14:14" customFormat="1">
      <c r="N5359" s="74"/>
    </row>
    <row r="5360" spans="14:14" customFormat="1">
      <c r="N5360" s="74"/>
    </row>
    <row r="5361" spans="14:14" customFormat="1">
      <c r="N5361" s="74"/>
    </row>
    <row r="5362" spans="14:14" customFormat="1">
      <c r="N5362" s="74"/>
    </row>
    <row r="5363" spans="14:14" customFormat="1">
      <c r="N5363" s="74"/>
    </row>
    <row r="5364" spans="14:14" customFormat="1">
      <c r="N5364" s="74"/>
    </row>
    <row r="5365" spans="14:14" customFormat="1">
      <c r="N5365" s="74"/>
    </row>
    <row r="5366" spans="14:14" customFormat="1">
      <c r="N5366" s="74"/>
    </row>
    <row r="5367" spans="14:14" customFormat="1">
      <c r="N5367" s="74"/>
    </row>
    <row r="5368" spans="14:14" customFormat="1">
      <c r="N5368" s="74"/>
    </row>
    <row r="5369" spans="14:14" customFormat="1">
      <c r="N5369" s="74"/>
    </row>
    <row r="5370" spans="14:14" customFormat="1">
      <c r="N5370" s="74"/>
    </row>
    <row r="5371" spans="14:14" customFormat="1">
      <c r="N5371" s="74"/>
    </row>
    <row r="5372" spans="14:14" customFormat="1">
      <c r="N5372" s="74"/>
    </row>
    <row r="5373" spans="14:14" customFormat="1">
      <c r="N5373" s="74"/>
    </row>
    <row r="5374" spans="14:14" customFormat="1">
      <c r="N5374" s="74"/>
    </row>
    <row r="5375" spans="14:14" customFormat="1">
      <c r="N5375" s="74"/>
    </row>
    <row r="5376" spans="14:14" customFormat="1">
      <c r="N5376" s="74"/>
    </row>
    <row r="5377" spans="14:14" customFormat="1">
      <c r="N5377" s="74"/>
    </row>
    <row r="5378" spans="14:14" customFormat="1">
      <c r="N5378" s="74"/>
    </row>
    <row r="5379" spans="14:14" customFormat="1">
      <c r="N5379" s="74"/>
    </row>
    <row r="5380" spans="14:14" customFormat="1">
      <c r="N5380" s="74"/>
    </row>
    <row r="5381" spans="14:14" customFormat="1">
      <c r="N5381" s="74"/>
    </row>
    <row r="5382" spans="14:14" customFormat="1">
      <c r="N5382" s="74"/>
    </row>
    <row r="5383" spans="14:14" customFormat="1">
      <c r="N5383" s="74"/>
    </row>
    <row r="5384" spans="14:14" customFormat="1">
      <c r="N5384" s="74"/>
    </row>
    <row r="5385" spans="14:14" customFormat="1">
      <c r="N5385" s="74"/>
    </row>
    <row r="5386" spans="14:14" customFormat="1">
      <c r="N5386" s="74"/>
    </row>
    <row r="5387" spans="14:14" customFormat="1">
      <c r="N5387" s="74"/>
    </row>
    <row r="5388" spans="14:14" customFormat="1">
      <c r="N5388" s="74"/>
    </row>
    <row r="5389" spans="14:14" customFormat="1">
      <c r="N5389" s="74"/>
    </row>
    <row r="5390" spans="14:14" customFormat="1">
      <c r="N5390" s="74"/>
    </row>
    <row r="5391" spans="14:14" customFormat="1">
      <c r="N5391" s="74"/>
    </row>
    <row r="5392" spans="14:14" customFormat="1">
      <c r="N5392" s="74"/>
    </row>
    <row r="5393" spans="14:14" customFormat="1">
      <c r="N5393" s="74"/>
    </row>
    <row r="5394" spans="14:14" customFormat="1">
      <c r="N5394" s="74"/>
    </row>
    <row r="5395" spans="14:14" customFormat="1">
      <c r="N5395" s="74"/>
    </row>
    <row r="5396" spans="14:14" customFormat="1">
      <c r="N5396" s="74"/>
    </row>
    <row r="5397" spans="14:14" customFormat="1">
      <c r="N5397" s="74"/>
    </row>
    <row r="5398" spans="14:14" customFormat="1">
      <c r="N5398" s="74"/>
    </row>
    <row r="5399" spans="14:14" customFormat="1">
      <c r="N5399" s="74"/>
    </row>
    <row r="5400" spans="14:14" customFormat="1">
      <c r="N5400" s="74"/>
    </row>
    <row r="5401" spans="14:14" customFormat="1">
      <c r="N5401" s="74"/>
    </row>
    <row r="5402" spans="14:14" customFormat="1">
      <c r="N5402" s="74"/>
    </row>
    <row r="5403" spans="14:14" customFormat="1">
      <c r="N5403" s="74"/>
    </row>
    <row r="5404" spans="14:14" customFormat="1">
      <c r="N5404" s="74"/>
    </row>
    <row r="5405" spans="14:14" customFormat="1">
      <c r="N5405" s="74"/>
    </row>
    <row r="5406" spans="14:14" customFormat="1">
      <c r="N5406" s="74"/>
    </row>
    <row r="5407" spans="14:14" customFormat="1">
      <c r="N5407" s="74"/>
    </row>
    <row r="5408" spans="14:14" customFormat="1">
      <c r="N5408" s="74"/>
    </row>
    <row r="5409" spans="14:14" customFormat="1">
      <c r="N5409" s="74"/>
    </row>
    <row r="5410" spans="14:14" customFormat="1">
      <c r="N5410" s="74"/>
    </row>
    <row r="5411" spans="14:14" customFormat="1">
      <c r="N5411" s="74"/>
    </row>
    <row r="5412" spans="14:14" customFormat="1">
      <c r="N5412" s="74"/>
    </row>
    <row r="5413" spans="14:14" customFormat="1">
      <c r="N5413" s="74"/>
    </row>
    <row r="5414" spans="14:14" customFormat="1">
      <c r="N5414" s="74"/>
    </row>
    <row r="5415" spans="14:14" customFormat="1">
      <c r="N5415" s="74"/>
    </row>
    <row r="5416" spans="14:14" customFormat="1">
      <c r="N5416" s="74"/>
    </row>
    <row r="5417" spans="14:14" customFormat="1">
      <c r="N5417" s="74"/>
    </row>
    <row r="5418" spans="14:14" customFormat="1">
      <c r="N5418" s="74"/>
    </row>
    <row r="5419" spans="14:14" customFormat="1">
      <c r="N5419" s="74"/>
    </row>
    <row r="5420" spans="14:14" customFormat="1">
      <c r="N5420" s="74"/>
    </row>
    <row r="5421" spans="14:14" customFormat="1">
      <c r="N5421" s="74"/>
    </row>
    <row r="5422" spans="14:14" customFormat="1">
      <c r="N5422" s="74"/>
    </row>
    <row r="5423" spans="14:14" customFormat="1">
      <c r="N5423" s="74"/>
    </row>
    <row r="5424" spans="14:14" customFormat="1">
      <c r="N5424" s="74"/>
    </row>
    <row r="5425" spans="14:14" customFormat="1">
      <c r="N5425" s="74"/>
    </row>
    <row r="5426" spans="14:14" customFormat="1">
      <c r="N5426" s="74"/>
    </row>
    <row r="5427" spans="14:14" customFormat="1">
      <c r="N5427" s="74"/>
    </row>
    <row r="5428" spans="14:14" customFormat="1">
      <c r="N5428" s="74"/>
    </row>
    <row r="5429" spans="14:14" customFormat="1">
      <c r="N5429" s="74"/>
    </row>
    <row r="5430" spans="14:14" customFormat="1">
      <c r="N5430" s="74"/>
    </row>
    <row r="5431" spans="14:14" customFormat="1">
      <c r="N5431" s="74"/>
    </row>
    <row r="5432" spans="14:14" customFormat="1">
      <c r="N5432" s="74"/>
    </row>
    <row r="5433" spans="14:14" customFormat="1">
      <c r="N5433" s="74"/>
    </row>
    <row r="5434" spans="14:14" customFormat="1">
      <c r="N5434" s="74"/>
    </row>
    <row r="5435" spans="14:14" customFormat="1">
      <c r="N5435" s="74"/>
    </row>
    <row r="5436" spans="14:14" customFormat="1">
      <c r="N5436" s="74"/>
    </row>
    <row r="5437" spans="14:14" customFormat="1">
      <c r="N5437" s="74"/>
    </row>
    <row r="5438" spans="14:14" customFormat="1">
      <c r="N5438" s="74"/>
    </row>
    <row r="5439" spans="14:14" customFormat="1">
      <c r="N5439" s="74"/>
    </row>
    <row r="5440" spans="14:14" customFormat="1">
      <c r="N5440" s="74"/>
    </row>
    <row r="5441" spans="14:14" customFormat="1">
      <c r="N5441" s="74"/>
    </row>
    <row r="5442" spans="14:14" customFormat="1">
      <c r="N5442" s="74"/>
    </row>
    <row r="5443" spans="14:14" customFormat="1">
      <c r="N5443" s="74"/>
    </row>
    <row r="5444" spans="14:14" customFormat="1">
      <c r="N5444" s="74"/>
    </row>
    <row r="5445" spans="14:14" customFormat="1">
      <c r="N5445" s="74"/>
    </row>
    <row r="5446" spans="14:14" customFormat="1">
      <c r="N5446" s="74"/>
    </row>
    <row r="5447" spans="14:14" customFormat="1">
      <c r="N5447" s="74"/>
    </row>
    <row r="5448" spans="14:14" customFormat="1">
      <c r="N5448" s="74"/>
    </row>
    <row r="5449" spans="14:14" customFormat="1">
      <c r="N5449" s="74"/>
    </row>
    <row r="5450" spans="14:14" customFormat="1">
      <c r="N5450" s="74"/>
    </row>
    <row r="5451" spans="14:14" customFormat="1">
      <c r="N5451" s="74"/>
    </row>
    <row r="5452" spans="14:14" customFormat="1">
      <c r="N5452" s="74"/>
    </row>
    <row r="5453" spans="14:14" customFormat="1">
      <c r="N5453" s="74"/>
    </row>
    <row r="5454" spans="14:14" customFormat="1">
      <c r="N5454" s="74"/>
    </row>
    <row r="5455" spans="14:14" customFormat="1">
      <c r="N5455" s="74"/>
    </row>
    <row r="5456" spans="14:14" customFormat="1">
      <c r="N5456" s="74"/>
    </row>
    <row r="5457" spans="14:14" customFormat="1">
      <c r="N5457" s="74"/>
    </row>
    <row r="5458" spans="14:14" customFormat="1">
      <c r="N5458" s="74"/>
    </row>
    <row r="5459" spans="14:14" customFormat="1">
      <c r="N5459" s="74"/>
    </row>
    <row r="5460" spans="14:14" customFormat="1">
      <c r="N5460" s="74"/>
    </row>
    <row r="5461" spans="14:14" customFormat="1">
      <c r="N5461" s="74"/>
    </row>
    <row r="5462" spans="14:14" customFormat="1">
      <c r="N5462" s="74"/>
    </row>
    <row r="5463" spans="14:14" customFormat="1">
      <c r="N5463" s="74"/>
    </row>
    <row r="5464" spans="14:14" customFormat="1">
      <c r="N5464" s="74"/>
    </row>
    <row r="5465" spans="14:14" customFormat="1">
      <c r="N5465" s="74"/>
    </row>
    <row r="5466" spans="14:14" customFormat="1">
      <c r="N5466" s="74"/>
    </row>
    <row r="5467" spans="14:14" customFormat="1">
      <c r="N5467" s="74"/>
    </row>
    <row r="5468" spans="14:14" customFormat="1">
      <c r="N5468" s="74"/>
    </row>
    <row r="5469" spans="14:14" customFormat="1">
      <c r="N5469" s="74"/>
    </row>
    <row r="5470" spans="14:14" customFormat="1">
      <c r="N5470" s="74"/>
    </row>
    <row r="5471" spans="14:14" customFormat="1">
      <c r="N5471" s="74"/>
    </row>
    <row r="5472" spans="14:14" customFormat="1">
      <c r="N5472" s="74"/>
    </row>
    <row r="5473" spans="14:14" customFormat="1">
      <c r="N5473" s="74"/>
    </row>
    <row r="5474" spans="14:14" customFormat="1">
      <c r="N5474" s="74"/>
    </row>
    <row r="5475" spans="14:14" customFormat="1">
      <c r="N5475" s="74"/>
    </row>
    <row r="5476" spans="14:14" customFormat="1">
      <c r="N5476" s="74"/>
    </row>
    <row r="5477" spans="14:14" customFormat="1">
      <c r="N5477" s="74"/>
    </row>
    <row r="5478" spans="14:14" customFormat="1">
      <c r="N5478" s="74"/>
    </row>
    <row r="5479" spans="14:14" customFormat="1">
      <c r="N5479" s="74"/>
    </row>
    <row r="5480" spans="14:14" customFormat="1">
      <c r="N5480" s="74"/>
    </row>
    <row r="5481" spans="14:14" customFormat="1">
      <c r="N5481" s="74"/>
    </row>
    <row r="5482" spans="14:14" customFormat="1">
      <c r="N5482" s="74"/>
    </row>
    <row r="5483" spans="14:14" customFormat="1">
      <c r="N5483" s="74"/>
    </row>
    <row r="5484" spans="14:14" customFormat="1">
      <c r="N5484" s="74"/>
    </row>
    <row r="5485" spans="14:14" customFormat="1">
      <c r="N5485" s="74"/>
    </row>
    <row r="5486" spans="14:14" customFormat="1">
      <c r="N5486" s="74"/>
    </row>
    <row r="5487" spans="14:14" customFormat="1">
      <c r="N5487" s="74"/>
    </row>
    <row r="5488" spans="14:14" customFormat="1">
      <c r="N5488" s="74"/>
    </row>
    <row r="5489" spans="14:14" customFormat="1">
      <c r="N5489" s="74"/>
    </row>
    <row r="5490" spans="14:14" customFormat="1">
      <c r="N5490" s="74"/>
    </row>
    <row r="5491" spans="14:14" customFormat="1">
      <c r="N5491" s="74"/>
    </row>
    <row r="5492" spans="14:14" customFormat="1">
      <c r="N5492" s="74"/>
    </row>
    <row r="5493" spans="14:14" customFormat="1">
      <c r="N5493" s="74"/>
    </row>
    <row r="5494" spans="14:14" customFormat="1">
      <c r="N5494" s="74"/>
    </row>
    <row r="5495" spans="14:14" customFormat="1">
      <c r="N5495" s="74"/>
    </row>
    <row r="5496" spans="14:14" customFormat="1">
      <c r="N5496" s="74"/>
    </row>
    <row r="5497" spans="14:14" customFormat="1">
      <c r="N5497" s="74"/>
    </row>
    <row r="5498" spans="14:14" customFormat="1">
      <c r="N5498" s="74"/>
    </row>
    <row r="5499" spans="14:14" customFormat="1">
      <c r="N5499" s="74"/>
    </row>
    <row r="5500" spans="14:14" customFormat="1">
      <c r="N5500" s="74"/>
    </row>
    <row r="5501" spans="14:14" customFormat="1">
      <c r="N5501" s="74"/>
    </row>
    <row r="5502" spans="14:14" customFormat="1">
      <c r="N5502" s="74"/>
    </row>
    <row r="5503" spans="14:14" customFormat="1">
      <c r="N5503" s="74"/>
    </row>
    <row r="5504" spans="14:14" customFormat="1">
      <c r="N5504" s="74"/>
    </row>
    <row r="5505" spans="14:14" customFormat="1">
      <c r="N5505" s="74"/>
    </row>
    <row r="5506" spans="14:14" customFormat="1">
      <c r="N5506" s="74"/>
    </row>
    <row r="5507" spans="14:14" customFormat="1">
      <c r="N5507" s="74"/>
    </row>
    <row r="5508" spans="14:14" customFormat="1">
      <c r="N5508" s="74"/>
    </row>
    <row r="5509" spans="14:14" customFormat="1">
      <c r="N5509" s="74"/>
    </row>
    <row r="5510" spans="14:14" customFormat="1">
      <c r="N5510" s="74"/>
    </row>
    <row r="5511" spans="14:14" customFormat="1">
      <c r="N5511" s="74"/>
    </row>
    <row r="5512" spans="14:14" customFormat="1">
      <c r="N5512" s="74"/>
    </row>
    <row r="5513" spans="14:14" customFormat="1">
      <c r="N5513" s="74"/>
    </row>
    <row r="5514" spans="14:14" customFormat="1">
      <c r="N5514" s="74"/>
    </row>
    <row r="5515" spans="14:14" customFormat="1">
      <c r="N5515" s="74"/>
    </row>
    <row r="5516" spans="14:14" customFormat="1">
      <c r="N5516" s="74"/>
    </row>
    <row r="5517" spans="14:14" customFormat="1">
      <c r="N5517" s="74"/>
    </row>
    <row r="5518" spans="14:14" customFormat="1">
      <c r="N5518" s="74"/>
    </row>
    <row r="5519" spans="14:14" customFormat="1">
      <c r="N5519" s="74"/>
    </row>
    <row r="5520" spans="14:14" customFormat="1">
      <c r="N5520" s="74"/>
    </row>
    <row r="5521" spans="14:14" customFormat="1">
      <c r="N5521" s="74"/>
    </row>
    <row r="5522" spans="14:14" customFormat="1">
      <c r="N5522" s="74"/>
    </row>
    <row r="5523" spans="14:14" customFormat="1">
      <c r="N5523" s="74"/>
    </row>
    <row r="5524" spans="14:14" customFormat="1">
      <c r="N5524" s="74"/>
    </row>
    <row r="5525" spans="14:14" customFormat="1">
      <c r="N5525" s="74"/>
    </row>
    <row r="5526" spans="14:14" customFormat="1">
      <c r="N5526" s="74"/>
    </row>
    <row r="5527" spans="14:14" customFormat="1">
      <c r="N5527" s="74"/>
    </row>
    <row r="5528" spans="14:14" customFormat="1">
      <c r="N5528" s="74"/>
    </row>
    <row r="5529" spans="14:14" customFormat="1">
      <c r="N5529" s="74"/>
    </row>
    <row r="5530" spans="14:14" customFormat="1">
      <c r="N5530" s="74"/>
    </row>
    <row r="5531" spans="14:14" customFormat="1">
      <c r="N5531" s="74"/>
    </row>
    <row r="5532" spans="14:14" customFormat="1">
      <c r="N5532" s="74"/>
    </row>
    <row r="5533" spans="14:14" customFormat="1">
      <c r="N5533" s="74"/>
    </row>
    <row r="5534" spans="14:14" customFormat="1">
      <c r="N5534" s="74"/>
    </row>
    <row r="5535" spans="14:14" customFormat="1">
      <c r="N5535" s="74"/>
    </row>
    <row r="5536" spans="14:14" customFormat="1">
      <c r="N5536" s="74"/>
    </row>
    <row r="5537" spans="14:14" customFormat="1">
      <c r="N5537" s="74"/>
    </row>
    <row r="5538" spans="14:14" customFormat="1">
      <c r="N5538" s="74"/>
    </row>
    <row r="5539" spans="14:14" customFormat="1">
      <c r="N5539" s="74"/>
    </row>
    <row r="5540" spans="14:14" customFormat="1">
      <c r="N5540" s="74"/>
    </row>
    <row r="5541" spans="14:14" customFormat="1">
      <c r="N5541" s="74"/>
    </row>
    <row r="5542" spans="14:14" customFormat="1">
      <c r="N5542" s="74"/>
    </row>
    <row r="5543" spans="14:14" customFormat="1">
      <c r="N5543" s="74"/>
    </row>
    <row r="5544" spans="14:14" customFormat="1">
      <c r="N5544" s="74"/>
    </row>
    <row r="5545" spans="14:14" customFormat="1">
      <c r="N5545" s="74"/>
    </row>
    <row r="5546" spans="14:14" customFormat="1">
      <c r="N5546" s="74"/>
    </row>
    <row r="5547" spans="14:14" customFormat="1">
      <c r="N5547" s="74"/>
    </row>
    <row r="5548" spans="14:14" customFormat="1">
      <c r="N5548" s="74"/>
    </row>
    <row r="5549" spans="14:14" customFormat="1">
      <c r="N5549" s="74"/>
    </row>
    <row r="5550" spans="14:14" customFormat="1">
      <c r="N5550" s="74"/>
    </row>
    <row r="5551" spans="14:14" customFormat="1">
      <c r="N5551" s="74"/>
    </row>
    <row r="5552" spans="14:14" customFormat="1">
      <c r="N5552" s="74"/>
    </row>
    <row r="5553" spans="14:14" customFormat="1">
      <c r="N5553" s="74"/>
    </row>
    <row r="5554" spans="14:14" customFormat="1">
      <c r="N5554" s="74"/>
    </row>
    <row r="5555" spans="14:14" customFormat="1">
      <c r="N5555" s="74"/>
    </row>
    <row r="5556" spans="14:14" customFormat="1">
      <c r="N5556" s="74"/>
    </row>
    <row r="5557" spans="14:14" customFormat="1">
      <c r="N5557" s="74"/>
    </row>
    <row r="5558" spans="14:14" customFormat="1">
      <c r="N5558" s="74"/>
    </row>
    <row r="5559" spans="14:14" customFormat="1">
      <c r="N5559" s="74"/>
    </row>
    <row r="5560" spans="14:14" customFormat="1">
      <c r="N5560" s="74"/>
    </row>
    <row r="5561" spans="14:14" customFormat="1">
      <c r="N5561" s="74"/>
    </row>
    <row r="5562" spans="14:14" customFormat="1">
      <c r="N5562" s="74"/>
    </row>
    <row r="5563" spans="14:14" customFormat="1">
      <c r="N5563" s="74"/>
    </row>
    <row r="5564" spans="14:14" customFormat="1">
      <c r="N5564" s="74"/>
    </row>
    <row r="5565" spans="14:14" customFormat="1">
      <c r="N5565" s="74"/>
    </row>
    <row r="5566" spans="14:14" customFormat="1">
      <c r="N5566" s="74"/>
    </row>
    <row r="5567" spans="14:14" customFormat="1">
      <c r="N5567" s="74"/>
    </row>
    <row r="5568" spans="14:14" customFormat="1">
      <c r="N5568" s="74"/>
    </row>
    <row r="5569" spans="14:14" customFormat="1">
      <c r="N5569" s="74"/>
    </row>
    <row r="5570" spans="14:14" customFormat="1">
      <c r="N5570" s="74"/>
    </row>
    <row r="5571" spans="14:14" customFormat="1">
      <c r="N5571" s="74"/>
    </row>
    <row r="5572" spans="14:14" customFormat="1">
      <c r="N5572" s="74"/>
    </row>
    <row r="5573" spans="14:14" customFormat="1">
      <c r="N5573" s="74"/>
    </row>
    <row r="5574" spans="14:14" customFormat="1">
      <c r="N5574" s="74"/>
    </row>
    <row r="5575" spans="14:14" customFormat="1">
      <c r="N5575" s="74"/>
    </row>
    <row r="5576" spans="14:14" customFormat="1">
      <c r="N5576" s="74"/>
    </row>
    <row r="5577" spans="14:14" customFormat="1">
      <c r="N5577" s="74"/>
    </row>
    <row r="5578" spans="14:14" customFormat="1">
      <c r="N5578" s="74"/>
    </row>
    <row r="5579" spans="14:14" customFormat="1">
      <c r="N5579" s="74"/>
    </row>
    <row r="5580" spans="14:14" customFormat="1">
      <c r="N5580" s="74"/>
    </row>
    <row r="5581" spans="14:14" customFormat="1">
      <c r="N5581" s="74"/>
    </row>
    <row r="5582" spans="14:14" customFormat="1">
      <c r="N5582" s="74"/>
    </row>
    <row r="5583" spans="14:14" customFormat="1">
      <c r="N5583" s="74"/>
    </row>
    <row r="5584" spans="14:14" customFormat="1">
      <c r="N5584" s="74"/>
    </row>
    <row r="5585" spans="14:14" customFormat="1">
      <c r="N5585" s="74"/>
    </row>
    <row r="5586" spans="14:14" customFormat="1">
      <c r="N5586" s="74"/>
    </row>
    <row r="5587" spans="14:14" customFormat="1">
      <c r="N5587" s="74"/>
    </row>
    <row r="5588" spans="14:14" customFormat="1">
      <c r="N5588" s="74"/>
    </row>
    <row r="5589" spans="14:14" customFormat="1">
      <c r="N5589" s="74"/>
    </row>
    <row r="5590" spans="14:14" customFormat="1">
      <c r="N5590" s="74"/>
    </row>
    <row r="5591" spans="14:14" customFormat="1">
      <c r="N5591" s="74"/>
    </row>
    <row r="5592" spans="14:14" customFormat="1">
      <c r="N5592" s="74"/>
    </row>
    <row r="5593" spans="14:14" customFormat="1">
      <c r="N5593" s="74"/>
    </row>
    <row r="5594" spans="14:14" customFormat="1">
      <c r="N5594" s="74"/>
    </row>
    <row r="5595" spans="14:14" customFormat="1">
      <c r="N5595" s="74"/>
    </row>
    <row r="5596" spans="14:14" customFormat="1">
      <c r="N5596" s="74"/>
    </row>
    <row r="5597" spans="14:14" customFormat="1">
      <c r="N5597" s="74"/>
    </row>
    <row r="5598" spans="14:14" customFormat="1">
      <c r="N5598" s="74"/>
    </row>
    <row r="5599" spans="14:14" customFormat="1">
      <c r="N5599" s="74"/>
    </row>
    <row r="5600" spans="14:14" customFormat="1">
      <c r="N5600" s="74"/>
    </row>
    <row r="5601" spans="14:14" customFormat="1">
      <c r="N5601" s="74"/>
    </row>
    <row r="5602" spans="14:14" customFormat="1">
      <c r="N5602" s="74"/>
    </row>
    <row r="5603" spans="14:14" customFormat="1">
      <c r="N5603" s="74"/>
    </row>
    <row r="5604" spans="14:14" customFormat="1">
      <c r="N5604" s="74"/>
    </row>
    <row r="5605" spans="14:14" customFormat="1">
      <c r="N5605" s="74"/>
    </row>
    <row r="5606" spans="14:14" customFormat="1">
      <c r="N5606" s="74"/>
    </row>
    <row r="5607" spans="14:14" customFormat="1">
      <c r="N5607" s="74"/>
    </row>
    <row r="5608" spans="14:14" customFormat="1">
      <c r="N5608" s="74"/>
    </row>
    <row r="5609" spans="14:14" customFormat="1">
      <c r="N5609" s="74"/>
    </row>
    <row r="5610" spans="14:14" customFormat="1">
      <c r="N5610" s="74"/>
    </row>
    <row r="5611" spans="14:14" customFormat="1">
      <c r="N5611" s="74"/>
    </row>
    <row r="5612" spans="14:14" customFormat="1">
      <c r="N5612" s="74"/>
    </row>
    <row r="5613" spans="14:14" customFormat="1">
      <c r="N5613" s="74"/>
    </row>
    <row r="5614" spans="14:14" customFormat="1">
      <c r="N5614" s="74"/>
    </row>
    <row r="5615" spans="14:14" customFormat="1">
      <c r="N5615" s="74"/>
    </row>
    <row r="5616" spans="14:14" customFormat="1">
      <c r="N5616" s="74"/>
    </row>
    <row r="5617" spans="14:14" customFormat="1">
      <c r="N5617" s="74"/>
    </row>
    <row r="5618" spans="14:14" customFormat="1">
      <c r="N5618" s="74"/>
    </row>
    <row r="5619" spans="14:14" customFormat="1">
      <c r="N5619" s="74"/>
    </row>
    <row r="5620" spans="14:14" customFormat="1">
      <c r="N5620" s="74"/>
    </row>
    <row r="5621" spans="14:14" customFormat="1">
      <c r="N5621" s="74"/>
    </row>
    <row r="5622" spans="14:14" customFormat="1">
      <c r="N5622" s="74"/>
    </row>
    <row r="5623" spans="14:14" customFormat="1">
      <c r="N5623" s="74"/>
    </row>
    <row r="5624" spans="14:14" customFormat="1">
      <c r="N5624" s="74"/>
    </row>
    <row r="5625" spans="14:14" customFormat="1">
      <c r="N5625" s="74"/>
    </row>
    <row r="5626" spans="14:14" customFormat="1">
      <c r="N5626" s="74"/>
    </row>
    <row r="5627" spans="14:14" customFormat="1">
      <c r="N5627" s="74"/>
    </row>
    <row r="5628" spans="14:14" customFormat="1">
      <c r="N5628" s="74"/>
    </row>
    <row r="5629" spans="14:14" customFormat="1">
      <c r="N5629" s="74"/>
    </row>
    <row r="5630" spans="14:14" customFormat="1">
      <c r="N5630" s="74"/>
    </row>
    <row r="5631" spans="14:14" customFormat="1">
      <c r="N5631" s="74"/>
    </row>
    <row r="5632" spans="14:14" customFormat="1">
      <c r="N5632" s="74"/>
    </row>
    <row r="5633" spans="14:14" customFormat="1">
      <c r="N5633" s="74"/>
    </row>
    <row r="5634" spans="14:14" customFormat="1">
      <c r="N5634" s="74"/>
    </row>
    <row r="5635" spans="14:14" customFormat="1">
      <c r="N5635" s="74"/>
    </row>
    <row r="5636" spans="14:14" customFormat="1">
      <c r="N5636" s="74"/>
    </row>
    <row r="5637" spans="14:14" customFormat="1">
      <c r="N5637" s="74"/>
    </row>
    <row r="5638" spans="14:14" customFormat="1">
      <c r="N5638" s="74"/>
    </row>
    <row r="5639" spans="14:14" customFormat="1">
      <c r="N5639" s="74"/>
    </row>
    <row r="5640" spans="14:14" customFormat="1">
      <c r="N5640" s="74"/>
    </row>
    <row r="5641" spans="14:14" customFormat="1">
      <c r="N5641" s="74"/>
    </row>
    <row r="5642" spans="14:14" customFormat="1">
      <c r="N5642" s="74"/>
    </row>
    <row r="5643" spans="14:14" customFormat="1">
      <c r="N5643" s="74"/>
    </row>
    <row r="5644" spans="14:14" customFormat="1">
      <c r="N5644" s="74"/>
    </row>
    <row r="5645" spans="14:14" customFormat="1">
      <c r="N5645" s="74"/>
    </row>
    <row r="5646" spans="14:14" customFormat="1">
      <c r="N5646" s="74"/>
    </row>
    <row r="5647" spans="14:14" customFormat="1">
      <c r="N5647" s="74"/>
    </row>
    <row r="5648" spans="14:14" customFormat="1">
      <c r="N5648" s="74"/>
    </row>
    <row r="5649" spans="14:14" customFormat="1">
      <c r="N5649" s="74"/>
    </row>
    <row r="5650" spans="14:14" customFormat="1">
      <c r="N5650" s="74"/>
    </row>
    <row r="5651" spans="14:14" customFormat="1">
      <c r="N5651" s="74"/>
    </row>
    <row r="5652" spans="14:14" customFormat="1">
      <c r="N5652" s="74"/>
    </row>
    <row r="5653" spans="14:14" customFormat="1">
      <c r="N5653" s="74"/>
    </row>
    <row r="5654" spans="14:14" customFormat="1">
      <c r="N5654" s="74"/>
    </row>
    <row r="5655" spans="14:14" customFormat="1">
      <c r="N5655" s="74"/>
    </row>
    <row r="5656" spans="14:14" customFormat="1">
      <c r="N5656" s="74"/>
    </row>
    <row r="5657" spans="14:14" customFormat="1">
      <c r="N5657" s="74"/>
    </row>
    <row r="5658" spans="14:14" customFormat="1">
      <c r="N5658" s="74"/>
    </row>
    <row r="5659" spans="14:14" customFormat="1">
      <c r="N5659" s="74"/>
    </row>
    <row r="5660" spans="14:14" customFormat="1">
      <c r="N5660" s="74"/>
    </row>
    <row r="5661" spans="14:14" customFormat="1">
      <c r="N5661" s="74"/>
    </row>
    <row r="5662" spans="14:14" customFormat="1">
      <c r="N5662" s="74"/>
    </row>
    <row r="5663" spans="14:14" customFormat="1">
      <c r="N5663" s="74"/>
    </row>
    <row r="5664" spans="14:14" customFormat="1">
      <c r="N5664" s="74"/>
    </row>
    <row r="5665" spans="14:14" customFormat="1">
      <c r="N5665" s="74"/>
    </row>
    <row r="5666" spans="14:14" customFormat="1">
      <c r="N5666" s="74"/>
    </row>
    <row r="5667" spans="14:14" customFormat="1">
      <c r="N5667" s="74"/>
    </row>
    <row r="5668" spans="14:14" customFormat="1">
      <c r="N5668" s="74"/>
    </row>
    <row r="5669" spans="14:14" customFormat="1">
      <c r="N5669" s="74"/>
    </row>
    <row r="5670" spans="14:14" customFormat="1">
      <c r="N5670" s="74"/>
    </row>
    <row r="5671" spans="14:14" customFormat="1">
      <c r="N5671" s="74"/>
    </row>
    <row r="5672" spans="14:14" customFormat="1">
      <c r="N5672" s="74"/>
    </row>
    <row r="5673" spans="14:14" customFormat="1">
      <c r="N5673" s="74"/>
    </row>
    <row r="5674" spans="14:14" customFormat="1">
      <c r="N5674" s="74"/>
    </row>
    <row r="5675" spans="14:14" customFormat="1">
      <c r="N5675" s="74"/>
    </row>
    <row r="5676" spans="14:14" customFormat="1">
      <c r="N5676" s="74"/>
    </row>
    <row r="5677" spans="14:14" customFormat="1">
      <c r="N5677" s="74"/>
    </row>
    <row r="5678" spans="14:14" customFormat="1">
      <c r="N5678" s="74"/>
    </row>
    <row r="5679" spans="14:14" customFormat="1">
      <c r="N5679" s="74"/>
    </row>
    <row r="5680" spans="14:14" customFormat="1">
      <c r="N5680" s="74"/>
    </row>
    <row r="5681" spans="14:14" customFormat="1">
      <c r="N5681" s="74"/>
    </row>
    <row r="5682" spans="14:14" customFormat="1">
      <c r="N5682" s="74"/>
    </row>
    <row r="5683" spans="14:14" customFormat="1">
      <c r="N5683" s="74"/>
    </row>
    <row r="5684" spans="14:14" customFormat="1">
      <c r="N5684" s="74"/>
    </row>
    <row r="5685" spans="14:14" customFormat="1">
      <c r="N5685" s="74"/>
    </row>
    <row r="5686" spans="14:14" customFormat="1">
      <c r="N5686" s="74"/>
    </row>
    <row r="5687" spans="14:14" customFormat="1">
      <c r="N5687" s="74"/>
    </row>
    <row r="5688" spans="14:14" customFormat="1">
      <c r="N5688" s="74"/>
    </row>
    <row r="5689" spans="14:14" customFormat="1">
      <c r="N5689" s="74"/>
    </row>
    <row r="5690" spans="14:14" customFormat="1">
      <c r="N5690" s="74"/>
    </row>
    <row r="5691" spans="14:14" customFormat="1">
      <c r="N5691" s="74"/>
    </row>
    <row r="5692" spans="14:14" customFormat="1">
      <c r="N5692" s="74"/>
    </row>
    <row r="5693" spans="14:14" customFormat="1">
      <c r="N5693" s="74"/>
    </row>
    <row r="5694" spans="14:14" customFormat="1">
      <c r="N5694" s="74"/>
    </row>
    <row r="5695" spans="14:14" customFormat="1">
      <c r="N5695" s="74"/>
    </row>
    <row r="5696" spans="14:14" customFormat="1">
      <c r="N5696" s="74"/>
    </row>
    <row r="5697" spans="14:14" customFormat="1">
      <c r="N5697" s="74"/>
    </row>
    <row r="5698" spans="14:14" customFormat="1">
      <c r="N5698" s="74"/>
    </row>
    <row r="5699" spans="14:14" customFormat="1">
      <c r="N5699" s="74"/>
    </row>
    <row r="5700" spans="14:14" customFormat="1">
      <c r="N5700" s="74"/>
    </row>
    <row r="5701" spans="14:14" customFormat="1">
      <c r="N5701" s="74"/>
    </row>
    <row r="5702" spans="14:14" customFormat="1">
      <c r="N5702" s="74"/>
    </row>
    <row r="5703" spans="14:14" customFormat="1">
      <c r="N5703" s="74"/>
    </row>
    <row r="5704" spans="14:14" customFormat="1">
      <c r="N5704" s="74"/>
    </row>
    <row r="5705" spans="14:14" customFormat="1">
      <c r="N5705" s="74"/>
    </row>
    <row r="5706" spans="14:14" customFormat="1">
      <c r="N5706" s="74"/>
    </row>
    <row r="5707" spans="14:14" customFormat="1">
      <c r="N5707" s="74"/>
    </row>
    <row r="5708" spans="14:14" customFormat="1">
      <c r="N5708" s="74"/>
    </row>
    <row r="5709" spans="14:14" customFormat="1">
      <c r="N5709" s="74"/>
    </row>
    <row r="5710" spans="14:14" customFormat="1">
      <c r="N5710" s="74"/>
    </row>
    <row r="5711" spans="14:14" customFormat="1">
      <c r="N5711" s="74"/>
    </row>
    <row r="5712" spans="14:14" customFormat="1">
      <c r="N5712" s="74"/>
    </row>
    <row r="5713" spans="14:14" customFormat="1">
      <c r="N5713" s="74"/>
    </row>
    <row r="5714" spans="14:14" customFormat="1">
      <c r="N5714" s="74"/>
    </row>
    <row r="5715" spans="14:14" customFormat="1">
      <c r="N5715" s="74"/>
    </row>
    <row r="5716" spans="14:14" customFormat="1">
      <c r="N5716" s="74"/>
    </row>
    <row r="5717" spans="14:14" customFormat="1">
      <c r="N5717" s="74"/>
    </row>
    <row r="5718" spans="14:14" customFormat="1">
      <c r="N5718" s="74"/>
    </row>
    <row r="5719" spans="14:14" customFormat="1">
      <c r="N5719" s="74"/>
    </row>
    <row r="5720" spans="14:14" customFormat="1">
      <c r="N5720" s="74"/>
    </row>
    <row r="5721" spans="14:14" customFormat="1">
      <c r="N5721" s="74"/>
    </row>
    <row r="5722" spans="14:14" customFormat="1">
      <c r="N5722" s="74"/>
    </row>
    <row r="5723" spans="14:14" customFormat="1">
      <c r="N5723" s="74"/>
    </row>
    <row r="5724" spans="14:14" customFormat="1">
      <c r="N5724" s="74"/>
    </row>
    <row r="5725" spans="14:14" customFormat="1">
      <c r="N5725" s="74"/>
    </row>
    <row r="5726" spans="14:14" customFormat="1">
      <c r="N5726" s="74"/>
    </row>
    <row r="5727" spans="14:14" customFormat="1">
      <c r="N5727" s="74"/>
    </row>
    <row r="5728" spans="14:14" customFormat="1">
      <c r="N5728" s="74"/>
    </row>
    <row r="5729" spans="14:14" customFormat="1">
      <c r="N5729" s="74"/>
    </row>
    <row r="5730" spans="14:14" customFormat="1">
      <c r="N5730" s="74"/>
    </row>
    <row r="5731" spans="14:14" customFormat="1">
      <c r="N5731" s="74"/>
    </row>
    <row r="5732" spans="14:14" customFormat="1">
      <c r="N5732" s="74"/>
    </row>
    <row r="5733" spans="14:14" customFormat="1">
      <c r="N5733" s="74"/>
    </row>
    <row r="5734" spans="14:14" customFormat="1">
      <c r="N5734" s="74"/>
    </row>
    <row r="5735" spans="14:14" customFormat="1">
      <c r="N5735" s="74"/>
    </row>
    <row r="5736" spans="14:14" customFormat="1">
      <c r="N5736" s="74"/>
    </row>
    <row r="5737" spans="14:14" customFormat="1">
      <c r="N5737" s="74"/>
    </row>
    <row r="5738" spans="14:14" customFormat="1">
      <c r="N5738" s="74"/>
    </row>
    <row r="5739" spans="14:14" customFormat="1">
      <c r="N5739" s="74"/>
    </row>
    <row r="5740" spans="14:14" customFormat="1">
      <c r="N5740" s="74"/>
    </row>
    <row r="5741" spans="14:14" customFormat="1">
      <c r="N5741" s="74"/>
    </row>
    <row r="5742" spans="14:14" customFormat="1">
      <c r="N5742" s="74"/>
    </row>
    <row r="5743" spans="14:14" customFormat="1">
      <c r="N5743" s="74"/>
    </row>
    <row r="5744" spans="14:14" customFormat="1">
      <c r="N5744" s="74"/>
    </row>
    <row r="5745" spans="14:14" customFormat="1">
      <c r="N5745" s="74"/>
    </row>
    <row r="5746" spans="14:14" customFormat="1">
      <c r="N5746" s="74"/>
    </row>
    <row r="5747" spans="14:14" customFormat="1">
      <c r="N5747" s="74"/>
    </row>
    <row r="5748" spans="14:14" customFormat="1">
      <c r="N5748" s="74"/>
    </row>
    <row r="5749" spans="14:14" customFormat="1">
      <c r="N5749" s="74"/>
    </row>
    <row r="5750" spans="14:14" customFormat="1">
      <c r="N5750" s="74"/>
    </row>
    <row r="5751" spans="14:14" customFormat="1">
      <c r="N5751" s="74"/>
    </row>
    <row r="5752" spans="14:14" customFormat="1">
      <c r="N5752" s="74"/>
    </row>
    <row r="5753" spans="14:14" customFormat="1">
      <c r="N5753" s="74"/>
    </row>
    <row r="5754" spans="14:14" customFormat="1">
      <c r="N5754" s="74"/>
    </row>
    <row r="5755" spans="14:14" customFormat="1">
      <c r="N5755" s="74"/>
    </row>
    <row r="5756" spans="14:14" customFormat="1">
      <c r="N5756" s="74"/>
    </row>
    <row r="5757" spans="14:14" customFormat="1">
      <c r="N5757" s="74"/>
    </row>
    <row r="5758" spans="14:14" customFormat="1">
      <c r="N5758" s="74"/>
    </row>
    <row r="5759" spans="14:14" customFormat="1">
      <c r="N5759" s="74"/>
    </row>
    <row r="5760" spans="14:14" customFormat="1">
      <c r="N5760" s="74"/>
    </row>
    <row r="5761" spans="14:14" customFormat="1">
      <c r="N5761" s="74"/>
    </row>
    <row r="5762" spans="14:14" customFormat="1">
      <c r="N5762" s="74"/>
    </row>
    <row r="5763" spans="14:14" customFormat="1">
      <c r="N5763" s="74"/>
    </row>
    <row r="5764" spans="14:14" customFormat="1">
      <c r="N5764" s="74"/>
    </row>
    <row r="5765" spans="14:14" customFormat="1">
      <c r="N5765" s="74"/>
    </row>
    <row r="5766" spans="14:14" customFormat="1">
      <c r="N5766" s="74"/>
    </row>
    <row r="5767" spans="14:14" customFormat="1">
      <c r="N5767" s="74"/>
    </row>
    <row r="5768" spans="14:14" customFormat="1">
      <c r="N5768" s="74"/>
    </row>
    <row r="5769" spans="14:14" customFormat="1">
      <c r="N5769" s="74"/>
    </row>
    <row r="5770" spans="14:14" customFormat="1">
      <c r="N5770" s="74"/>
    </row>
    <row r="5771" spans="14:14" customFormat="1">
      <c r="N5771" s="74"/>
    </row>
    <row r="5772" spans="14:14" customFormat="1">
      <c r="N5772" s="74"/>
    </row>
    <row r="5773" spans="14:14" customFormat="1">
      <c r="N5773" s="74"/>
    </row>
    <row r="5774" spans="14:14" customFormat="1">
      <c r="N5774" s="74"/>
    </row>
    <row r="5775" spans="14:14" customFormat="1">
      <c r="N5775" s="74"/>
    </row>
    <row r="5776" spans="14:14" customFormat="1">
      <c r="N5776" s="74"/>
    </row>
    <row r="5777" spans="14:14" customFormat="1">
      <c r="N5777" s="74"/>
    </row>
    <row r="5778" spans="14:14" customFormat="1">
      <c r="N5778" s="74"/>
    </row>
    <row r="5779" spans="14:14" customFormat="1">
      <c r="N5779" s="74"/>
    </row>
    <row r="5780" spans="14:14" customFormat="1">
      <c r="N5780" s="74"/>
    </row>
    <row r="5781" spans="14:14" customFormat="1">
      <c r="N5781" s="74"/>
    </row>
    <row r="5782" spans="14:14" customFormat="1">
      <c r="N5782" s="74"/>
    </row>
    <row r="5783" spans="14:14" customFormat="1">
      <c r="N5783" s="74"/>
    </row>
    <row r="5784" spans="14:14" customFormat="1">
      <c r="N5784" s="74"/>
    </row>
    <row r="5785" spans="14:14" customFormat="1">
      <c r="N5785" s="74"/>
    </row>
    <row r="5786" spans="14:14" customFormat="1">
      <c r="N5786" s="74"/>
    </row>
    <row r="5787" spans="14:14" customFormat="1">
      <c r="N5787" s="74"/>
    </row>
    <row r="5788" spans="14:14" customFormat="1">
      <c r="N5788" s="74"/>
    </row>
    <row r="5789" spans="14:14" customFormat="1">
      <c r="N5789" s="74"/>
    </row>
    <row r="5790" spans="14:14" customFormat="1">
      <c r="N5790" s="74"/>
    </row>
    <row r="5791" spans="14:14" customFormat="1">
      <c r="N5791" s="74"/>
    </row>
    <row r="5792" spans="14:14" customFormat="1">
      <c r="N5792" s="74"/>
    </row>
    <row r="5793" spans="14:14" customFormat="1">
      <c r="N5793" s="74"/>
    </row>
    <row r="5794" spans="14:14" customFormat="1">
      <c r="N5794" s="74"/>
    </row>
    <row r="5795" spans="14:14" customFormat="1">
      <c r="N5795" s="74"/>
    </row>
    <row r="5796" spans="14:14" customFormat="1">
      <c r="N5796" s="74"/>
    </row>
    <row r="5797" spans="14:14" customFormat="1">
      <c r="N5797" s="74"/>
    </row>
    <row r="5798" spans="14:14" customFormat="1">
      <c r="N5798" s="74"/>
    </row>
    <row r="5799" spans="14:14" customFormat="1">
      <c r="N5799" s="74"/>
    </row>
    <row r="5800" spans="14:14" customFormat="1">
      <c r="N5800" s="74"/>
    </row>
    <row r="5801" spans="14:14" customFormat="1">
      <c r="N5801" s="74"/>
    </row>
    <row r="5802" spans="14:14" customFormat="1">
      <c r="N5802" s="74"/>
    </row>
    <row r="5803" spans="14:14" customFormat="1">
      <c r="N5803" s="74"/>
    </row>
    <row r="5804" spans="14:14" customFormat="1">
      <c r="N5804" s="74"/>
    </row>
    <row r="5805" spans="14:14" customFormat="1">
      <c r="N5805" s="74"/>
    </row>
    <row r="5806" spans="14:14" customFormat="1">
      <c r="N5806" s="74"/>
    </row>
    <row r="5807" spans="14:14" customFormat="1">
      <c r="N5807" s="74"/>
    </row>
    <row r="5808" spans="14:14" customFormat="1">
      <c r="N5808" s="74"/>
    </row>
    <row r="5809" spans="14:14" customFormat="1">
      <c r="N5809" s="74"/>
    </row>
    <row r="5810" spans="14:14" customFormat="1">
      <c r="N5810" s="74"/>
    </row>
    <row r="5811" spans="14:14" customFormat="1">
      <c r="N5811" s="74"/>
    </row>
    <row r="5812" spans="14:14" customFormat="1">
      <c r="N5812" s="74"/>
    </row>
    <row r="5813" spans="14:14" customFormat="1">
      <c r="N5813" s="74"/>
    </row>
    <row r="5814" spans="14:14" customFormat="1">
      <c r="N5814" s="74"/>
    </row>
    <row r="5815" spans="14:14" customFormat="1">
      <c r="N5815" s="74"/>
    </row>
    <row r="5816" spans="14:14" customFormat="1">
      <c r="N5816" s="74"/>
    </row>
    <row r="5817" spans="14:14" customFormat="1">
      <c r="N5817" s="74"/>
    </row>
    <row r="5818" spans="14:14" customFormat="1">
      <c r="N5818" s="74"/>
    </row>
    <row r="5819" spans="14:14" customFormat="1">
      <c r="N5819" s="74"/>
    </row>
    <row r="5820" spans="14:14" customFormat="1">
      <c r="N5820" s="74"/>
    </row>
    <row r="5821" spans="14:14" customFormat="1">
      <c r="N5821" s="74"/>
    </row>
    <row r="5822" spans="14:14" customFormat="1">
      <c r="N5822" s="74"/>
    </row>
    <row r="5823" spans="14:14" customFormat="1">
      <c r="N5823" s="74"/>
    </row>
    <row r="5824" spans="14:14" customFormat="1">
      <c r="N5824" s="74"/>
    </row>
    <row r="5825" spans="14:14" customFormat="1">
      <c r="N5825" s="74"/>
    </row>
    <row r="5826" spans="14:14" customFormat="1">
      <c r="N5826" s="74"/>
    </row>
    <row r="5827" spans="14:14" customFormat="1">
      <c r="N5827" s="74"/>
    </row>
    <row r="5828" spans="14:14" customFormat="1">
      <c r="N5828" s="74"/>
    </row>
    <row r="5829" spans="14:14" customFormat="1">
      <c r="N5829" s="74"/>
    </row>
    <row r="5830" spans="14:14" customFormat="1">
      <c r="N5830" s="74"/>
    </row>
    <row r="5831" spans="14:14" customFormat="1">
      <c r="N5831" s="74"/>
    </row>
    <row r="5832" spans="14:14" customFormat="1">
      <c r="N5832" s="74"/>
    </row>
    <row r="5833" spans="14:14" customFormat="1">
      <c r="N5833" s="74"/>
    </row>
    <row r="5834" spans="14:14" customFormat="1">
      <c r="N5834" s="74"/>
    </row>
    <row r="5835" spans="14:14" customFormat="1">
      <c r="N5835" s="74"/>
    </row>
    <row r="5836" spans="14:14" customFormat="1">
      <c r="N5836" s="74"/>
    </row>
    <row r="5837" spans="14:14" customFormat="1">
      <c r="N5837" s="74"/>
    </row>
    <row r="5838" spans="14:14" customFormat="1">
      <c r="N5838" s="74"/>
    </row>
    <row r="5839" spans="14:14" customFormat="1">
      <c r="N5839" s="74"/>
    </row>
    <row r="5840" spans="14:14" customFormat="1">
      <c r="N5840" s="74"/>
    </row>
    <row r="5841" spans="14:14" customFormat="1">
      <c r="N5841" s="74"/>
    </row>
    <row r="5842" spans="14:14" customFormat="1">
      <c r="N5842" s="74"/>
    </row>
    <row r="5843" spans="14:14" customFormat="1">
      <c r="N5843" s="74"/>
    </row>
    <row r="5844" spans="14:14" customFormat="1">
      <c r="N5844" s="74"/>
    </row>
    <row r="5845" spans="14:14" customFormat="1">
      <c r="N5845" s="74"/>
    </row>
    <row r="5846" spans="14:14" customFormat="1">
      <c r="N5846" s="74"/>
    </row>
    <row r="5847" spans="14:14" customFormat="1">
      <c r="N5847" s="74"/>
    </row>
    <row r="5848" spans="14:14" customFormat="1">
      <c r="N5848" s="74"/>
    </row>
    <row r="5849" spans="14:14" customFormat="1">
      <c r="N5849" s="74"/>
    </row>
    <row r="5850" spans="14:14" customFormat="1">
      <c r="N5850" s="74"/>
    </row>
    <row r="5851" spans="14:14" customFormat="1">
      <c r="N5851" s="74"/>
    </row>
    <row r="5852" spans="14:14" customFormat="1">
      <c r="N5852" s="74"/>
    </row>
    <row r="5853" spans="14:14" customFormat="1">
      <c r="N5853" s="74"/>
    </row>
    <row r="5854" spans="14:14" customFormat="1">
      <c r="N5854" s="74"/>
    </row>
    <row r="5855" spans="14:14" customFormat="1">
      <c r="N5855" s="74"/>
    </row>
    <row r="5856" spans="14:14" customFormat="1">
      <c r="N5856" s="74"/>
    </row>
    <row r="5857" spans="14:14" customFormat="1">
      <c r="N5857" s="74"/>
    </row>
    <row r="5858" spans="14:14" customFormat="1">
      <c r="N5858" s="74"/>
    </row>
    <row r="5859" spans="14:14" customFormat="1">
      <c r="N5859" s="74"/>
    </row>
    <row r="5860" spans="14:14" customFormat="1">
      <c r="N5860" s="74"/>
    </row>
    <row r="5861" spans="14:14" customFormat="1">
      <c r="N5861" s="74"/>
    </row>
    <row r="5862" spans="14:14" customFormat="1">
      <c r="N5862" s="74"/>
    </row>
    <row r="5863" spans="14:14" customFormat="1">
      <c r="N5863" s="74"/>
    </row>
    <row r="5864" spans="14:14" customFormat="1">
      <c r="N5864" s="74"/>
    </row>
    <row r="5865" spans="14:14" customFormat="1">
      <c r="N5865" s="74"/>
    </row>
    <row r="5866" spans="14:14" customFormat="1">
      <c r="N5866" s="74"/>
    </row>
    <row r="5867" spans="14:14" customFormat="1">
      <c r="N5867" s="74"/>
    </row>
    <row r="5868" spans="14:14" customFormat="1">
      <c r="N5868" s="74"/>
    </row>
    <row r="5869" spans="14:14" customFormat="1">
      <c r="N5869" s="74"/>
    </row>
    <row r="5870" spans="14:14" customFormat="1">
      <c r="N5870" s="74"/>
    </row>
    <row r="5871" spans="14:14" customFormat="1">
      <c r="N5871" s="74"/>
    </row>
    <row r="5872" spans="14:14" customFormat="1">
      <c r="N5872" s="74"/>
    </row>
    <row r="5873" spans="14:14" customFormat="1">
      <c r="N5873" s="74"/>
    </row>
    <row r="5874" spans="14:14" customFormat="1">
      <c r="N5874" s="74"/>
    </row>
    <row r="5875" spans="14:14" customFormat="1">
      <c r="N5875" s="74"/>
    </row>
    <row r="5876" spans="14:14" customFormat="1">
      <c r="N5876" s="74"/>
    </row>
    <row r="5877" spans="14:14" customFormat="1">
      <c r="N5877" s="74"/>
    </row>
    <row r="5878" spans="14:14" customFormat="1">
      <c r="N5878" s="74"/>
    </row>
    <row r="5879" spans="14:14" customFormat="1">
      <c r="N5879" s="74"/>
    </row>
    <row r="5880" spans="14:14" customFormat="1">
      <c r="N5880" s="74"/>
    </row>
    <row r="5881" spans="14:14" customFormat="1">
      <c r="N5881" s="74"/>
    </row>
    <row r="5882" spans="14:14" customFormat="1">
      <c r="N5882" s="74"/>
    </row>
    <row r="5883" spans="14:14" customFormat="1">
      <c r="N5883" s="74"/>
    </row>
    <row r="5884" spans="14:14" customFormat="1">
      <c r="N5884" s="74"/>
    </row>
    <row r="5885" spans="14:14" customFormat="1">
      <c r="N5885" s="74"/>
    </row>
    <row r="5886" spans="14:14" customFormat="1">
      <c r="N5886" s="74"/>
    </row>
    <row r="5887" spans="14:14" customFormat="1">
      <c r="N5887" s="74"/>
    </row>
    <row r="5888" spans="14:14" customFormat="1">
      <c r="N5888" s="74"/>
    </row>
    <row r="5889" spans="14:14" customFormat="1">
      <c r="N5889" s="74"/>
    </row>
    <row r="5890" spans="14:14" customFormat="1">
      <c r="N5890" s="74"/>
    </row>
    <row r="5891" spans="14:14" customFormat="1">
      <c r="N5891" s="74"/>
    </row>
    <row r="5892" spans="14:14" customFormat="1">
      <c r="N5892" s="74"/>
    </row>
    <row r="5893" spans="14:14" customFormat="1">
      <c r="N5893" s="74"/>
    </row>
    <row r="5894" spans="14:14" customFormat="1">
      <c r="N5894" s="74"/>
    </row>
    <row r="5895" spans="14:14" customFormat="1">
      <c r="N5895" s="74"/>
    </row>
    <row r="5896" spans="14:14" customFormat="1">
      <c r="N5896" s="74"/>
    </row>
    <row r="5897" spans="14:14" customFormat="1">
      <c r="N5897" s="74"/>
    </row>
    <row r="5898" spans="14:14" customFormat="1">
      <c r="N5898" s="74"/>
    </row>
    <row r="5899" spans="14:14" customFormat="1">
      <c r="N5899" s="74"/>
    </row>
    <row r="5900" spans="14:14" customFormat="1">
      <c r="N5900" s="74"/>
    </row>
    <row r="5901" spans="14:14" customFormat="1">
      <c r="N5901" s="74"/>
    </row>
    <row r="5902" spans="14:14" customFormat="1">
      <c r="N5902" s="74"/>
    </row>
    <row r="5903" spans="14:14" customFormat="1">
      <c r="N5903" s="74"/>
    </row>
    <row r="5904" spans="14:14" customFormat="1">
      <c r="N5904" s="74"/>
    </row>
    <row r="5905" spans="14:14" customFormat="1">
      <c r="N5905" s="74"/>
    </row>
    <row r="5906" spans="14:14" customFormat="1">
      <c r="N5906" s="74"/>
    </row>
    <row r="5907" spans="14:14" customFormat="1">
      <c r="N5907" s="74"/>
    </row>
    <row r="5908" spans="14:14" customFormat="1">
      <c r="N5908" s="74"/>
    </row>
    <row r="5909" spans="14:14" customFormat="1">
      <c r="N5909" s="74"/>
    </row>
    <row r="5910" spans="14:14" customFormat="1">
      <c r="N5910" s="74"/>
    </row>
    <row r="5911" spans="14:14" customFormat="1">
      <c r="N5911" s="74"/>
    </row>
    <row r="5912" spans="14:14" customFormat="1">
      <c r="N5912" s="74"/>
    </row>
    <row r="5913" spans="14:14" customFormat="1">
      <c r="N5913" s="74"/>
    </row>
    <row r="5914" spans="14:14" customFormat="1">
      <c r="N5914" s="74"/>
    </row>
    <row r="5915" spans="14:14" customFormat="1">
      <c r="N5915" s="74"/>
    </row>
    <row r="5916" spans="14:14" customFormat="1">
      <c r="N5916" s="74"/>
    </row>
    <row r="5917" spans="14:14" customFormat="1">
      <c r="N5917" s="74"/>
    </row>
    <row r="5918" spans="14:14" customFormat="1">
      <c r="N5918" s="74"/>
    </row>
    <row r="5919" spans="14:14" customFormat="1">
      <c r="N5919" s="74"/>
    </row>
    <row r="5920" spans="14:14" customFormat="1">
      <c r="N5920" s="74"/>
    </row>
    <row r="5921" spans="14:14" customFormat="1">
      <c r="N5921" s="74"/>
    </row>
    <row r="5922" spans="14:14" customFormat="1">
      <c r="N5922" s="74"/>
    </row>
    <row r="5923" spans="14:14" customFormat="1">
      <c r="N5923" s="74"/>
    </row>
    <row r="5924" spans="14:14" customFormat="1">
      <c r="N5924" s="74"/>
    </row>
    <row r="5925" spans="14:14" customFormat="1">
      <c r="N5925" s="74"/>
    </row>
    <row r="5926" spans="14:14" customFormat="1">
      <c r="N5926" s="74"/>
    </row>
    <row r="5927" spans="14:14" customFormat="1">
      <c r="N5927" s="74"/>
    </row>
    <row r="5928" spans="14:14" customFormat="1">
      <c r="N5928" s="74"/>
    </row>
    <row r="5929" spans="14:14" customFormat="1">
      <c r="N5929" s="74"/>
    </row>
    <row r="5930" spans="14:14" customFormat="1">
      <c r="N5930" s="74"/>
    </row>
    <row r="5931" spans="14:14" customFormat="1">
      <c r="N5931" s="74"/>
    </row>
    <row r="5932" spans="14:14" customFormat="1">
      <c r="N5932" s="74"/>
    </row>
    <row r="5933" spans="14:14" customFormat="1">
      <c r="N5933" s="74"/>
    </row>
    <row r="5934" spans="14:14" customFormat="1">
      <c r="N5934" s="74"/>
    </row>
    <row r="5935" spans="14:14" customFormat="1">
      <c r="N5935" s="74"/>
    </row>
    <row r="5936" spans="14:14" customFormat="1">
      <c r="N5936" s="74"/>
    </row>
    <row r="5937" spans="14:14" customFormat="1">
      <c r="N5937" s="74"/>
    </row>
    <row r="5938" spans="14:14" customFormat="1">
      <c r="N5938" s="74"/>
    </row>
    <row r="5939" spans="14:14" customFormat="1">
      <c r="N5939" s="74"/>
    </row>
    <row r="5940" spans="14:14" customFormat="1">
      <c r="N5940" s="74"/>
    </row>
    <row r="5941" spans="14:14" customFormat="1">
      <c r="N5941" s="74"/>
    </row>
    <row r="5942" spans="14:14" customFormat="1">
      <c r="N5942" s="74"/>
    </row>
    <row r="5943" spans="14:14" customFormat="1">
      <c r="N5943" s="74"/>
    </row>
    <row r="5944" spans="14:14" customFormat="1">
      <c r="N5944" s="74"/>
    </row>
    <row r="5945" spans="14:14" customFormat="1">
      <c r="N5945" s="74"/>
    </row>
    <row r="5946" spans="14:14" customFormat="1">
      <c r="N5946" s="74"/>
    </row>
    <row r="5947" spans="14:14" customFormat="1">
      <c r="N5947" s="74"/>
    </row>
    <row r="5948" spans="14:14" customFormat="1">
      <c r="N5948" s="74"/>
    </row>
    <row r="5949" spans="14:14" customFormat="1">
      <c r="N5949" s="74"/>
    </row>
    <row r="5950" spans="14:14" customFormat="1">
      <c r="N5950" s="74"/>
    </row>
    <row r="5951" spans="14:14" customFormat="1">
      <c r="N5951" s="74"/>
    </row>
    <row r="5952" spans="14:14" customFormat="1">
      <c r="N5952" s="74"/>
    </row>
    <row r="5953" spans="14:14" customFormat="1">
      <c r="N5953" s="74"/>
    </row>
    <row r="5954" spans="14:14" customFormat="1">
      <c r="N5954" s="74"/>
    </row>
    <row r="5955" spans="14:14" customFormat="1">
      <c r="N5955" s="74"/>
    </row>
    <row r="5956" spans="14:14" customFormat="1">
      <c r="N5956" s="74"/>
    </row>
    <row r="5957" spans="14:14" customFormat="1">
      <c r="N5957" s="74"/>
    </row>
    <row r="5958" spans="14:14" customFormat="1">
      <c r="N5958" s="74"/>
    </row>
    <row r="5959" spans="14:14" customFormat="1">
      <c r="N5959" s="74"/>
    </row>
    <row r="5960" spans="14:14" customFormat="1">
      <c r="N5960" s="74"/>
    </row>
    <row r="5961" spans="14:14" customFormat="1">
      <c r="N5961" s="74"/>
    </row>
    <row r="5962" spans="14:14" customFormat="1">
      <c r="N5962" s="74"/>
    </row>
    <row r="5963" spans="14:14" customFormat="1">
      <c r="N5963" s="74"/>
    </row>
    <row r="5964" spans="14:14" customFormat="1">
      <c r="N5964" s="74"/>
    </row>
    <row r="5965" spans="14:14" customFormat="1">
      <c r="N5965" s="74"/>
    </row>
    <row r="5966" spans="14:14" customFormat="1">
      <c r="N5966" s="74"/>
    </row>
    <row r="5967" spans="14:14" customFormat="1">
      <c r="N5967" s="74"/>
    </row>
    <row r="5968" spans="14:14" customFormat="1">
      <c r="N5968" s="74"/>
    </row>
    <row r="5969" spans="14:14" customFormat="1">
      <c r="N5969" s="74"/>
    </row>
    <row r="5970" spans="14:14" customFormat="1">
      <c r="N5970" s="74"/>
    </row>
    <row r="5971" spans="14:14" customFormat="1">
      <c r="N5971" s="74"/>
    </row>
    <row r="5972" spans="14:14" customFormat="1">
      <c r="N5972" s="74"/>
    </row>
    <row r="5973" spans="14:14" customFormat="1">
      <c r="N5973" s="74"/>
    </row>
    <row r="5974" spans="14:14" customFormat="1">
      <c r="N5974" s="74"/>
    </row>
    <row r="5975" spans="14:14" customFormat="1">
      <c r="N5975" s="74"/>
    </row>
    <row r="5976" spans="14:14" customFormat="1">
      <c r="N5976" s="74"/>
    </row>
    <row r="5977" spans="14:14" customFormat="1">
      <c r="N5977" s="74"/>
    </row>
    <row r="5978" spans="14:14" customFormat="1">
      <c r="N5978" s="74"/>
    </row>
    <row r="5979" spans="14:14" customFormat="1">
      <c r="N5979" s="74"/>
    </row>
    <row r="5980" spans="14:14" customFormat="1">
      <c r="N5980" s="74"/>
    </row>
    <row r="5981" spans="14:14" customFormat="1">
      <c r="N5981" s="74"/>
    </row>
    <row r="5982" spans="14:14" customFormat="1">
      <c r="N5982" s="74"/>
    </row>
    <row r="5983" spans="14:14" customFormat="1">
      <c r="N5983" s="74"/>
    </row>
    <row r="5984" spans="14:14" customFormat="1">
      <c r="N5984" s="74"/>
    </row>
    <row r="5985" spans="14:14" customFormat="1">
      <c r="N5985" s="74"/>
    </row>
    <row r="5986" spans="14:14" customFormat="1">
      <c r="N5986" s="74"/>
    </row>
    <row r="5987" spans="14:14" customFormat="1">
      <c r="N5987" s="74"/>
    </row>
    <row r="5988" spans="14:14" customFormat="1">
      <c r="N5988" s="74"/>
    </row>
    <row r="5989" spans="14:14" customFormat="1">
      <c r="N5989" s="74"/>
    </row>
    <row r="5990" spans="14:14" customFormat="1">
      <c r="N5990" s="74"/>
    </row>
    <row r="5991" spans="14:14" customFormat="1">
      <c r="N5991" s="74"/>
    </row>
    <row r="5992" spans="14:14" customFormat="1">
      <c r="N5992" s="74"/>
    </row>
    <row r="5993" spans="14:14" customFormat="1">
      <c r="N5993" s="74"/>
    </row>
    <row r="5994" spans="14:14" customFormat="1">
      <c r="N5994" s="74"/>
    </row>
    <row r="5995" spans="14:14" customFormat="1">
      <c r="N5995" s="74"/>
    </row>
    <row r="5996" spans="14:14" customFormat="1">
      <c r="N5996" s="74"/>
    </row>
    <row r="5997" spans="14:14" customFormat="1">
      <c r="N5997" s="74"/>
    </row>
    <row r="5998" spans="14:14" customFormat="1">
      <c r="N5998" s="74"/>
    </row>
    <row r="5999" spans="14:14" customFormat="1">
      <c r="N5999" s="74"/>
    </row>
    <row r="6000" spans="14:14" customFormat="1">
      <c r="N6000" s="74"/>
    </row>
    <row r="6001" spans="14:14" customFormat="1">
      <c r="N6001" s="74"/>
    </row>
    <row r="6002" spans="14:14" customFormat="1">
      <c r="N6002" s="74"/>
    </row>
    <row r="6003" spans="14:14" customFormat="1">
      <c r="N6003" s="74"/>
    </row>
    <row r="6004" spans="14:14" customFormat="1">
      <c r="N6004" s="74"/>
    </row>
    <row r="6005" spans="14:14" customFormat="1">
      <c r="N6005" s="74"/>
    </row>
    <row r="6006" spans="14:14" customFormat="1">
      <c r="N6006" s="74"/>
    </row>
    <row r="6007" spans="14:14" customFormat="1">
      <c r="N6007" s="74"/>
    </row>
    <row r="6008" spans="14:14" customFormat="1">
      <c r="N6008" s="74"/>
    </row>
    <row r="6009" spans="14:14" customFormat="1">
      <c r="N6009" s="74"/>
    </row>
    <row r="6010" spans="14:14" customFormat="1">
      <c r="N6010" s="74"/>
    </row>
    <row r="6011" spans="14:14" customFormat="1">
      <c r="N6011" s="74"/>
    </row>
    <row r="6012" spans="14:14" customFormat="1">
      <c r="N6012" s="74"/>
    </row>
    <row r="6013" spans="14:14" customFormat="1">
      <c r="N6013" s="74"/>
    </row>
    <row r="6014" spans="14:14" customFormat="1">
      <c r="N6014" s="74"/>
    </row>
    <row r="6015" spans="14:14" customFormat="1">
      <c r="N6015" s="74"/>
    </row>
    <row r="6016" spans="14:14" customFormat="1">
      <c r="N6016" s="74"/>
    </row>
    <row r="6017" spans="14:14" customFormat="1">
      <c r="N6017" s="74"/>
    </row>
    <row r="6018" spans="14:14" customFormat="1">
      <c r="N6018" s="74"/>
    </row>
    <row r="6019" spans="14:14" customFormat="1">
      <c r="N6019" s="74"/>
    </row>
    <row r="6020" spans="14:14" customFormat="1">
      <c r="N6020" s="74"/>
    </row>
    <row r="6021" spans="14:14" customFormat="1">
      <c r="N6021" s="74"/>
    </row>
    <row r="6022" spans="14:14" customFormat="1">
      <c r="N6022" s="74"/>
    </row>
    <row r="6023" spans="14:14" customFormat="1">
      <c r="N6023" s="74"/>
    </row>
    <row r="6024" spans="14:14" customFormat="1">
      <c r="N6024" s="74"/>
    </row>
    <row r="6025" spans="14:14" customFormat="1">
      <c r="N6025" s="74"/>
    </row>
    <row r="6026" spans="14:14" customFormat="1">
      <c r="N6026" s="74"/>
    </row>
    <row r="6027" spans="14:14" customFormat="1">
      <c r="N6027" s="74"/>
    </row>
    <row r="6028" spans="14:14" customFormat="1">
      <c r="N6028" s="74"/>
    </row>
    <row r="6029" spans="14:14" customFormat="1">
      <c r="N6029" s="74"/>
    </row>
    <row r="6030" spans="14:14" customFormat="1">
      <c r="N6030" s="74"/>
    </row>
    <row r="6031" spans="14:14" customFormat="1">
      <c r="N6031" s="74"/>
    </row>
    <row r="6032" spans="14:14" customFormat="1">
      <c r="N6032" s="74"/>
    </row>
    <row r="6033" spans="14:14" customFormat="1">
      <c r="N6033" s="74"/>
    </row>
    <row r="6034" spans="14:14" customFormat="1">
      <c r="N6034" s="74"/>
    </row>
    <row r="6035" spans="14:14" customFormat="1">
      <c r="N6035" s="74"/>
    </row>
    <row r="6036" spans="14:14" customFormat="1">
      <c r="N6036" s="74"/>
    </row>
    <row r="6037" spans="14:14" customFormat="1">
      <c r="N6037" s="74"/>
    </row>
    <row r="6038" spans="14:14" customFormat="1">
      <c r="N6038" s="74"/>
    </row>
    <row r="6039" spans="14:14" customFormat="1">
      <c r="N6039" s="74"/>
    </row>
    <row r="6040" spans="14:14" customFormat="1">
      <c r="N6040" s="74"/>
    </row>
    <row r="6041" spans="14:14" customFormat="1">
      <c r="N6041" s="74"/>
    </row>
    <row r="6042" spans="14:14" customFormat="1">
      <c r="N6042" s="74"/>
    </row>
    <row r="6043" spans="14:14" customFormat="1">
      <c r="N6043" s="74"/>
    </row>
    <row r="6044" spans="14:14" customFormat="1">
      <c r="N6044" s="74"/>
    </row>
    <row r="6045" spans="14:14" customFormat="1">
      <c r="N6045" s="74"/>
    </row>
    <row r="6046" spans="14:14" customFormat="1">
      <c r="N6046" s="74"/>
    </row>
    <row r="6047" spans="14:14" customFormat="1">
      <c r="N6047" s="74"/>
    </row>
    <row r="6048" spans="14:14" customFormat="1">
      <c r="N6048" s="74"/>
    </row>
    <row r="6049" spans="14:14" customFormat="1">
      <c r="N6049" s="74"/>
    </row>
    <row r="6050" spans="14:14" customFormat="1">
      <c r="N6050" s="74"/>
    </row>
    <row r="6051" spans="14:14" customFormat="1">
      <c r="N6051" s="74"/>
    </row>
    <row r="6052" spans="14:14" customFormat="1">
      <c r="N6052" s="74"/>
    </row>
    <row r="6053" spans="14:14" customFormat="1">
      <c r="N6053" s="74"/>
    </row>
    <row r="6054" spans="14:14" customFormat="1">
      <c r="N6054" s="74"/>
    </row>
    <row r="6055" spans="14:14" customFormat="1">
      <c r="N6055" s="74"/>
    </row>
    <row r="6056" spans="14:14" customFormat="1">
      <c r="N6056" s="74"/>
    </row>
    <row r="6057" spans="14:14" customFormat="1">
      <c r="N6057" s="74"/>
    </row>
    <row r="6058" spans="14:14" customFormat="1">
      <c r="N6058" s="74"/>
    </row>
    <row r="6059" spans="14:14" customFormat="1">
      <c r="N6059" s="74"/>
    </row>
    <row r="6060" spans="14:14" customFormat="1">
      <c r="N6060" s="74"/>
    </row>
    <row r="6061" spans="14:14" customFormat="1">
      <c r="N6061" s="74"/>
    </row>
    <row r="6062" spans="14:14" customFormat="1">
      <c r="N6062" s="74"/>
    </row>
    <row r="6063" spans="14:14" customFormat="1">
      <c r="N6063" s="74"/>
    </row>
    <row r="6064" spans="14:14" customFormat="1">
      <c r="N6064" s="74"/>
    </row>
    <row r="6065" spans="14:14" customFormat="1">
      <c r="N6065" s="74"/>
    </row>
    <row r="6066" spans="14:14" customFormat="1">
      <c r="N6066" s="74"/>
    </row>
    <row r="6067" spans="14:14" customFormat="1">
      <c r="N6067" s="74"/>
    </row>
    <row r="6068" spans="14:14" customFormat="1">
      <c r="N6068" s="74"/>
    </row>
    <row r="6069" spans="14:14" customFormat="1">
      <c r="N6069" s="74"/>
    </row>
    <row r="6070" spans="14:14" customFormat="1">
      <c r="N6070" s="74"/>
    </row>
    <row r="6071" spans="14:14" customFormat="1">
      <c r="N6071" s="74"/>
    </row>
    <row r="6072" spans="14:14" customFormat="1">
      <c r="N6072" s="74"/>
    </row>
    <row r="6073" spans="14:14" customFormat="1">
      <c r="N6073" s="74"/>
    </row>
    <row r="6074" spans="14:14" customFormat="1">
      <c r="N6074" s="74"/>
    </row>
    <row r="6075" spans="14:14" customFormat="1">
      <c r="N6075" s="74"/>
    </row>
    <row r="6076" spans="14:14" customFormat="1">
      <c r="N6076" s="74"/>
    </row>
    <row r="6077" spans="14:14" customFormat="1">
      <c r="N6077" s="74"/>
    </row>
    <row r="6078" spans="14:14" customFormat="1">
      <c r="N6078" s="74"/>
    </row>
    <row r="6079" spans="14:14" customFormat="1">
      <c r="N6079" s="74"/>
    </row>
    <row r="6080" spans="14:14" customFormat="1">
      <c r="N6080" s="74"/>
    </row>
    <row r="6081" spans="14:14" customFormat="1">
      <c r="N6081" s="74"/>
    </row>
    <row r="6082" spans="14:14" customFormat="1">
      <c r="N6082" s="74"/>
    </row>
    <row r="6083" spans="14:14" customFormat="1">
      <c r="N6083" s="74"/>
    </row>
    <row r="6084" spans="14:14" customFormat="1">
      <c r="N6084" s="74"/>
    </row>
    <row r="6085" spans="14:14" customFormat="1">
      <c r="N6085" s="74"/>
    </row>
    <row r="6086" spans="14:14" customFormat="1">
      <c r="N6086" s="74"/>
    </row>
    <row r="6087" spans="14:14" customFormat="1">
      <c r="N6087" s="74"/>
    </row>
    <row r="6088" spans="14:14" customFormat="1">
      <c r="N6088" s="74"/>
    </row>
    <row r="6089" spans="14:14" customFormat="1">
      <c r="N6089" s="74"/>
    </row>
    <row r="6090" spans="14:14" customFormat="1">
      <c r="N6090" s="74"/>
    </row>
    <row r="6091" spans="14:14" customFormat="1">
      <c r="N6091" s="74"/>
    </row>
    <row r="6092" spans="14:14" customFormat="1">
      <c r="N6092" s="74"/>
    </row>
    <row r="6093" spans="14:14" customFormat="1">
      <c r="N6093" s="74"/>
    </row>
    <row r="6094" spans="14:14" customFormat="1">
      <c r="N6094" s="74"/>
    </row>
    <row r="6095" spans="14:14" customFormat="1">
      <c r="N6095" s="74"/>
    </row>
    <row r="6096" spans="14:14" customFormat="1">
      <c r="N6096" s="74"/>
    </row>
    <row r="6097" spans="14:14" customFormat="1">
      <c r="N6097" s="74"/>
    </row>
    <row r="6098" spans="14:14" customFormat="1">
      <c r="N6098" s="74"/>
    </row>
    <row r="6099" spans="14:14" customFormat="1">
      <c r="N6099" s="74"/>
    </row>
    <row r="6100" spans="14:14" customFormat="1">
      <c r="N6100" s="74"/>
    </row>
    <row r="6101" spans="14:14" customFormat="1">
      <c r="N6101" s="74"/>
    </row>
    <row r="6102" spans="14:14" customFormat="1">
      <c r="N6102" s="74"/>
    </row>
    <row r="6103" spans="14:14" customFormat="1">
      <c r="N6103" s="74"/>
    </row>
    <row r="6104" spans="14:14" customFormat="1">
      <c r="N6104" s="74"/>
    </row>
    <row r="6105" spans="14:14" customFormat="1">
      <c r="N6105" s="74"/>
    </row>
    <row r="6106" spans="14:14" customFormat="1">
      <c r="N6106" s="74"/>
    </row>
    <row r="6107" spans="14:14" customFormat="1">
      <c r="N6107" s="74"/>
    </row>
    <row r="6108" spans="14:14" customFormat="1">
      <c r="N6108" s="74"/>
    </row>
    <row r="6109" spans="14:14" customFormat="1">
      <c r="N6109" s="74"/>
    </row>
    <row r="6110" spans="14:14" customFormat="1">
      <c r="N6110" s="74"/>
    </row>
    <row r="6111" spans="14:14" customFormat="1">
      <c r="N6111" s="74"/>
    </row>
    <row r="6112" spans="14:14" customFormat="1">
      <c r="N6112" s="74"/>
    </row>
    <row r="6113" spans="14:14" customFormat="1">
      <c r="N6113" s="74"/>
    </row>
    <row r="6114" spans="14:14" customFormat="1">
      <c r="N6114" s="74"/>
    </row>
    <row r="6115" spans="14:14" customFormat="1">
      <c r="N6115" s="74"/>
    </row>
    <row r="6116" spans="14:14" customFormat="1">
      <c r="N6116" s="74"/>
    </row>
    <row r="6117" spans="14:14" customFormat="1">
      <c r="N6117" s="74"/>
    </row>
    <row r="6118" spans="14:14" customFormat="1">
      <c r="N6118" s="74"/>
    </row>
    <row r="6119" spans="14:14" customFormat="1">
      <c r="N6119" s="74"/>
    </row>
    <row r="6120" spans="14:14" customFormat="1">
      <c r="N6120" s="74"/>
    </row>
    <row r="6121" spans="14:14" customFormat="1">
      <c r="N6121" s="74"/>
    </row>
    <row r="6122" spans="14:14" customFormat="1">
      <c r="N6122" s="74"/>
    </row>
    <row r="6123" spans="14:14" customFormat="1">
      <c r="N6123" s="74"/>
    </row>
    <row r="6124" spans="14:14" customFormat="1">
      <c r="N6124" s="74"/>
    </row>
    <row r="6125" spans="14:14" customFormat="1">
      <c r="N6125" s="74"/>
    </row>
    <row r="6126" spans="14:14" customFormat="1">
      <c r="N6126" s="74"/>
    </row>
    <row r="6127" spans="14:14" customFormat="1">
      <c r="N6127" s="74"/>
    </row>
    <row r="6128" spans="14:14" customFormat="1">
      <c r="N6128" s="74"/>
    </row>
    <row r="6129" spans="14:14" customFormat="1">
      <c r="N6129" s="74"/>
    </row>
    <row r="6130" spans="14:14" customFormat="1">
      <c r="N6130" s="74"/>
    </row>
    <row r="6131" spans="14:14" customFormat="1">
      <c r="N6131" s="74"/>
    </row>
    <row r="6132" spans="14:14" customFormat="1">
      <c r="N6132" s="74"/>
    </row>
    <row r="6133" spans="14:14" customFormat="1">
      <c r="N6133" s="74"/>
    </row>
    <row r="6134" spans="14:14" customFormat="1">
      <c r="N6134" s="74"/>
    </row>
    <row r="6135" spans="14:14" customFormat="1">
      <c r="N6135" s="74"/>
    </row>
    <row r="6136" spans="14:14" customFormat="1">
      <c r="N6136" s="74"/>
    </row>
    <row r="6137" spans="14:14" customFormat="1">
      <c r="N6137" s="74"/>
    </row>
    <row r="6138" spans="14:14" customFormat="1">
      <c r="N6138" s="74"/>
    </row>
    <row r="6139" spans="14:14" customFormat="1">
      <c r="N6139" s="74"/>
    </row>
    <row r="6140" spans="14:14" customFormat="1">
      <c r="N6140" s="74"/>
    </row>
    <row r="6141" spans="14:14" customFormat="1">
      <c r="N6141" s="74"/>
    </row>
    <row r="6142" spans="14:14" customFormat="1">
      <c r="N6142" s="74"/>
    </row>
    <row r="6143" spans="14:14" customFormat="1">
      <c r="N6143" s="74"/>
    </row>
    <row r="6144" spans="14:14" customFormat="1">
      <c r="N6144" s="74"/>
    </row>
    <row r="6145" spans="14:14" customFormat="1">
      <c r="N6145" s="74"/>
    </row>
    <row r="6146" spans="14:14" customFormat="1">
      <c r="N6146" s="74"/>
    </row>
    <row r="6147" spans="14:14" customFormat="1">
      <c r="N6147" s="74"/>
    </row>
    <row r="6148" spans="14:14" customFormat="1">
      <c r="N6148" s="74"/>
    </row>
    <row r="6149" spans="14:14" customFormat="1">
      <c r="N6149" s="74"/>
    </row>
    <row r="6150" spans="14:14" customFormat="1">
      <c r="N6150" s="74"/>
    </row>
    <row r="6151" spans="14:14" customFormat="1">
      <c r="N6151" s="74"/>
    </row>
    <row r="6152" spans="14:14" customFormat="1">
      <c r="N6152" s="74"/>
    </row>
    <row r="6153" spans="14:14" customFormat="1">
      <c r="N6153" s="74"/>
    </row>
    <row r="6154" spans="14:14" customFormat="1">
      <c r="N6154" s="74"/>
    </row>
    <row r="6155" spans="14:14" customFormat="1">
      <c r="N6155" s="74"/>
    </row>
    <row r="6156" spans="14:14" customFormat="1">
      <c r="N6156" s="74"/>
    </row>
    <row r="6157" spans="14:14" customFormat="1">
      <c r="N6157" s="74"/>
    </row>
    <row r="6158" spans="14:14" customFormat="1">
      <c r="N6158" s="74"/>
    </row>
    <row r="6159" spans="14:14" customFormat="1">
      <c r="N6159" s="74"/>
    </row>
    <row r="6160" spans="14:14" customFormat="1">
      <c r="N6160" s="74"/>
    </row>
    <row r="6161" spans="14:14" customFormat="1">
      <c r="N6161" s="74"/>
    </row>
    <row r="6162" spans="14:14" customFormat="1">
      <c r="N6162" s="74"/>
    </row>
    <row r="6163" spans="14:14" customFormat="1">
      <c r="N6163" s="74"/>
    </row>
    <row r="6164" spans="14:14" customFormat="1">
      <c r="N6164" s="74"/>
    </row>
    <row r="6165" spans="14:14" customFormat="1">
      <c r="N6165" s="74"/>
    </row>
    <row r="6166" spans="14:14" customFormat="1">
      <c r="N6166" s="74"/>
    </row>
    <row r="6167" spans="14:14" customFormat="1">
      <c r="N6167" s="74"/>
    </row>
    <row r="6168" spans="14:14" customFormat="1">
      <c r="N6168" s="74"/>
    </row>
    <row r="6169" spans="14:14" customFormat="1">
      <c r="N6169" s="74"/>
    </row>
    <row r="6170" spans="14:14" customFormat="1">
      <c r="N6170" s="74"/>
    </row>
    <row r="6171" spans="14:14" customFormat="1">
      <c r="N6171" s="74"/>
    </row>
    <row r="6172" spans="14:14" customFormat="1">
      <c r="N6172" s="74"/>
    </row>
    <row r="6173" spans="14:14" customFormat="1">
      <c r="N6173" s="74"/>
    </row>
    <row r="6174" spans="14:14" customFormat="1">
      <c r="N6174" s="74"/>
    </row>
    <row r="6175" spans="14:14" customFormat="1">
      <c r="N6175" s="74"/>
    </row>
    <row r="6176" spans="14:14" customFormat="1">
      <c r="N6176" s="74"/>
    </row>
    <row r="6177" spans="14:14" customFormat="1">
      <c r="N6177" s="74"/>
    </row>
    <row r="6178" spans="14:14" customFormat="1">
      <c r="N6178" s="74"/>
    </row>
    <row r="6179" spans="14:14" customFormat="1">
      <c r="N6179" s="74"/>
    </row>
    <row r="6180" spans="14:14" customFormat="1">
      <c r="N6180" s="74"/>
    </row>
    <row r="6181" spans="14:14" customFormat="1">
      <c r="N6181" s="74"/>
    </row>
    <row r="6182" spans="14:14" customFormat="1">
      <c r="N6182" s="74"/>
    </row>
    <row r="6183" spans="14:14" customFormat="1">
      <c r="N6183" s="74"/>
    </row>
    <row r="6184" spans="14:14" customFormat="1">
      <c r="N6184" s="74"/>
    </row>
    <row r="6185" spans="14:14" customFormat="1">
      <c r="N6185" s="74"/>
    </row>
    <row r="6186" spans="14:14" customFormat="1">
      <c r="N6186" s="74"/>
    </row>
    <row r="6187" spans="14:14" customFormat="1">
      <c r="N6187" s="74"/>
    </row>
    <row r="6188" spans="14:14" customFormat="1">
      <c r="N6188" s="74"/>
    </row>
    <row r="6189" spans="14:14" customFormat="1">
      <c r="N6189" s="74"/>
    </row>
    <row r="6190" spans="14:14" customFormat="1">
      <c r="N6190" s="74"/>
    </row>
    <row r="6191" spans="14:14" customFormat="1">
      <c r="N6191" s="74"/>
    </row>
    <row r="6192" spans="14:14" customFormat="1">
      <c r="N6192" s="74"/>
    </row>
    <row r="6193" spans="14:14" customFormat="1">
      <c r="N6193" s="74"/>
    </row>
    <row r="6194" spans="14:14" customFormat="1">
      <c r="N6194" s="74"/>
    </row>
    <row r="6195" spans="14:14" customFormat="1">
      <c r="N6195" s="74"/>
    </row>
    <row r="6196" spans="14:14" customFormat="1">
      <c r="N6196" s="74"/>
    </row>
    <row r="6197" spans="14:14" customFormat="1">
      <c r="N6197" s="74"/>
    </row>
    <row r="6198" spans="14:14" customFormat="1">
      <c r="N6198" s="74"/>
    </row>
    <row r="6199" spans="14:14" customFormat="1">
      <c r="N6199" s="74"/>
    </row>
    <row r="6200" spans="14:14" customFormat="1">
      <c r="N6200" s="74"/>
    </row>
    <row r="6201" spans="14:14" customFormat="1">
      <c r="N6201" s="74"/>
    </row>
    <row r="6202" spans="14:14" customFormat="1">
      <c r="N6202" s="74"/>
    </row>
    <row r="6203" spans="14:14" customFormat="1">
      <c r="N6203" s="74"/>
    </row>
    <row r="6204" spans="14:14" customFormat="1">
      <c r="N6204" s="74"/>
    </row>
    <row r="6205" spans="14:14" customFormat="1">
      <c r="N6205" s="74"/>
    </row>
    <row r="6206" spans="14:14" customFormat="1">
      <c r="N6206" s="74"/>
    </row>
    <row r="6207" spans="14:14" customFormat="1">
      <c r="N6207" s="74"/>
    </row>
    <row r="6208" spans="14:14" customFormat="1">
      <c r="N6208" s="74"/>
    </row>
    <row r="6209" spans="14:14" customFormat="1">
      <c r="N6209" s="74"/>
    </row>
    <row r="6210" spans="14:14" customFormat="1">
      <c r="N6210" s="74"/>
    </row>
    <row r="6211" spans="14:14" customFormat="1">
      <c r="N6211" s="74"/>
    </row>
    <row r="6212" spans="14:14" customFormat="1">
      <c r="N6212" s="74"/>
    </row>
    <row r="6213" spans="14:14" customFormat="1">
      <c r="N6213" s="74"/>
    </row>
    <row r="6214" spans="14:14" customFormat="1">
      <c r="N6214" s="74"/>
    </row>
    <row r="6215" spans="14:14" customFormat="1">
      <c r="N6215" s="74"/>
    </row>
    <row r="6216" spans="14:14" customFormat="1">
      <c r="N6216" s="74"/>
    </row>
    <row r="6217" spans="14:14" customFormat="1">
      <c r="N6217" s="74"/>
    </row>
    <row r="6218" spans="14:14" customFormat="1">
      <c r="N6218" s="74"/>
    </row>
    <row r="6219" spans="14:14" customFormat="1">
      <c r="N6219" s="74"/>
    </row>
    <row r="6220" spans="14:14" customFormat="1">
      <c r="N6220" s="74"/>
    </row>
    <row r="6221" spans="14:14" customFormat="1">
      <c r="N6221" s="74"/>
    </row>
    <row r="6222" spans="14:14" customFormat="1">
      <c r="N6222" s="74"/>
    </row>
    <row r="6223" spans="14:14" customFormat="1">
      <c r="N6223" s="74"/>
    </row>
    <row r="6224" spans="14:14" customFormat="1">
      <c r="N6224" s="74"/>
    </row>
    <row r="6225" spans="14:14" customFormat="1">
      <c r="N6225" s="74"/>
    </row>
    <row r="6226" spans="14:14" customFormat="1">
      <c r="N6226" s="74"/>
    </row>
    <row r="6227" spans="14:14" customFormat="1">
      <c r="N6227" s="74"/>
    </row>
    <row r="6228" spans="14:14" customFormat="1">
      <c r="N6228" s="74"/>
    </row>
    <row r="6229" spans="14:14" customFormat="1">
      <c r="N6229" s="74"/>
    </row>
    <row r="6230" spans="14:14" customFormat="1">
      <c r="N6230" s="74"/>
    </row>
    <row r="6231" spans="14:14" customFormat="1">
      <c r="N6231" s="74"/>
    </row>
    <row r="6232" spans="14:14" customFormat="1">
      <c r="N6232" s="74"/>
    </row>
    <row r="6233" spans="14:14" customFormat="1">
      <c r="N6233" s="74"/>
    </row>
    <row r="6234" spans="14:14" customFormat="1">
      <c r="N6234" s="74"/>
    </row>
    <row r="6235" spans="14:14" customFormat="1">
      <c r="N6235" s="74"/>
    </row>
    <row r="6236" spans="14:14" customFormat="1">
      <c r="N6236" s="74"/>
    </row>
    <row r="6237" spans="14:14" customFormat="1">
      <c r="N6237" s="74"/>
    </row>
    <row r="6238" spans="14:14" customFormat="1">
      <c r="N6238" s="74"/>
    </row>
    <row r="6239" spans="14:14" customFormat="1">
      <c r="N6239" s="74"/>
    </row>
    <row r="6240" spans="14:14" customFormat="1">
      <c r="N6240" s="74"/>
    </row>
    <row r="6241" spans="14:14" customFormat="1">
      <c r="N6241" s="74"/>
    </row>
    <row r="6242" spans="14:14" customFormat="1">
      <c r="N6242" s="74"/>
    </row>
    <row r="6243" spans="14:14" customFormat="1">
      <c r="N6243" s="74"/>
    </row>
    <row r="6244" spans="14:14" customFormat="1">
      <c r="N6244" s="74"/>
    </row>
    <row r="6245" spans="14:14" customFormat="1">
      <c r="N6245" s="74"/>
    </row>
    <row r="6246" spans="14:14" customFormat="1">
      <c r="N6246" s="74"/>
    </row>
    <row r="6247" spans="14:14" customFormat="1">
      <c r="N6247" s="74"/>
    </row>
    <row r="6248" spans="14:14" customFormat="1">
      <c r="N6248" s="74"/>
    </row>
    <row r="6249" spans="14:14" customFormat="1">
      <c r="N6249" s="74"/>
    </row>
    <row r="6250" spans="14:14" customFormat="1">
      <c r="N6250" s="74"/>
    </row>
    <row r="6251" spans="14:14" customFormat="1">
      <c r="N6251" s="74"/>
    </row>
    <row r="6252" spans="14:14" customFormat="1">
      <c r="N6252" s="74"/>
    </row>
    <row r="6253" spans="14:14" customFormat="1">
      <c r="N6253" s="74"/>
    </row>
    <row r="6254" spans="14:14" customFormat="1">
      <c r="N6254" s="74"/>
    </row>
    <row r="6255" spans="14:14" customFormat="1">
      <c r="N6255" s="74"/>
    </row>
    <row r="6256" spans="14:14" customFormat="1">
      <c r="N6256" s="74"/>
    </row>
    <row r="6257" spans="14:14" customFormat="1">
      <c r="N6257" s="74"/>
    </row>
    <row r="6258" spans="14:14" customFormat="1">
      <c r="N6258" s="74"/>
    </row>
    <row r="6259" spans="14:14" customFormat="1">
      <c r="N6259" s="74"/>
    </row>
    <row r="6260" spans="14:14" customFormat="1">
      <c r="N6260" s="74"/>
    </row>
    <row r="6261" spans="14:14" customFormat="1">
      <c r="N6261" s="74"/>
    </row>
    <row r="6262" spans="14:14" customFormat="1">
      <c r="N6262" s="74"/>
    </row>
    <row r="6263" spans="14:14" customFormat="1">
      <c r="N6263" s="74"/>
    </row>
    <row r="6264" spans="14:14" customFormat="1">
      <c r="N6264" s="74"/>
    </row>
    <row r="6265" spans="14:14" customFormat="1">
      <c r="N6265" s="74"/>
    </row>
    <row r="6266" spans="14:14" customFormat="1">
      <c r="N6266" s="74"/>
    </row>
    <row r="6267" spans="14:14" customFormat="1">
      <c r="N6267" s="74"/>
    </row>
    <row r="6268" spans="14:14" customFormat="1">
      <c r="N6268" s="74"/>
    </row>
    <row r="6269" spans="14:14" customFormat="1">
      <c r="N6269" s="74"/>
    </row>
    <row r="6270" spans="14:14" customFormat="1">
      <c r="N6270" s="74"/>
    </row>
    <row r="6271" spans="14:14" customFormat="1">
      <c r="N6271" s="74"/>
    </row>
    <row r="6272" spans="14:14" customFormat="1">
      <c r="N6272" s="74"/>
    </row>
    <row r="6273" spans="14:14" customFormat="1">
      <c r="N6273" s="74"/>
    </row>
    <row r="6274" spans="14:14" customFormat="1">
      <c r="N6274" s="74"/>
    </row>
    <row r="6275" spans="14:14" customFormat="1">
      <c r="N6275" s="74"/>
    </row>
    <row r="6276" spans="14:14" customFormat="1">
      <c r="N6276" s="74"/>
    </row>
    <row r="6277" spans="14:14" customFormat="1">
      <c r="N6277" s="74"/>
    </row>
    <row r="6278" spans="14:14" customFormat="1">
      <c r="N6278" s="74"/>
    </row>
    <row r="6279" spans="14:14" customFormat="1">
      <c r="N6279" s="74"/>
    </row>
    <row r="6280" spans="14:14" customFormat="1">
      <c r="N6280" s="74"/>
    </row>
    <row r="6281" spans="14:14" customFormat="1">
      <c r="N6281" s="74"/>
    </row>
    <row r="6282" spans="14:14" customFormat="1">
      <c r="N6282" s="74"/>
    </row>
    <row r="6283" spans="14:14" customFormat="1">
      <c r="N6283" s="74"/>
    </row>
    <row r="6284" spans="14:14" customFormat="1">
      <c r="N6284" s="74"/>
    </row>
    <row r="6285" spans="14:14" customFormat="1">
      <c r="N6285" s="74"/>
    </row>
    <row r="6286" spans="14:14" customFormat="1">
      <c r="N6286" s="74"/>
    </row>
    <row r="6287" spans="14:14" customFormat="1">
      <c r="N6287" s="74"/>
    </row>
    <row r="6288" spans="14:14" customFormat="1">
      <c r="N6288" s="74"/>
    </row>
    <row r="6289" spans="14:14" customFormat="1">
      <c r="N6289" s="74"/>
    </row>
    <row r="6290" spans="14:14" customFormat="1">
      <c r="N6290" s="74"/>
    </row>
    <row r="6291" spans="14:14" customFormat="1">
      <c r="N6291" s="74"/>
    </row>
    <row r="6292" spans="14:14" customFormat="1">
      <c r="N6292" s="74"/>
    </row>
    <row r="6293" spans="14:14" customFormat="1">
      <c r="N6293" s="74"/>
    </row>
    <row r="6294" spans="14:14" customFormat="1">
      <c r="N6294" s="74"/>
    </row>
    <row r="6295" spans="14:14" customFormat="1">
      <c r="N6295" s="74"/>
    </row>
    <row r="6296" spans="14:14" customFormat="1">
      <c r="N6296" s="74"/>
    </row>
    <row r="6297" spans="14:14" customFormat="1">
      <c r="N6297" s="74"/>
    </row>
    <row r="6298" spans="14:14" customFormat="1">
      <c r="N6298" s="74"/>
    </row>
    <row r="6299" spans="14:14" customFormat="1">
      <c r="N6299" s="74"/>
    </row>
    <row r="6300" spans="14:14" customFormat="1">
      <c r="N6300" s="74"/>
    </row>
    <row r="6301" spans="14:14" customFormat="1">
      <c r="N6301" s="74"/>
    </row>
    <row r="6302" spans="14:14" customFormat="1">
      <c r="N6302" s="74"/>
    </row>
    <row r="6303" spans="14:14" customFormat="1">
      <c r="N6303" s="74"/>
    </row>
    <row r="6304" spans="14:14" customFormat="1">
      <c r="N6304" s="74"/>
    </row>
    <row r="6305" spans="14:14" customFormat="1">
      <c r="N6305" s="74"/>
    </row>
    <row r="6306" spans="14:14" customFormat="1">
      <c r="N6306" s="74"/>
    </row>
    <row r="6307" spans="14:14" customFormat="1">
      <c r="N6307" s="74"/>
    </row>
    <row r="6308" spans="14:14" customFormat="1">
      <c r="N6308" s="74"/>
    </row>
    <row r="6309" spans="14:14" customFormat="1">
      <c r="N6309" s="74"/>
    </row>
    <row r="6310" spans="14:14" customFormat="1">
      <c r="N6310" s="74"/>
    </row>
    <row r="6311" spans="14:14" customFormat="1">
      <c r="N6311" s="74"/>
    </row>
    <row r="6312" spans="14:14" customFormat="1">
      <c r="N6312" s="74"/>
    </row>
    <row r="6313" spans="14:14" customFormat="1">
      <c r="N6313" s="74"/>
    </row>
    <row r="6314" spans="14:14" customFormat="1">
      <c r="N6314" s="74"/>
    </row>
    <row r="6315" spans="14:14" customFormat="1">
      <c r="N6315" s="74"/>
    </row>
    <row r="6316" spans="14:14" customFormat="1">
      <c r="N6316" s="74"/>
    </row>
    <row r="6317" spans="14:14" customFormat="1">
      <c r="N6317" s="74"/>
    </row>
    <row r="6318" spans="14:14" customFormat="1">
      <c r="N6318" s="74"/>
    </row>
    <row r="6319" spans="14:14" customFormat="1">
      <c r="N6319" s="74"/>
    </row>
    <row r="6320" spans="14:14" customFormat="1">
      <c r="N6320" s="74"/>
    </row>
    <row r="6321" spans="14:14" customFormat="1">
      <c r="N6321" s="74"/>
    </row>
    <row r="6322" spans="14:14" customFormat="1">
      <c r="N6322" s="74"/>
    </row>
    <row r="6323" spans="14:14" customFormat="1">
      <c r="N6323" s="74"/>
    </row>
    <row r="6324" spans="14:14" customFormat="1">
      <c r="N6324" s="74"/>
    </row>
    <row r="6325" spans="14:14" customFormat="1">
      <c r="N6325" s="74"/>
    </row>
    <row r="6326" spans="14:14" customFormat="1">
      <c r="N6326" s="74"/>
    </row>
    <row r="6327" spans="14:14" customFormat="1">
      <c r="N6327" s="74"/>
    </row>
    <row r="6328" spans="14:14" customFormat="1">
      <c r="N6328" s="74"/>
    </row>
    <row r="6329" spans="14:14" customFormat="1">
      <c r="N6329" s="74"/>
    </row>
    <row r="6330" spans="14:14" customFormat="1">
      <c r="N6330" s="74"/>
    </row>
    <row r="6331" spans="14:14" customFormat="1">
      <c r="N6331" s="74"/>
    </row>
    <row r="6332" spans="14:14" customFormat="1">
      <c r="N6332" s="74"/>
    </row>
    <row r="6333" spans="14:14" customFormat="1">
      <c r="N6333" s="74"/>
    </row>
    <row r="6334" spans="14:14" customFormat="1">
      <c r="N6334" s="74"/>
    </row>
    <row r="6335" spans="14:14" customFormat="1">
      <c r="N6335" s="74"/>
    </row>
    <row r="6336" spans="14:14" customFormat="1">
      <c r="N6336" s="74"/>
    </row>
    <row r="6337" spans="14:14" customFormat="1">
      <c r="N6337" s="74"/>
    </row>
    <row r="6338" spans="14:14" customFormat="1">
      <c r="N6338" s="74"/>
    </row>
    <row r="6339" spans="14:14" customFormat="1">
      <c r="N6339" s="74"/>
    </row>
    <row r="6340" spans="14:14" customFormat="1">
      <c r="N6340" s="74"/>
    </row>
    <row r="6341" spans="14:14" customFormat="1">
      <c r="N6341" s="74"/>
    </row>
    <row r="6342" spans="14:14" customFormat="1">
      <c r="N6342" s="74"/>
    </row>
    <row r="6343" spans="14:14" customFormat="1">
      <c r="N6343" s="74"/>
    </row>
    <row r="6344" spans="14:14" customFormat="1">
      <c r="N6344" s="74"/>
    </row>
    <row r="6345" spans="14:14" customFormat="1">
      <c r="N6345" s="74"/>
    </row>
    <row r="6346" spans="14:14" customFormat="1">
      <c r="N6346" s="74"/>
    </row>
    <row r="6347" spans="14:14" customFormat="1">
      <c r="N6347" s="74"/>
    </row>
    <row r="6348" spans="14:14" customFormat="1">
      <c r="N6348" s="74"/>
    </row>
    <row r="6349" spans="14:14" customFormat="1">
      <c r="N6349" s="74"/>
    </row>
    <row r="6350" spans="14:14" customFormat="1">
      <c r="N6350" s="74"/>
    </row>
    <row r="6351" spans="14:14" customFormat="1">
      <c r="N6351" s="74"/>
    </row>
    <row r="6352" spans="14:14" customFormat="1">
      <c r="N6352" s="74"/>
    </row>
    <row r="6353" spans="14:14" customFormat="1">
      <c r="N6353" s="74"/>
    </row>
    <row r="6354" spans="14:14" customFormat="1">
      <c r="N6354" s="74"/>
    </row>
    <row r="6355" spans="14:14" customFormat="1">
      <c r="N6355" s="74"/>
    </row>
    <row r="6356" spans="14:14" customFormat="1">
      <c r="N6356" s="74"/>
    </row>
    <row r="6357" spans="14:14" customFormat="1">
      <c r="N6357" s="74"/>
    </row>
    <row r="6358" spans="14:14" customFormat="1">
      <c r="N6358" s="74"/>
    </row>
    <row r="6359" spans="14:14" customFormat="1">
      <c r="N6359" s="74"/>
    </row>
    <row r="6360" spans="14:14" customFormat="1">
      <c r="N6360" s="74"/>
    </row>
    <row r="6361" spans="14:14" customFormat="1">
      <c r="N6361" s="74"/>
    </row>
    <row r="6362" spans="14:14" customFormat="1">
      <c r="N6362" s="74"/>
    </row>
    <row r="6363" spans="14:14" customFormat="1">
      <c r="N6363" s="74"/>
    </row>
    <row r="6364" spans="14:14" customFormat="1">
      <c r="N6364" s="74"/>
    </row>
    <row r="6365" spans="14:14" customFormat="1">
      <c r="N6365" s="74"/>
    </row>
    <row r="6366" spans="14:14" customFormat="1">
      <c r="N6366" s="74"/>
    </row>
    <row r="6367" spans="14:14" customFormat="1">
      <c r="N6367" s="74"/>
    </row>
    <row r="6368" spans="14:14" customFormat="1">
      <c r="N6368" s="74"/>
    </row>
    <row r="6369" spans="14:14" customFormat="1">
      <c r="N6369" s="74"/>
    </row>
    <row r="6370" spans="14:14" customFormat="1">
      <c r="N6370" s="74"/>
    </row>
    <row r="6371" spans="14:14" customFormat="1">
      <c r="N6371" s="74"/>
    </row>
    <row r="6372" spans="14:14" customFormat="1">
      <c r="N6372" s="74"/>
    </row>
    <row r="6373" spans="14:14" customFormat="1">
      <c r="N6373" s="74"/>
    </row>
    <row r="6374" spans="14:14" customFormat="1">
      <c r="N6374" s="74"/>
    </row>
    <row r="6375" spans="14:14" customFormat="1">
      <c r="N6375" s="74"/>
    </row>
    <row r="6376" spans="14:14" customFormat="1">
      <c r="N6376" s="74"/>
    </row>
    <row r="6377" spans="14:14" customFormat="1">
      <c r="N6377" s="74"/>
    </row>
    <row r="6378" spans="14:14" customFormat="1">
      <c r="N6378" s="74"/>
    </row>
    <row r="6379" spans="14:14" customFormat="1">
      <c r="N6379" s="74"/>
    </row>
    <row r="6380" spans="14:14" customFormat="1">
      <c r="N6380" s="74"/>
    </row>
    <row r="6381" spans="14:14" customFormat="1">
      <c r="N6381" s="74"/>
    </row>
    <row r="6382" spans="14:14" customFormat="1">
      <c r="N6382" s="74"/>
    </row>
    <row r="6383" spans="14:14" customFormat="1">
      <c r="N6383" s="74"/>
    </row>
    <row r="6384" spans="14:14" customFormat="1">
      <c r="N6384" s="74"/>
    </row>
    <row r="6385" spans="14:14" customFormat="1">
      <c r="N6385" s="74"/>
    </row>
    <row r="6386" spans="14:14" customFormat="1">
      <c r="N6386" s="74"/>
    </row>
    <row r="6387" spans="14:14" customFormat="1">
      <c r="N6387" s="74"/>
    </row>
    <row r="6388" spans="14:14" customFormat="1">
      <c r="N6388" s="74"/>
    </row>
    <row r="6389" spans="14:14" customFormat="1">
      <c r="N6389" s="74"/>
    </row>
    <row r="6390" spans="14:14" customFormat="1">
      <c r="N6390" s="74"/>
    </row>
    <row r="6391" spans="14:14" customFormat="1">
      <c r="N6391" s="74"/>
    </row>
    <row r="6392" spans="14:14" customFormat="1">
      <c r="N6392" s="74"/>
    </row>
    <row r="6393" spans="14:14" customFormat="1">
      <c r="N6393" s="74"/>
    </row>
    <row r="6394" spans="14:14" customFormat="1">
      <c r="N6394" s="74"/>
    </row>
    <row r="6395" spans="14:14" customFormat="1">
      <c r="N6395" s="74"/>
    </row>
    <row r="6396" spans="14:14" customFormat="1">
      <c r="N6396" s="74"/>
    </row>
    <row r="6397" spans="14:14" customFormat="1">
      <c r="N6397" s="74"/>
    </row>
    <row r="6398" spans="14:14" customFormat="1">
      <c r="N6398" s="74"/>
    </row>
    <row r="6399" spans="14:14" customFormat="1">
      <c r="N6399" s="74"/>
    </row>
    <row r="6400" spans="14:14" customFormat="1">
      <c r="N6400" s="74"/>
    </row>
    <row r="6401" spans="14:14" customFormat="1">
      <c r="N6401" s="74"/>
    </row>
    <row r="6402" spans="14:14" customFormat="1">
      <c r="N6402" s="74"/>
    </row>
    <row r="6403" spans="14:14" customFormat="1">
      <c r="N6403" s="74"/>
    </row>
    <row r="6404" spans="14:14" customFormat="1">
      <c r="N6404" s="74"/>
    </row>
    <row r="6405" spans="14:14" customFormat="1">
      <c r="N6405" s="74"/>
    </row>
    <row r="6406" spans="14:14" customFormat="1">
      <c r="N6406" s="74"/>
    </row>
    <row r="6407" spans="14:14" customFormat="1">
      <c r="N6407" s="74"/>
    </row>
    <row r="6408" spans="14:14" customFormat="1">
      <c r="N6408" s="74"/>
    </row>
    <row r="6409" spans="14:14" customFormat="1">
      <c r="N6409" s="74"/>
    </row>
    <row r="6410" spans="14:14" customFormat="1">
      <c r="N6410" s="74"/>
    </row>
    <row r="6411" spans="14:14" customFormat="1">
      <c r="N6411" s="74"/>
    </row>
    <row r="6412" spans="14:14" customFormat="1">
      <c r="N6412" s="74"/>
    </row>
    <row r="6413" spans="14:14" customFormat="1">
      <c r="N6413" s="74"/>
    </row>
    <row r="6414" spans="14:14" customFormat="1">
      <c r="N6414" s="74"/>
    </row>
    <row r="6415" spans="14:14" customFormat="1">
      <c r="N6415" s="74"/>
    </row>
    <row r="6416" spans="14:14" customFormat="1">
      <c r="N6416" s="74"/>
    </row>
    <row r="6417" spans="14:14" customFormat="1">
      <c r="N6417" s="74"/>
    </row>
    <row r="6418" spans="14:14" customFormat="1">
      <c r="N6418" s="74"/>
    </row>
    <row r="6419" spans="14:14" customFormat="1">
      <c r="N6419" s="74"/>
    </row>
    <row r="6420" spans="14:14" customFormat="1">
      <c r="N6420" s="74"/>
    </row>
    <row r="6421" spans="14:14" customFormat="1">
      <c r="N6421" s="74"/>
    </row>
    <row r="6422" spans="14:14" customFormat="1">
      <c r="N6422" s="74"/>
    </row>
    <row r="6423" spans="14:14" customFormat="1">
      <c r="N6423" s="74"/>
    </row>
    <row r="6424" spans="14:14" customFormat="1">
      <c r="N6424" s="74"/>
    </row>
    <row r="6425" spans="14:14" customFormat="1">
      <c r="N6425" s="74"/>
    </row>
    <row r="6426" spans="14:14" customFormat="1">
      <c r="N6426" s="74"/>
    </row>
    <row r="6427" spans="14:14" customFormat="1">
      <c r="N6427" s="74"/>
    </row>
    <row r="6428" spans="14:14" customFormat="1">
      <c r="N6428" s="74"/>
    </row>
    <row r="6429" spans="14:14" customFormat="1">
      <c r="N6429" s="74"/>
    </row>
    <row r="6430" spans="14:14" customFormat="1">
      <c r="N6430" s="74"/>
    </row>
    <row r="6431" spans="14:14" customFormat="1">
      <c r="N6431" s="74"/>
    </row>
    <row r="6432" spans="14:14" customFormat="1">
      <c r="N6432" s="74"/>
    </row>
    <row r="6433" spans="14:14" customFormat="1">
      <c r="N6433" s="74"/>
    </row>
    <row r="6434" spans="14:14" customFormat="1">
      <c r="N6434" s="74"/>
    </row>
    <row r="6435" spans="14:14" customFormat="1">
      <c r="N6435" s="74"/>
    </row>
    <row r="6436" spans="14:14" customFormat="1">
      <c r="N6436" s="74"/>
    </row>
    <row r="6437" spans="14:14" customFormat="1">
      <c r="N6437" s="74"/>
    </row>
    <row r="6438" spans="14:14" customFormat="1">
      <c r="N6438" s="74"/>
    </row>
    <row r="6439" spans="14:14" customFormat="1">
      <c r="N6439" s="74"/>
    </row>
    <row r="6440" spans="14:14" customFormat="1">
      <c r="N6440" s="74"/>
    </row>
    <row r="6441" spans="14:14" customFormat="1">
      <c r="N6441" s="74"/>
    </row>
    <row r="6442" spans="14:14" customFormat="1">
      <c r="N6442" s="74"/>
    </row>
    <row r="6443" spans="14:14" customFormat="1">
      <c r="N6443" s="74"/>
    </row>
    <row r="6444" spans="14:14" customFormat="1">
      <c r="N6444" s="74"/>
    </row>
    <row r="6445" spans="14:14" customFormat="1">
      <c r="N6445" s="74"/>
    </row>
    <row r="6446" spans="14:14" customFormat="1">
      <c r="N6446" s="74"/>
    </row>
    <row r="6447" spans="14:14" customFormat="1">
      <c r="N6447" s="74"/>
    </row>
    <row r="6448" spans="14:14" customFormat="1">
      <c r="N6448" s="74"/>
    </row>
    <row r="6449" spans="14:14" customFormat="1">
      <c r="N6449" s="74"/>
    </row>
    <row r="6450" spans="14:14" customFormat="1">
      <c r="N6450" s="74"/>
    </row>
    <row r="6451" spans="14:14" customFormat="1">
      <c r="N6451" s="74"/>
    </row>
    <row r="6452" spans="14:14" customFormat="1">
      <c r="N6452" s="74"/>
    </row>
    <row r="6453" spans="14:14" customFormat="1">
      <c r="N6453" s="74"/>
    </row>
    <row r="6454" spans="14:14" customFormat="1">
      <c r="N6454" s="74"/>
    </row>
    <row r="6455" spans="14:14" customFormat="1">
      <c r="N6455" s="74"/>
    </row>
    <row r="6456" spans="14:14" customFormat="1">
      <c r="N6456" s="74"/>
    </row>
    <row r="6457" spans="14:14" customFormat="1">
      <c r="N6457" s="74"/>
    </row>
    <row r="6458" spans="14:14" customFormat="1">
      <c r="N6458" s="74"/>
    </row>
    <row r="6459" spans="14:14" customFormat="1">
      <c r="N6459" s="74"/>
    </row>
    <row r="6460" spans="14:14" customFormat="1">
      <c r="N6460" s="74"/>
    </row>
    <row r="6461" spans="14:14" customFormat="1">
      <c r="N6461" s="74"/>
    </row>
    <row r="6462" spans="14:14" customFormat="1">
      <c r="N6462" s="74"/>
    </row>
    <row r="6463" spans="14:14" customFormat="1">
      <c r="N6463" s="74"/>
    </row>
    <row r="6464" spans="14:14" customFormat="1">
      <c r="N6464" s="74"/>
    </row>
    <row r="6465" spans="14:14" customFormat="1">
      <c r="N6465" s="74"/>
    </row>
    <row r="6466" spans="14:14" customFormat="1">
      <c r="N6466" s="74"/>
    </row>
    <row r="6467" spans="14:14" customFormat="1">
      <c r="N6467" s="74"/>
    </row>
    <row r="6468" spans="14:14" customFormat="1">
      <c r="N6468" s="74"/>
    </row>
    <row r="6469" spans="14:14" customFormat="1">
      <c r="N6469" s="74"/>
    </row>
    <row r="6470" spans="14:14" customFormat="1">
      <c r="N6470" s="74"/>
    </row>
    <row r="6471" spans="14:14" customFormat="1">
      <c r="N6471" s="74"/>
    </row>
    <row r="6472" spans="14:14" customFormat="1">
      <c r="N6472" s="74"/>
    </row>
    <row r="6473" spans="14:14" customFormat="1">
      <c r="N6473" s="74"/>
    </row>
    <row r="6474" spans="14:14" customFormat="1">
      <c r="N6474" s="74"/>
    </row>
    <row r="6475" spans="14:14" customFormat="1">
      <c r="N6475" s="74"/>
    </row>
    <row r="6476" spans="14:14" customFormat="1">
      <c r="N6476" s="74"/>
    </row>
    <row r="6477" spans="14:14" customFormat="1">
      <c r="N6477" s="74"/>
    </row>
    <row r="6478" spans="14:14" customFormat="1">
      <c r="N6478" s="74"/>
    </row>
    <row r="6479" spans="14:14" customFormat="1">
      <c r="N6479" s="74"/>
    </row>
    <row r="6480" spans="14:14" customFormat="1">
      <c r="N6480" s="74"/>
    </row>
    <row r="6481" spans="14:14" customFormat="1">
      <c r="N6481" s="74"/>
    </row>
    <row r="6482" spans="14:14" customFormat="1">
      <c r="N6482" s="74"/>
    </row>
    <row r="6483" spans="14:14" customFormat="1">
      <c r="N6483" s="74"/>
    </row>
    <row r="6484" spans="14:14" customFormat="1">
      <c r="N6484" s="74"/>
    </row>
    <row r="6485" spans="14:14" customFormat="1">
      <c r="N6485" s="74"/>
    </row>
    <row r="6486" spans="14:14" customFormat="1">
      <c r="N6486" s="74"/>
    </row>
    <row r="6487" spans="14:14" customFormat="1">
      <c r="N6487" s="74"/>
    </row>
    <row r="6488" spans="14:14" customFormat="1">
      <c r="N6488" s="74"/>
    </row>
    <row r="6489" spans="14:14" customFormat="1">
      <c r="N6489" s="74"/>
    </row>
    <row r="6490" spans="14:14" customFormat="1">
      <c r="N6490" s="74"/>
    </row>
    <row r="6491" spans="14:14" customFormat="1">
      <c r="N6491" s="74"/>
    </row>
    <row r="6492" spans="14:14" customFormat="1">
      <c r="N6492" s="74"/>
    </row>
    <row r="6493" spans="14:14" customFormat="1">
      <c r="N6493" s="74"/>
    </row>
    <row r="6494" spans="14:14" customFormat="1">
      <c r="N6494" s="74"/>
    </row>
    <row r="6495" spans="14:14" customFormat="1">
      <c r="N6495" s="74"/>
    </row>
    <row r="6496" spans="14:14" customFormat="1">
      <c r="N6496" s="74"/>
    </row>
    <row r="6497" spans="14:14" customFormat="1">
      <c r="N6497" s="74"/>
    </row>
    <row r="6498" spans="14:14" customFormat="1">
      <c r="N6498" s="74"/>
    </row>
    <row r="6499" spans="14:14" customFormat="1">
      <c r="N6499" s="74"/>
    </row>
    <row r="6500" spans="14:14" customFormat="1">
      <c r="N6500" s="74"/>
    </row>
    <row r="6501" spans="14:14" customFormat="1">
      <c r="N6501" s="74"/>
    </row>
    <row r="6502" spans="14:14" customFormat="1">
      <c r="N6502" s="74"/>
    </row>
    <row r="6503" spans="14:14" customFormat="1">
      <c r="N6503" s="74"/>
    </row>
    <row r="6504" spans="14:14" customFormat="1">
      <c r="N6504" s="74"/>
    </row>
    <row r="6505" spans="14:14" customFormat="1">
      <c r="N6505" s="74"/>
    </row>
    <row r="6506" spans="14:14" customFormat="1">
      <c r="N6506" s="74"/>
    </row>
    <row r="6507" spans="14:14" customFormat="1">
      <c r="N6507" s="74"/>
    </row>
    <row r="6508" spans="14:14" customFormat="1">
      <c r="N6508" s="74"/>
    </row>
    <row r="6509" spans="14:14" customFormat="1">
      <c r="N6509" s="74"/>
    </row>
    <row r="6510" spans="14:14" customFormat="1">
      <c r="N6510" s="74"/>
    </row>
    <row r="6511" spans="14:14" customFormat="1">
      <c r="N6511" s="74"/>
    </row>
    <row r="6512" spans="14:14" customFormat="1">
      <c r="N6512" s="74"/>
    </row>
    <row r="6513" spans="14:14" customFormat="1">
      <c r="N6513" s="74"/>
    </row>
    <row r="6514" spans="14:14" customFormat="1">
      <c r="N6514" s="74"/>
    </row>
    <row r="6515" spans="14:14" customFormat="1">
      <c r="N6515" s="74"/>
    </row>
    <row r="6516" spans="14:14" customFormat="1">
      <c r="N6516" s="74"/>
    </row>
    <row r="6517" spans="14:14" customFormat="1">
      <c r="N6517" s="74"/>
    </row>
    <row r="6518" spans="14:14" customFormat="1">
      <c r="N6518" s="74"/>
    </row>
    <row r="6519" spans="14:14" customFormat="1">
      <c r="N6519" s="74"/>
    </row>
    <row r="6520" spans="14:14" customFormat="1">
      <c r="N6520" s="74"/>
    </row>
    <row r="6521" spans="14:14" customFormat="1">
      <c r="N6521" s="74"/>
    </row>
    <row r="6522" spans="14:14" customFormat="1">
      <c r="N6522" s="74"/>
    </row>
    <row r="6523" spans="14:14" customFormat="1">
      <c r="N6523" s="74"/>
    </row>
    <row r="6524" spans="14:14" customFormat="1">
      <c r="N6524" s="74"/>
    </row>
    <row r="6525" spans="14:14" customFormat="1">
      <c r="N6525" s="74"/>
    </row>
    <row r="6526" spans="14:14" customFormat="1">
      <c r="N6526" s="74"/>
    </row>
    <row r="6527" spans="14:14" customFormat="1">
      <c r="N6527" s="74"/>
    </row>
    <row r="6528" spans="14:14" customFormat="1">
      <c r="N6528" s="74"/>
    </row>
    <row r="6529" spans="14:14" customFormat="1">
      <c r="N6529" s="74"/>
    </row>
    <row r="6530" spans="14:14" customFormat="1">
      <c r="N6530" s="74"/>
    </row>
    <row r="6531" spans="14:14" customFormat="1">
      <c r="N6531" s="74"/>
    </row>
    <row r="6532" spans="14:14" customFormat="1">
      <c r="N6532" s="74"/>
    </row>
    <row r="6533" spans="14:14" customFormat="1">
      <c r="N6533" s="74"/>
    </row>
    <row r="6534" spans="14:14" customFormat="1">
      <c r="N6534" s="74"/>
    </row>
    <row r="6535" spans="14:14" customFormat="1">
      <c r="N6535" s="74"/>
    </row>
    <row r="6536" spans="14:14" customFormat="1">
      <c r="N6536" s="74"/>
    </row>
    <row r="6537" spans="14:14" customFormat="1">
      <c r="N6537" s="74"/>
    </row>
    <row r="6538" spans="14:14" customFormat="1">
      <c r="N6538" s="74"/>
    </row>
    <row r="6539" spans="14:14" customFormat="1">
      <c r="N6539" s="74"/>
    </row>
    <row r="6540" spans="14:14" customFormat="1">
      <c r="N6540" s="74"/>
    </row>
    <row r="6541" spans="14:14" customFormat="1">
      <c r="N6541" s="74"/>
    </row>
    <row r="6542" spans="14:14" customFormat="1">
      <c r="N6542" s="74"/>
    </row>
    <row r="6543" spans="14:14" customFormat="1">
      <c r="N6543" s="74"/>
    </row>
    <row r="6544" spans="14:14" customFormat="1">
      <c r="N6544" s="74"/>
    </row>
    <row r="6545" spans="14:14" customFormat="1">
      <c r="N6545" s="74"/>
    </row>
    <row r="6546" spans="14:14" customFormat="1">
      <c r="N6546" s="74"/>
    </row>
    <row r="6547" spans="14:14" customFormat="1">
      <c r="N6547" s="74"/>
    </row>
    <row r="6548" spans="14:14" customFormat="1">
      <c r="N6548" s="74"/>
    </row>
    <row r="6549" spans="14:14" customFormat="1">
      <c r="N6549" s="74"/>
    </row>
    <row r="6550" spans="14:14" customFormat="1">
      <c r="N6550" s="74"/>
    </row>
    <row r="6551" spans="14:14" customFormat="1">
      <c r="N6551" s="74"/>
    </row>
    <row r="6552" spans="14:14" customFormat="1">
      <c r="N6552" s="74"/>
    </row>
    <row r="6553" spans="14:14" customFormat="1">
      <c r="N6553" s="74"/>
    </row>
    <row r="6554" spans="14:14" customFormat="1">
      <c r="N6554" s="74"/>
    </row>
    <row r="6555" spans="14:14" customFormat="1">
      <c r="N6555" s="74"/>
    </row>
    <row r="6556" spans="14:14" customFormat="1">
      <c r="N6556" s="74"/>
    </row>
    <row r="6557" spans="14:14" customFormat="1">
      <c r="N6557" s="74"/>
    </row>
    <row r="6558" spans="14:14" customFormat="1">
      <c r="N6558" s="74"/>
    </row>
    <row r="6559" spans="14:14" customFormat="1">
      <c r="N6559" s="74"/>
    </row>
    <row r="6560" spans="14:14" customFormat="1">
      <c r="N6560" s="74"/>
    </row>
    <row r="6561" spans="14:14" customFormat="1">
      <c r="N6561" s="74"/>
    </row>
    <row r="6562" spans="14:14" customFormat="1">
      <c r="N6562" s="74"/>
    </row>
    <row r="6563" spans="14:14" customFormat="1">
      <c r="N6563" s="74"/>
    </row>
    <row r="6564" spans="14:14" customFormat="1">
      <c r="N6564" s="74"/>
    </row>
    <row r="6565" spans="14:14" customFormat="1">
      <c r="N6565" s="74"/>
    </row>
    <row r="6566" spans="14:14" customFormat="1">
      <c r="N6566" s="74"/>
    </row>
    <row r="6567" spans="14:14" customFormat="1">
      <c r="N6567" s="74"/>
    </row>
    <row r="6568" spans="14:14" customFormat="1">
      <c r="N6568" s="74"/>
    </row>
    <row r="6569" spans="14:14" customFormat="1">
      <c r="N6569" s="74"/>
    </row>
    <row r="6570" spans="14:14" customFormat="1">
      <c r="N6570" s="74"/>
    </row>
    <row r="6571" spans="14:14" customFormat="1">
      <c r="N6571" s="74"/>
    </row>
    <row r="6572" spans="14:14" customFormat="1">
      <c r="N6572" s="74"/>
    </row>
    <row r="6573" spans="14:14" customFormat="1">
      <c r="N6573" s="74"/>
    </row>
    <row r="6574" spans="14:14" customFormat="1">
      <c r="N6574" s="74"/>
    </row>
    <row r="6575" spans="14:14" customFormat="1">
      <c r="N6575" s="74"/>
    </row>
    <row r="6576" spans="14:14" customFormat="1">
      <c r="N6576" s="74"/>
    </row>
    <row r="6577" spans="14:14" customFormat="1">
      <c r="N6577" s="74"/>
    </row>
    <row r="6578" spans="14:14" customFormat="1">
      <c r="N6578" s="74"/>
    </row>
    <row r="6579" spans="14:14" customFormat="1">
      <c r="N6579" s="74"/>
    </row>
    <row r="6580" spans="14:14" customFormat="1">
      <c r="N6580" s="74"/>
    </row>
    <row r="6581" spans="14:14" customFormat="1">
      <c r="N6581" s="74"/>
    </row>
    <row r="6582" spans="14:14" customFormat="1">
      <c r="N6582" s="74"/>
    </row>
    <row r="6583" spans="14:14" customFormat="1">
      <c r="N6583" s="74"/>
    </row>
    <row r="6584" spans="14:14" customFormat="1">
      <c r="N6584" s="74"/>
    </row>
    <row r="6585" spans="14:14" customFormat="1">
      <c r="N6585" s="74"/>
    </row>
    <row r="6586" spans="14:14" customFormat="1">
      <c r="N6586" s="74"/>
    </row>
    <row r="6587" spans="14:14" customFormat="1">
      <c r="N6587" s="74"/>
    </row>
    <row r="6588" spans="14:14" customFormat="1">
      <c r="N6588" s="74"/>
    </row>
    <row r="6589" spans="14:14" customFormat="1">
      <c r="N6589" s="74"/>
    </row>
    <row r="6590" spans="14:14" customFormat="1">
      <c r="N6590" s="74"/>
    </row>
    <row r="6591" spans="14:14" customFormat="1">
      <c r="N6591" s="74"/>
    </row>
    <row r="6592" spans="14:14" customFormat="1">
      <c r="N6592" s="74"/>
    </row>
    <row r="6593" spans="14:14" customFormat="1">
      <c r="N6593" s="74"/>
    </row>
    <row r="6594" spans="14:14" customFormat="1">
      <c r="N6594" s="74"/>
    </row>
    <row r="6595" spans="14:14" customFormat="1">
      <c r="N6595" s="74"/>
    </row>
    <row r="6596" spans="14:14" customFormat="1">
      <c r="N6596" s="74"/>
    </row>
    <row r="6597" spans="14:14" customFormat="1">
      <c r="N6597" s="74"/>
    </row>
    <row r="6598" spans="14:14" customFormat="1">
      <c r="N6598" s="74"/>
    </row>
    <row r="6599" spans="14:14" customFormat="1">
      <c r="N6599" s="74"/>
    </row>
    <row r="6600" spans="14:14" customFormat="1">
      <c r="N6600" s="74"/>
    </row>
    <row r="6601" spans="14:14" customFormat="1">
      <c r="N6601" s="74"/>
    </row>
    <row r="6602" spans="14:14" customFormat="1">
      <c r="N6602" s="74"/>
    </row>
    <row r="6603" spans="14:14" customFormat="1">
      <c r="N6603" s="74"/>
    </row>
    <row r="6604" spans="14:14" customFormat="1">
      <c r="N6604" s="74"/>
    </row>
    <row r="6605" spans="14:14" customFormat="1">
      <c r="N6605" s="74"/>
    </row>
    <row r="6606" spans="14:14" customFormat="1">
      <c r="N6606" s="74"/>
    </row>
    <row r="6607" spans="14:14" customFormat="1">
      <c r="N6607" s="74"/>
    </row>
    <row r="6608" spans="14:14" customFormat="1">
      <c r="N6608" s="74"/>
    </row>
    <row r="6609" spans="14:14" customFormat="1">
      <c r="N6609" s="74"/>
    </row>
    <row r="6610" spans="14:14" customFormat="1">
      <c r="N6610" s="74"/>
    </row>
    <row r="6611" spans="14:14" customFormat="1">
      <c r="N6611" s="74"/>
    </row>
    <row r="6612" spans="14:14" customFormat="1">
      <c r="N6612" s="74"/>
    </row>
    <row r="6613" spans="14:14" customFormat="1">
      <c r="N6613" s="74"/>
    </row>
    <row r="6614" spans="14:14" customFormat="1">
      <c r="N6614" s="74"/>
    </row>
    <row r="6615" spans="14:14" customFormat="1">
      <c r="N6615" s="74"/>
    </row>
    <row r="6616" spans="14:14" customFormat="1">
      <c r="N6616" s="74"/>
    </row>
    <row r="6617" spans="14:14" customFormat="1">
      <c r="N6617" s="74"/>
    </row>
    <row r="6618" spans="14:14" customFormat="1">
      <c r="N6618" s="74"/>
    </row>
    <row r="6619" spans="14:14" customFormat="1">
      <c r="N6619" s="74"/>
    </row>
    <row r="6620" spans="14:14" customFormat="1">
      <c r="N6620" s="74"/>
    </row>
    <row r="6621" spans="14:14" customFormat="1">
      <c r="N6621" s="74"/>
    </row>
    <row r="6622" spans="14:14" customFormat="1">
      <c r="N6622" s="74"/>
    </row>
    <row r="6623" spans="14:14" customFormat="1">
      <c r="N6623" s="74"/>
    </row>
    <row r="6624" spans="14:14" customFormat="1">
      <c r="N6624" s="74"/>
    </row>
    <row r="6625" spans="14:14" customFormat="1">
      <c r="N6625" s="74"/>
    </row>
    <row r="6626" spans="14:14" customFormat="1">
      <c r="N6626" s="74"/>
    </row>
    <row r="6627" spans="14:14" customFormat="1">
      <c r="N6627" s="74"/>
    </row>
    <row r="6628" spans="14:14" customFormat="1">
      <c r="N6628" s="74"/>
    </row>
    <row r="6629" spans="14:14" customFormat="1">
      <c r="N6629" s="74"/>
    </row>
    <row r="6630" spans="14:14" customFormat="1">
      <c r="N6630" s="74"/>
    </row>
    <row r="6631" spans="14:14" customFormat="1">
      <c r="N6631" s="74"/>
    </row>
    <row r="6632" spans="14:14" customFormat="1">
      <c r="N6632" s="74"/>
    </row>
    <row r="6633" spans="14:14" customFormat="1">
      <c r="N6633" s="74"/>
    </row>
    <row r="6634" spans="14:14" customFormat="1">
      <c r="N6634" s="74"/>
    </row>
    <row r="6635" spans="14:14" customFormat="1">
      <c r="N6635" s="74"/>
    </row>
    <row r="6636" spans="14:14" customFormat="1">
      <c r="N6636" s="74"/>
    </row>
    <row r="6637" spans="14:14" customFormat="1">
      <c r="N6637" s="74"/>
    </row>
    <row r="6638" spans="14:14" customFormat="1">
      <c r="N6638" s="74"/>
    </row>
    <row r="6639" spans="14:14" customFormat="1">
      <c r="N6639" s="74"/>
    </row>
    <row r="6640" spans="14:14" customFormat="1">
      <c r="N6640" s="74"/>
    </row>
    <row r="6641" spans="14:14" customFormat="1">
      <c r="N6641" s="74"/>
    </row>
    <row r="6642" spans="14:14" customFormat="1">
      <c r="N6642" s="74"/>
    </row>
    <row r="6643" spans="14:14" customFormat="1">
      <c r="N6643" s="74"/>
    </row>
    <row r="6644" spans="14:14" customFormat="1">
      <c r="N6644" s="74"/>
    </row>
    <row r="6645" spans="14:14" customFormat="1">
      <c r="N6645" s="74"/>
    </row>
    <row r="6646" spans="14:14" customFormat="1">
      <c r="N6646" s="74"/>
    </row>
    <row r="6647" spans="14:14" customFormat="1">
      <c r="N6647" s="74"/>
    </row>
    <row r="6648" spans="14:14" customFormat="1">
      <c r="N6648" s="74"/>
    </row>
    <row r="6649" spans="14:14" customFormat="1">
      <c r="N6649" s="74"/>
    </row>
    <row r="6650" spans="14:14" customFormat="1">
      <c r="N6650" s="74"/>
    </row>
    <row r="6651" spans="14:14" customFormat="1">
      <c r="N6651" s="74"/>
    </row>
    <row r="6652" spans="14:14" customFormat="1">
      <c r="N6652" s="74"/>
    </row>
    <row r="6653" spans="14:14" customFormat="1">
      <c r="N6653" s="74"/>
    </row>
    <row r="6654" spans="14:14" customFormat="1">
      <c r="N6654" s="74"/>
    </row>
    <row r="6655" spans="14:14" customFormat="1">
      <c r="N6655" s="74"/>
    </row>
    <row r="6656" spans="14:14" customFormat="1">
      <c r="N6656" s="74"/>
    </row>
    <row r="6657" spans="14:14" customFormat="1">
      <c r="N6657" s="74"/>
    </row>
    <row r="6658" spans="14:14" customFormat="1">
      <c r="N6658" s="74"/>
    </row>
    <row r="6659" spans="14:14" customFormat="1">
      <c r="N6659" s="74"/>
    </row>
    <row r="6660" spans="14:14" customFormat="1">
      <c r="N6660" s="74"/>
    </row>
    <row r="6661" spans="14:14" customFormat="1">
      <c r="N6661" s="74"/>
    </row>
    <row r="6662" spans="14:14" customFormat="1">
      <c r="N6662" s="74"/>
    </row>
    <row r="6663" spans="14:14" customFormat="1">
      <c r="N6663" s="74"/>
    </row>
    <row r="6664" spans="14:14" customFormat="1">
      <c r="N6664" s="74"/>
    </row>
    <row r="6665" spans="14:14" customFormat="1">
      <c r="N6665" s="74"/>
    </row>
    <row r="6666" spans="14:14" customFormat="1">
      <c r="N6666" s="74"/>
    </row>
    <row r="6667" spans="14:14" customFormat="1">
      <c r="N6667" s="74"/>
    </row>
    <row r="6668" spans="14:14" customFormat="1">
      <c r="N6668" s="74"/>
    </row>
    <row r="6669" spans="14:14" customFormat="1">
      <c r="N6669" s="74"/>
    </row>
    <row r="6670" spans="14:14" customFormat="1">
      <c r="N6670" s="74"/>
    </row>
    <row r="6671" spans="14:14" customFormat="1">
      <c r="N6671" s="74"/>
    </row>
    <row r="6672" spans="14:14" customFormat="1">
      <c r="N6672" s="74"/>
    </row>
    <row r="6673" spans="14:14" customFormat="1">
      <c r="N6673" s="74"/>
    </row>
    <row r="6674" spans="14:14" customFormat="1">
      <c r="N6674" s="74"/>
    </row>
    <row r="6675" spans="14:14" customFormat="1">
      <c r="N6675" s="74"/>
    </row>
    <row r="6676" spans="14:14" customFormat="1">
      <c r="N6676" s="74"/>
    </row>
    <row r="6677" spans="14:14" customFormat="1">
      <c r="N6677" s="74"/>
    </row>
    <row r="6678" spans="14:14" customFormat="1">
      <c r="N6678" s="74"/>
    </row>
    <row r="6679" spans="14:14" customFormat="1">
      <c r="N6679" s="74"/>
    </row>
    <row r="6680" spans="14:14" customFormat="1">
      <c r="N6680" s="74"/>
    </row>
    <row r="6681" spans="14:14" customFormat="1">
      <c r="N6681" s="74"/>
    </row>
    <row r="6682" spans="14:14" customFormat="1">
      <c r="N6682" s="74"/>
    </row>
    <row r="6683" spans="14:14" customFormat="1">
      <c r="N6683" s="74"/>
    </row>
    <row r="6684" spans="14:14" customFormat="1">
      <c r="N6684" s="74"/>
    </row>
    <row r="6685" spans="14:14" customFormat="1">
      <c r="N6685" s="74"/>
    </row>
    <row r="6686" spans="14:14" customFormat="1">
      <c r="N6686" s="74"/>
    </row>
    <row r="6687" spans="14:14" customFormat="1">
      <c r="N6687" s="74"/>
    </row>
    <row r="6688" spans="14:14" customFormat="1">
      <c r="N6688" s="74"/>
    </row>
    <row r="6689" spans="14:14" customFormat="1">
      <c r="N6689" s="74"/>
    </row>
    <row r="6690" spans="14:14" customFormat="1">
      <c r="N6690" s="74"/>
    </row>
    <row r="6691" spans="14:14" customFormat="1">
      <c r="N6691" s="74"/>
    </row>
    <row r="6692" spans="14:14" customFormat="1">
      <c r="N6692" s="74"/>
    </row>
    <row r="6693" spans="14:14" customFormat="1">
      <c r="N6693" s="74"/>
    </row>
    <row r="6694" spans="14:14" customFormat="1">
      <c r="N6694" s="74"/>
    </row>
    <row r="6695" spans="14:14" customFormat="1">
      <c r="N6695" s="74"/>
    </row>
    <row r="6696" spans="14:14" customFormat="1">
      <c r="N6696" s="74"/>
    </row>
    <row r="6697" spans="14:14" customFormat="1">
      <c r="N6697" s="74"/>
    </row>
    <row r="6698" spans="14:14" customFormat="1">
      <c r="N6698" s="74"/>
    </row>
    <row r="6699" spans="14:14" customFormat="1">
      <c r="N6699" s="74"/>
    </row>
    <row r="6700" spans="14:14" customFormat="1">
      <c r="N6700" s="74"/>
    </row>
    <row r="6701" spans="14:14" customFormat="1">
      <c r="N6701" s="74"/>
    </row>
    <row r="6702" spans="14:14" customFormat="1">
      <c r="N6702" s="74"/>
    </row>
    <row r="6703" spans="14:14" customFormat="1">
      <c r="N6703" s="74"/>
    </row>
    <row r="6704" spans="14:14" customFormat="1">
      <c r="N6704" s="74"/>
    </row>
    <row r="6705" spans="14:14" customFormat="1">
      <c r="N6705" s="74"/>
    </row>
    <row r="6706" spans="14:14" customFormat="1">
      <c r="N6706" s="74"/>
    </row>
    <row r="6707" spans="14:14" customFormat="1">
      <c r="N6707" s="74"/>
    </row>
    <row r="6708" spans="14:14" customFormat="1">
      <c r="N6708" s="74"/>
    </row>
    <row r="6709" spans="14:14" customFormat="1">
      <c r="N6709" s="74"/>
    </row>
    <row r="6710" spans="14:14" customFormat="1">
      <c r="N6710" s="74"/>
    </row>
    <row r="6711" spans="14:14" customFormat="1">
      <c r="N6711" s="74"/>
    </row>
    <row r="6712" spans="14:14" customFormat="1">
      <c r="N6712" s="74"/>
    </row>
    <row r="6713" spans="14:14" customFormat="1">
      <c r="N6713" s="74"/>
    </row>
    <row r="6714" spans="14:14" customFormat="1">
      <c r="N6714" s="74"/>
    </row>
    <row r="6715" spans="14:14" customFormat="1">
      <c r="N6715" s="74"/>
    </row>
    <row r="6716" spans="14:14" customFormat="1">
      <c r="N6716" s="74"/>
    </row>
    <row r="6717" spans="14:14" customFormat="1">
      <c r="N6717" s="74"/>
    </row>
    <row r="6718" spans="14:14" customFormat="1">
      <c r="N6718" s="74"/>
    </row>
    <row r="6719" spans="14:14" customFormat="1">
      <c r="N6719" s="74"/>
    </row>
    <row r="6720" spans="14:14" customFormat="1">
      <c r="N6720" s="74"/>
    </row>
    <row r="6721" spans="14:14" customFormat="1">
      <c r="N6721" s="74"/>
    </row>
    <row r="6722" spans="14:14" customFormat="1">
      <c r="N6722" s="74"/>
    </row>
    <row r="6723" spans="14:14" customFormat="1">
      <c r="N6723" s="74"/>
    </row>
    <row r="6724" spans="14:14" customFormat="1">
      <c r="N6724" s="74"/>
    </row>
    <row r="6725" spans="14:14" customFormat="1">
      <c r="N6725" s="74"/>
    </row>
    <row r="6726" spans="14:14" customFormat="1">
      <c r="N6726" s="74"/>
    </row>
    <row r="6727" spans="14:14" customFormat="1">
      <c r="N6727" s="74"/>
    </row>
    <row r="6728" spans="14:14" customFormat="1">
      <c r="N6728" s="74"/>
    </row>
    <row r="6729" spans="14:14" customFormat="1">
      <c r="N6729" s="74"/>
    </row>
    <row r="6730" spans="14:14" customFormat="1">
      <c r="N6730" s="74"/>
    </row>
    <row r="6731" spans="14:14" customFormat="1">
      <c r="N6731" s="74"/>
    </row>
    <row r="6732" spans="14:14" customFormat="1">
      <c r="N6732" s="74"/>
    </row>
    <row r="6733" spans="14:14" customFormat="1">
      <c r="N6733" s="74"/>
    </row>
    <row r="6734" spans="14:14" customFormat="1">
      <c r="N6734" s="74"/>
    </row>
    <row r="6735" spans="14:14" customFormat="1">
      <c r="N6735" s="74"/>
    </row>
    <row r="6736" spans="14:14" customFormat="1">
      <c r="N6736" s="74"/>
    </row>
    <row r="6737" spans="14:14" customFormat="1">
      <c r="N6737" s="74"/>
    </row>
    <row r="6738" spans="14:14" customFormat="1">
      <c r="N6738" s="74"/>
    </row>
    <row r="6739" spans="14:14" customFormat="1">
      <c r="N6739" s="74"/>
    </row>
    <row r="6740" spans="14:14" customFormat="1">
      <c r="N6740" s="74"/>
    </row>
    <row r="6741" spans="14:14" customFormat="1">
      <c r="N6741" s="74"/>
    </row>
    <row r="6742" spans="14:14" customFormat="1">
      <c r="N6742" s="74"/>
    </row>
    <row r="6743" spans="14:14" customFormat="1">
      <c r="N6743" s="74"/>
    </row>
    <row r="6744" spans="14:14" customFormat="1">
      <c r="N6744" s="74"/>
    </row>
    <row r="6745" spans="14:14" customFormat="1">
      <c r="N6745" s="74"/>
    </row>
    <row r="6746" spans="14:14" customFormat="1">
      <c r="N6746" s="74"/>
    </row>
    <row r="6747" spans="14:14" customFormat="1">
      <c r="N6747" s="74"/>
    </row>
    <row r="6748" spans="14:14" customFormat="1">
      <c r="N6748" s="74"/>
    </row>
    <row r="6749" spans="14:14" customFormat="1">
      <c r="N6749" s="74"/>
    </row>
    <row r="6750" spans="14:14" customFormat="1">
      <c r="N6750" s="74"/>
    </row>
    <row r="6751" spans="14:14" customFormat="1">
      <c r="N6751" s="74"/>
    </row>
    <row r="6752" spans="14:14" customFormat="1">
      <c r="N6752" s="74"/>
    </row>
    <row r="6753" spans="14:14" customFormat="1">
      <c r="N6753" s="74"/>
    </row>
    <row r="6754" spans="14:14" customFormat="1">
      <c r="N6754" s="74"/>
    </row>
    <row r="6755" spans="14:14" customFormat="1">
      <c r="N6755" s="74"/>
    </row>
    <row r="6756" spans="14:14" customFormat="1">
      <c r="N6756" s="74"/>
    </row>
    <row r="6757" spans="14:14" customFormat="1">
      <c r="N6757" s="74"/>
    </row>
    <row r="6758" spans="14:14" customFormat="1">
      <c r="N6758" s="74"/>
    </row>
    <row r="6759" spans="14:14" customFormat="1">
      <c r="N6759" s="74"/>
    </row>
    <row r="6760" spans="14:14" customFormat="1">
      <c r="N6760" s="74"/>
    </row>
    <row r="6761" spans="14:14" customFormat="1">
      <c r="N6761" s="74"/>
    </row>
    <row r="6762" spans="14:14" customFormat="1">
      <c r="N6762" s="74"/>
    </row>
    <row r="6763" spans="14:14" customFormat="1">
      <c r="N6763" s="74"/>
    </row>
    <row r="6764" spans="14:14" customFormat="1">
      <c r="N6764" s="74"/>
    </row>
    <row r="6765" spans="14:14" customFormat="1">
      <c r="N6765" s="74"/>
    </row>
    <row r="6766" spans="14:14" customFormat="1">
      <c r="N6766" s="74"/>
    </row>
    <row r="6767" spans="14:14" customFormat="1">
      <c r="N6767" s="74"/>
    </row>
    <row r="6768" spans="14:14" customFormat="1">
      <c r="N6768" s="74"/>
    </row>
    <row r="6769" spans="14:14" customFormat="1">
      <c r="N6769" s="74"/>
    </row>
    <row r="6770" spans="14:14" customFormat="1">
      <c r="N6770" s="74"/>
    </row>
    <row r="6771" spans="14:14" customFormat="1">
      <c r="N6771" s="74"/>
    </row>
    <row r="6772" spans="14:14" customFormat="1">
      <c r="N6772" s="74"/>
    </row>
    <row r="6773" spans="14:14" customFormat="1">
      <c r="N6773" s="74"/>
    </row>
    <row r="6774" spans="14:14" customFormat="1">
      <c r="N6774" s="74"/>
    </row>
    <row r="6775" spans="14:14" customFormat="1">
      <c r="N6775" s="74"/>
    </row>
    <row r="6776" spans="14:14" customFormat="1">
      <c r="N6776" s="74"/>
    </row>
    <row r="6777" spans="14:14" customFormat="1">
      <c r="N6777" s="74"/>
    </row>
    <row r="6778" spans="14:14" customFormat="1">
      <c r="N6778" s="74"/>
    </row>
    <row r="6779" spans="14:14" customFormat="1">
      <c r="N6779" s="74"/>
    </row>
    <row r="6780" spans="14:14" customFormat="1">
      <c r="N6780" s="74"/>
    </row>
    <row r="6781" spans="14:14" customFormat="1">
      <c r="N6781" s="74"/>
    </row>
    <row r="6782" spans="14:14" customFormat="1">
      <c r="N6782" s="74"/>
    </row>
    <row r="6783" spans="14:14" customFormat="1">
      <c r="N6783" s="74"/>
    </row>
    <row r="6784" spans="14:14" customFormat="1">
      <c r="N6784" s="74"/>
    </row>
    <row r="6785" spans="14:14" customFormat="1">
      <c r="N6785" s="74"/>
    </row>
    <row r="6786" spans="14:14" customFormat="1">
      <c r="N6786" s="74"/>
    </row>
    <row r="6787" spans="14:14" customFormat="1">
      <c r="N6787" s="74"/>
    </row>
    <row r="6788" spans="14:14" customFormat="1">
      <c r="N6788" s="74"/>
    </row>
    <row r="6789" spans="14:14" customFormat="1">
      <c r="N6789" s="74"/>
    </row>
    <row r="6790" spans="14:14" customFormat="1">
      <c r="N6790" s="74"/>
    </row>
    <row r="6791" spans="14:14" customFormat="1">
      <c r="N6791" s="74"/>
    </row>
    <row r="6792" spans="14:14" customFormat="1">
      <c r="N6792" s="74"/>
    </row>
    <row r="6793" spans="14:14" customFormat="1">
      <c r="N6793" s="74"/>
    </row>
    <row r="6794" spans="14:14" customFormat="1">
      <c r="N6794" s="74"/>
    </row>
    <row r="6795" spans="14:14" customFormat="1">
      <c r="N6795" s="74"/>
    </row>
    <row r="6796" spans="14:14" customFormat="1">
      <c r="N6796" s="74"/>
    </row>
    <row r="6797" spans="14:14" customFormat="1">
      <c r="N6797" s="74"/>
    </row>
    <row r="6798" spans="14:14" customFormat="1">
      <c r="N6798" s="74"/>
    </row>
    <row r="6799" spans="14:14" customFormat="1">
      <c r="N6799" s="74"/>
    </row>
    <row r="6800" spans="14:14" customFormat="1">
      <c r="N6800" s="74"/>
    </row>
    <row r="6801" spans="14:14" customFormat="1">
      <c r="N6801" s="74"/>
    </row>
    <row r="6802" spans="14:14" customFormat="1">
      <c r="N6802" s="74"/>
    </row>
    <row r="6803" spans="14:14" customFormat="1">
      <c r="N6803" s="74"/>
    </row>
    <row r="6804" spans="14:14" customFormat="1">
      <c r="N6804" s="74"/>
    </row>
    <row r="6805" spans="14:14" customFormat="1">
      <c r="N6805" s="74"/>
    </row>
    <row r="6806" spans="14:14" customFormat="1">
      <c r="N6806" s="74"/>
    </row>
    <row r="6807" spans="14:14" customFormat="1">
      <c r="N6807" s="74"/>
    </row>
    <row r="6808" spans="14:14" customFormat="1">
      <c r="N6808" s="74"/>
    </row>
    <row r="6809" spans="14:14" customFormat="1">
      <c r="N6809" s="74"/>
    </row>
    <row r="6810" spans="14:14" customFormat="1">
      <c r="N6810" s="74"/>
    </row>
    <row r="6811" spans="14:14" customFormat="1">
      <c r="N6811" s="74"/>
    </row>
    <row r="6812" spans="14:14" customFormat="1">
      <c r="N6812" s="74"/>
    </row>
    <row r="6813" spans="14:14" customFormat="1">
      <c r="N6813" s="74"/>
    </row>
    <row r="6814" spans="14:14" customFormat="1">
      <c r="N6814" s="74"/>
    </row>
    <row r="6815" spans="14:14" customFormat="1">
      <c r="N6815" s="74"/>
    </row>
    <row r="6816" spans="14:14" customFormat="1">
      <c r="N6816" s="74"/>
    </row>
    <row r="6817" spans="14:14" customFormat="1">
      <c r="N6817" s="74"/>
    </row>
    <row r="6818" spans="14:14" customFormat="1">
      <c r="N6818" s="74"/>
    </row>
    <row r="6819" spans="14:14" customFormat="1">
      <c r="N6819" s="74"/>
    </row>
    <row r="6820" spans="14:14" customFormat="1">
      <c r="N6820" s="74"/>
    </row>
    <row r="6821" spans="14:14" customFormat="1">
      <c r="N6821" s="74"/>
    </row>
    <row r="6822" spans="14:14" customFormat="1">
      <c r="N6822" s="74"/>
    </row>
    <row r="6823" spans="14:14" customFormat="1">
      <c r="N6823" s="74"/>
    </row>
    <row r="6824" spans="14:14" customFormat="1">
      <c r="N6824" s="74"/>
    </row>
    <row r="6825" spans="14:14" customFormat="1">
      <c r="N6825" s="74"/>
    </row>
    <row r="6826" spans="14:14" customFormat="1">
      <c r="N6826" s="74"/>
    </row>
    <row r="6827" spans="14:14" customFormat="1">
      <c r="N6827" s="74"/>
    </row>
    <row r="6828" spans="14:14" customFormat="1">
      <c r="N6828" s="74"/>
    </row>
    <row r="6829" spans="14:14" customFormat="1">
      <c r="N6829" s="74"/>
    </row>
    <row r="6830" spans="14:14" customFormat="1">
      <c r="N6830" s="74"/>
    </row>
    <row r="6831" spans="14:14" customFormat="1">
      <c r="N6831" s="74"/>
    </row>
    <row r="6832" spans="14:14" customFormat="1">
      <c r="N6832" s="74"/>
    </row>
    <row r="6833" spans="14:14" customFormat="1">
      <c r="N6833" s="74"/>
    </row>
    <row r="6834" spans="14:14" customFormat="1">
      <c r="N6834" s="74"/>
    </row>
    <row r="6835" spans="14:14" customFormat="1">
      <c r="N6835" s="74"/>
    </row>
    <row r="6836" spans="14:14" customFormat="1">
      <c r="N6836" s="74"/>
    </row>
    <row r="6837" spans="14:14" customFormat="1">
      <c r="N6837" s="74"/>
    </row>
    <row r="6838" spans="14:14" customFormat="1">
      <c r="N6838" s="74"/>
    </row>
    <row r="6839" spans="14:14" customFormat="1">
      <c r="N6839" s="74"/>
    </row>
    <row r="6840" spans="14:14" customFormat="1">
      <c r="N6840" s="74"/>
    </row>
    <row r="6841" spans="14:14" customFormat="1">
      <c r="N6841" s="74"/>
    </row>
    <row r="6842" spans="14:14" customFormat="1">
      <c r="N6842" s="74"/>
    </row>
    <row r="6843" spans="14:14" customFormat="1">
      <c r="N6843" s="74"/>
    </row>
    <row r="6844" spans="14:14" customFormat="1">
      <c r="N6844" s="74"/>
    </row>
    <row r="6845" spans="14:14" customFormat="1">
      <c r="N6845" s="74"/>
    </row>
    <row r="6846" spans="14:14" customFormat="1">
      <c r="N6846" s="74"/>
    </row>
    <row r="6847" spans="14:14" customFormat="1">
      <c r="N6847" s="74"/>
    </row>
    <row r="6848" spans="14:14" customFormat="1">
      <c r="N6848" s="74"/>
    </row>
    <row r="6849" spans="14:14" customFormat="1">
      <c r="N6849" s="74"/>
    </row>
    <row r="6850" spans="14:14" customFormat="1">
      <c r="N6850" s="74"/>
    </row>
    <row r="6851" spans="14:14" customFormat="1">
      <c r="N6851" s="74"/>
    </row>
    <row r="6852" spans="14:14" customFormat="1">
      <c r="N6852" s="74"/>
    </row>
    <row r="6853" spans="14:14" customFormat="1">
      <c r="N6853" s="74"/>
    </row>
    <row r="6854" spans="14:14" customFormat="1">
      <c r="N6854" s="74"/>
    </row>
    <row r="6855" spans="14:14" customFormat="1">
      <c r="N6855" s="74"/>
    </row>
    <row r="6856" spans="14:14" customFormat="1">
      <c r="N6856" s="74"/>
    </row>
    <row r="6857" spans="14:14" customFormat="1">
      <c r="N6857" s="74"/>
    </row>
    <row r="6858" spans="14:14" customFormat="1">
      <c r="N6858" s="74"/>
    </row>
    <row r="6859" spans="14:14" customFormat="1">
      <c r="N6859" s="74"/>
    </row>
    <row r="6860" spans="14:14" customFormat="1">
      <c r="N6860" s="74"/>
    </row>
    <row r="6861" spans="14:14" customFormat="1">
      <c r="N6861" s="74"/>
    </row>
    <row r="6862" spans="14:14" customFormat="1">
      <c r="N6862" s="74"/>
    </row>
    <row r="6863" spans="14:14" customFormat="1">
      <c r="N6863" s="74"/>
    </row>
    <row r="6864" spans="14:14" customFormat="1">
      <c r="N6864" s="74"/>
    </row>
    <row r="6865" spans="14:14" customFormat="1">
      <c r="N6865" s="74"/>
    </row>
    <row r="6866" spans="14:14" customFormat="1">
      <c r="N6866" s="74"/>
    </row>
    <row r="6867" spans="14:14" customFormat="1">
      <c r="N6867" s="74"/>
    </row>
    <row r="6868" spans="14:14" customFormat="1">
      <c r="N6868" s="74"/>
    </row>
    <row r="6869" spans="14:14" customFormat="1">
      <c r="N6869" s="74"/>
    </row>
    <row r="6870" spans="14:14" customFormat="1">
      <c r="N6870" s="74"/>
    </row>
    <row r="6871" spans="14:14" customFormat="1">
      <c r="N6871" s="74"/>
    </row>
    <row r="6872" spans="14:14" customFormat="1">
      <c r="N6872" s="74"/>
    </row>
    <row r="6873" spans="14:14" customFormat="1">
      <c r="N6873" s="74"/>
    </row>
    <row r="6874" spans="14:14" customFormat="1">
      <c r="N6874" s="74"/>
    </row>
    <row r="6875" spans="14:14" customFormat="1">
      <c r="N6875" s="74"/>
    </row>
    <row r="6876" spans="14:14" customFormat="1">
      <c r="N6876" s="74"/>
    </row>
    <row r="6877" spans="14:14" customFormat="1">
      <c r="N6877" s="74"/>
    </row>
    <row r="6878" spans="14:14" customFormat="1">
      <c r="N6878" s="74"/>
    </row>
    <row r="6879" spans="14:14" customFormat="1">
      <c r="N6879" s="74"/>
    </row>
    <row r="6880" spans="14:14" customFormat="1">
      <c r="N6880" s="74"/>
    </row>
    <row r="6881" spans="14:14" customFormat="1">
      <c r="N6881" s="74"/>
    </row>
    <row r="6882" spans="14:14" customFormat="1">
      <c r="N6882" s="74"/>
    </row>
    <row r="6883" spans="14:14" customFormat="1">
      <c r="N6883" s="74"/>
    </row>
    <row r="6884" spans="14:14" customFormat="1">
      <c r="N6884" s="74"/>
    </row>
    <row r="6885" spans="14:14" customFormat="1">
      <c r="N6885" s="74"/>
    </row>
    <row r="6886" spans="14:14" customFormat="1">
      <c r="N6886" s="74"/>
    </row>
    <row r="6887" spans="14:14" customFormat="1">
      <c r="N6887" s="74"/>
    </row>
    <row r="6888" spans="14:14" customFormat="1">
      <c r="N6888" s="74"/>
    </row>
    <row r="6889" spans="14:14" customFormat="1">
      <c r="N6889" s="74"/>
    </row>
    <row r="6890" spans="14:14" customFormat="1">
      <c r="N6890" s="74"/>
    </row>
    <row r="6891" spans="14:14" customFormat="1">
      <c r="N6891" s="74"/>
    </row>
    <row r="6892" spans="14:14" customFormat="1">
      <c r="N6892" s="74"/>
    </row>
    <row r="6893" spans="14:14" customFormat="1">
      <c r="N6893" s="74"/>
    </row>
    <row r="6894" spans="14:14" customFormat="1">
      <c r="N6894" s="74"/>
    </row>
    <row r="6895" spans="14:14" customFormat="1">
      <c r="N6895" s="74"/>
    </row>
    <row r="6896" spans="14:14" customFormat="1">
      <c r="N6896" s="74"/>
    </row>
    <row r="6897" spans="14:14" customFormat="1">
      <c r="N6897" s="74"/>
    </row>
    <row r="6898" spans="14:14" customFormat="1">
      <c r="N6898" s="74"/>
    </row>
    <row r="6899" spans="14:14" customFormat="1">
      <c r="N6899" s="74"/>
    </row>
    <row r="6900" spans="14:14" customFormat="1">
      <c r="N6900" s="74"/>
    </row>
    <row r="6901" spans="14:14" customFormat="1">
      <c r="N6901" s="74"/>
    </row>
    <row r="6902" spans="14:14" customFormat="1">
      <c r="N6902" s="74"/>
    </row>
    <row r="6903" spans="14:14" customFormat="1">
      <c r="N6903" s="74"/>
    </row>
    <row r="6904" spans="14:14" customFormat="1">
      <c r="N6904" s="74"/>
    </row>
    <row r="6905" spans="14:14" customFormat="1">
      <c r="N6905" s="74"/>
    </row>
    <row r="6906" spans="14:14" customFormat="1">
      <c r="N6906" s="74"/>
    </row>
    <row r="6907" spans="14:14" customFormat="1">
      <c r="N6907" s="74"/>
    </row>
    <row r="6908" spans="14:14" customFormat="1">
      <c r="N6908" s="74"/>
    </row>
    <row r="6909" spans="14:14" customFormat="1">
      <c r="N6909" s="74"/>
    </row>
    <row r="6910" spans="14:14" customFormat="1">
      <c r="N6910" s="74"/>
    </row>
    <row r="6911" spans="14:14" customFormat="1">
      <c r="N6911" s="74"/>
    </row>
    <row r="6912" spans="14:14" customFormat="1">
      <c r="N6912" s="74"/>
    </row>
    <row r="6913" spans="14:14" customFormat="1">
      <c r="N6913" s="74"/>
    </row>
    <row r="6914" spans="14:14" customFormat="1">
      <c r="N6914" s="74"/>
    </row>
    <row r="6915" spans="14:14" customFormat="1">
      <c r="N6915" s="74"/>
    </row>
    <row r="6916" spans="14:14" customFormat="1">
      <c r="N6916" s="74"/>
    </row>
    <row r="6917" spans="14:14" customFormat="1">
      <c r="N6917" s="74"/>
    </row>
    <row r="6918" spans="14:14" customFormat="1">
      <c r="N6918" s="74"/>
    </row>
    <row r="6919" spans="14:14" customFormat="1">
      <c r="N6919" s="74"/>
    </row>
    <row r="6920" spans="14:14" customFormat="1">
      <c r="N6920" s="74"/>
    </row>
    <row r="6921" spans="14:14" customFormat="1">
      <c r="N6921" s="74"/>
    </row>
    <row r="6922" spans="14:14" customFormat="1">
      <c r="N6922" s="74"/>
    </row>
    <row r="6923" spans="14:14" customFormat="1">
      <c r="N6923" s="74"/>
    </row>
    <row r="6924" spans="14:14" customFormat="1">
      <c r="N6924" s="74"/>
    </row>
    <row r="6925" spans="14:14" customFormat="1">
      <c r="N6925" s="74"/>
    </row>
    <row r="6926" spans="14:14" customFormat="1">
      <c r="N6926" s="74"/>
    </row>
    <row r="6927" spans="14:14" customFormat="1">
      <c r="N6927" s="74"/>
    </row>
    <row r="6928" spans="14:14" customFormat="1">
      <c r="N6928" s="74"/>
    </row>
    <row r="6929" spans="14:14" customFormat="1">
      <c r="N6929" s="74"/>
    </row>
    <row r="6930" spans="14:14" customFormat="1">
      <c r="N6930" s="74"/>
    </row>
    <row r="6931" spans="14:14" customFormat="1">
      <c r="N6931" s="74"/>
    </row>
    <row r="6932" spans="14:14" customFormat="1">
      <c r="N6932" s="74"/>
    </row>
    <row r="6933" spans="14:14" customFormat="1">
      <c r="N6933" s="74"/>
    </row>
    <row r="6934" spans="14:14" customFormat="1">
      <c r="N6934" s="74"/>
    </row>
    <row r="6935" spans="14:14" customFormat="1">
      <c r="N6935" s="74"/>
    </row>
    <row r="6936" spans="14:14" customFormat="1">
      <c r="N6936" s="74"/>
    </row>
    <row r="6937" spans="14:14" customFormat="1">
      <c r="N6937" s="74"/>
    </row>
    <row r="6938" spans="14:14" customFormat="1">
      <c r="N6938" s="74"/>
    </row>
    <row r="6939" spans="14:14" customFormat="1">
      <c r="N6939" s="74"/>
    </row>
    <row r="6940" spans="14:14" customFormat="1">
      <c r="N6940" s="74"/>
    </row>
    <row r="6941" spans="14:14" customFormat="1">
      <c r="N6941" s="74"/>
    </row>
    <row r="6942" spans="14:14" customFormat="1">
      <c r="N6942" s="74"/>
    </row>
    <row r="6943" spans="14:14" customFormat="1">
      <c r="N6943" s="74"/>
    </row>
    <row r="6944" spans="14:14" customFormat="1">
      <c r="N6944" s="74"/>
    </row>
    <row r="6945" spans="14:14" customFormat="1">
      <c r="N6945" s="74"/>
    </row>
    <row r="6946" spans="14:14" customFormat="1">
      <c r="N6946" s="74"/>
    </row>
    <row r="6947" spans="14:14" customFormat="1">
      <c r="N6947" s="74"/>
    </row>
    <row r="6948" spans="14:14" customFormat="1">
      <c r="N6948" s="74"/>
    </row>
    <row r="6949" spans="14:14" customFormat="1">
      <c r="N6949" s="74"/>
    </row>
    <row r="6950" spans="14:14" customFormat="1">
      <c r="N6950" s="74"/>
    </row>
    <row r="6951" spans="14:14" customFormat="1">
      <c r="N6951" s="74"/>
    </row>
    <row r="6952" spans="14:14" customFormat="1">
      <c r="N6952" s="74"/>
    </row>
    <row r="6953" spans="14:14" customFormat="1">
      <c r="N6953" s="74"/>
    </row>
    <row r="6954" spans="14:14" customFormat="1">
      <c r="N6954" s="74"/>
    </row>
    <row r="6955" spans="14:14" customFormat="1">
      <c r="N6955" s="74"/>
    </row>
    <row r="6956" spans="14:14" customFormat="1">
      <c r="N6956" s="74"/>
    </row>
    <row r="6957" spans="14:14" customFormat="1">
      <c r="N6957" s="74"/>
    </row>
    <row r="6958" spans="14:14" customFormat="1">
      <c r="N6958" s="74"/>
    </row>
    <row r="6959" spans="14:14" customFormat="1">
      <c r="N6959" s="74"/>
    </row>
    <row r="6960" spans="14:14" customFormat="1">
      <c r="N6960" s="74"/>
    </row>
    <row r="6961" spans="14:14" customFormat="1">
      <c r="N6961" s="74"/>
    </row>
    <row r="6962" spans="14:14" customFormat="1">
      <c r="N6962" s="74"/>
    </row>
    <row r="6963" spans="14:14" customFormat="1">
      <c r="N6963" s="74"/>
    </row>
    <row r="6964" spans="14:14" customFormat="1">
      <c r="N6964" s="74"/>
    </row>
    <row r="6965" spans="14:14" customFormat="1">
      <c r="N6965" s="74"/>
    </row>
    <row r="6966" spans="14:14" customFormat="1">
      <c r="N6966" s="74"/>
    </row>
    <row r="6967" spans="14:14" customFormat="1">
      <c r="N6967" s="74"/>
    </row>
    <row r="6968" spans="14:14" customFormat="1">
      <c r="N6968" s="74"/>
    </row>
    <row r="6969" spans="14:14" customFormat="1">
      <c r="N6969" s="74"/>
    </row>
    <row r="6970" spans="14:14" customFormat="1">
      <c r="N6970" s="74"/>
    </row>
    <row r="6971" spans="14:14" customFormat="1">
      <c r="N6971" s="74"/>
    </row>
    <row r="6972" spans="14:14" customFormat="1">
      <c r="N6972" s="74"/>
    </row>
    <row r="6973" spans="14:14" customFormat="1">
      <c r="N6973" s="74"/>
    </row>
    <row r="6974" spans="14:14" customFormat="1">
      <c r="N6974" s="74"/>
    </row>
    <row r="6975" spans="14:14" customFormat="1">
      <c r="N6975" s="74"/>
    </row>
    <row r="6976" spans="14:14" customFormat="1">
      <c r="N6976" s="74"/>
    </row>
    <row r="6977" spans="14:14" customFormat="1">
      <c r="N6977" s="74"/>
    </row>
    <row r="6978" spans="14:14" customFormat="1">
      <c r="N6978" s="74"/>
    </row>
    <row r="6979" spans="14:14" customFormat="1">
      <c r="N6979" s="74"/>
    </row>
    <row r="6980" spans="14:14" customFormat="1">
      <c r="N6980" s="74"/>
    </row>
    <row r="6981" spans="14:14" customFormat="1">
      <c r="N6981" s="74"/>
    </row>
    <row r="6982" spans="14:14" customFormat="1">
      <c r="N6982" s="74"/>
    </row>
    <row r="6983" spans="14:14" customFormat="1">
      <c r="N6983" s="74"/>
    </row>
    <row r="6984" spans="14:14" customFormat="1">
      <c r="N6984" s="74"/>
    </row>
    <row r="6985" spans="14:14" customFormat="1">
      <c r="N6985" s="74"/>
    </row>
    <row r="6986" spans="14:14" customFormat="1">
      <c r="N6986" s="74"/>
    </row>
    <row r="6987" spans="14:14" customFormat="1">
      <c r="N6987" s="74"/>
    </row>
    <row r="6988" spans="14:14" customFormat="1">
      <c r="N6988" s="74"/>
    </row>
    <row r="6989" spans="14:14" customFormat="1">
      <c r="N6989" s="74"/>
    </row>
    <row r="6990" spans="14:14" customFormat="1">
      <c r="N6990" s="74"/>
    </row>
    <row r="6991" spans="14:14" customFormat="1">
      <c r="N6991" s="74"/>
    </row>
    <row r="6992" spans="14:14" customFormat="1">
      <c r="N6992" s="74"/>
    </row>
    <row r="6993" spans="14:14" customFormat="1">
      <c r="N6993" s="74"/>
    </row>
    <row r="6994" spans="14:14" customFormat="1">
      <c r="N6994" s="74"/>
    </row>
    <row r="6995" spans="14:14" customFormat="1">
      <c r="N6995" s="74"/>
    </row>
    <row r="6996" spans="14:14" customFormat="1">
      <c r="N6996" s="74"/>
    </row>
    <row r="6997" spans="14:14" customFormat="1">
      <c r="N6997" s="74"/>
    </row>
    <row r="6998" spans="14:14" customFormat="1">
      <c r="N6998" s="74"/>
    </row>
    <row r="6999" spans="14:14" customFormat="1">
      <c r="N6999" s="74"/>
    </row>
    <row r="7000" spans="14:14" customFormat="1">
      <c r="N7000" s="74"/>
    </row>
    <row r="7001" spans="14:14" customFormat="1">
      <c r="N7001" s="74"/>
    </row>
    <row r="7002" spans="14:14" customFormat="1">
      <c r="N7002" s="74"/>
    </row>
    <row r="7003" spans="14:14" customFormat="1">
      <c r="N7003" s="74"/>
    </row>
    <row r="7004" spans="14:14" customFormat="1">
      <c r="N7004" s="74"/>
    </row>
    <row r="7005" spans="14:14" customFormat="1">
      <c r="N7005" s="74"/>
    </row>
    <row r="7006" spans="14:14" customFormat="1">
      <c r="N7006" s="74"/>
    </row>
    <row r="7007" spans="14:14" customFormat="1">
      <c r="N7007" s="74"/>
    </row>
    <row r="7008" spans="14:14" customFormat="1">
      <c r="N7008" s="74"/>
    </row>
    <row r="7009" spans="14:14" customFormat="1">
      <c r="N7009" s="74"/>
    </row>
    <row r="7010" spans="14:14" customFormat="1">
      <c r="N7010" s="74"/>
    </row>
    <row r="7011" spans="14:14" customFormat="1">
      <c r="N7011" s="74"/>
    </row>
    <row r="7012" spans="14:14" customFormat="1">
      <c r="N7012" s="74"/>
    </row>
    <row r="7013" spans="14:14" customFormat="1">
      <c r="N7013" s="74"/>
    </row>
    <row r="7014" spans="14:14" customFormat="1">
      <c r="N7014" s="74"/>
    </row>
    <row r="7015" spans="14:14" customFormat="1">
      <c r="N7015" s="74"/>
    </row>
    <row r="7016" spans="14:14" customFormat="1">
      <c r="N7016" s="74"/>
    </row>
    <row r="7017" spans="14:14" customFormat="1">
      <c r="N7017" s="74"/>
    </row>
    <row r="7018" spans="14:14" customFormat="1">
      <c r="N7018" s="74"/>
    </row>
    <row r="7019" spans="14:14" customFormat="1">
      <c r="N7019" s="74"/>
    </row>
    <row r="7020" spans="14:14" customFormat="1">
      <c r="N7020" s="74"/>
    </row>
    <row r="7021" spans="14:14" customFormat="1">
      <c r="N7021" s="74"/>
    </row>
    <row r="7022" spans="14:14" customFormat="1">
      <c r="N7022" s="74"/>
    </row>
    <row r="7023" spans="14:14" customFormat="1">
      <c r="N7023" s="74"/>
    </row>
    <row r="7024" spans="14:14" customFormat="1">
      <c r="N7024" s="74"/>
    </row>
    <row r="7025" spans="14:14" customFormat="1">
      <c r="N7025" s="74"/>
    </row>
    <row r="7026" spans="14:14" customFormat="1">
      <c r="N7026" s="74"/>
    </row>
    <row r="7027" spans="14:14" customFormat="1">
      <c r="N7027" s="74"/>
    </row>
    <row r="7028" spans="14:14" customFormat="1">
      <c r="N7028" s="74"/>
    </row>
    <row r="7029" spans="14:14" customFormat="1">
      <c r="N7029" s="74"/>
    </row>
    <row r="7030" spans="14:14" customFormat="1">
      <c r="N7030" s="74"/>
    </row>
    <row r="7031" spans="14:14" customFormat="1">
      <c r="N7031" s="74"/>
    </row>
    <row r="7032" spans="14:14" customFormat="1">
      <c r="N7032" s="74"/>
    </row>
    <row r="7033" spans="14:14" customFormat="1">
      <c r="N7033" s="74"/>
    </row>
    <row r="7034" spans="14:14" customFormat="1">
      <c r="N7034" s="74"/>
    </row>
    <row r="7035" spans="14:14" customFormat="1">
      <c r="N7035" s="74"/>
    </row>
    <row r="7036" spans="14:14" customFormat="1">
      <c r="N7036" s="74"/>
    </row>
    <row r="7037" spans="14:14" customFormat="1">
      <c r="N7037" s="74"/>
    </row>
    <row r="7038" spans="14:14" customFormat="1">
      <c r="N7038" s="74"/>
    </row>
    <row r="7039" spans="14:14" customFormat="1">
      <c r="N7039" s="74"/>
    </row>
    <row r="7040" spans="14:14" customFormat="1">
      <c r="N7040" s="74"/>
    </row>
    <row r="7041" spans="14:14" customFormat="1">
      <c r="N7041" s="74"/>
    </row>
    <row r="7042" spans="14:14" customFormat="1">
      <c r="N7042" s="74"/>
    </row>
    <row r="7043" spans="14:14" customFormat="1">
      <c r="N7043" s="74"/>
    </row>
    <row r="7044" spans="14:14" customFormat="1">
      <c r="N7044" s="74"/>
    </row>
    <row r="7045" spans="14:14" customFormat="1">
      <c r="N7045" s="74"/>
    </row>
    <row r="7046" spans="14:14" customFormat="1">
      <c r="N7046" s="74"/>
    </row>
    <row r="7047" spans="14:14" customFormat="1">
      <c r="N7047" s="74"/>
    </row>
    <row r="7048" spans="14:14" customFormat="1">
      <c r="N7048" s="74"/>
    </row>
    <row r="7049" spans="14:14" customFormat="1">
      <c r="N7049" s="74"/>
    </row>
    <row r="7050" spans="14:14" customFormat="1">
      <c r="N7050" s="74"/>
    </row>
    <row r="7051" spans="14:14" customFormat="1">
      <c r="N7051" s="74"/>
    </row>
    <row r="7052" spans="14:14" customFormat="1">
      <c r="N7052" s="74"/>
    </row>
    <row r="7053" spans="14:14" customFormat="1">
      <c r="N7053" s="74"/>
    </row>
    <row r="7054" spans="14:14" customFormat="1">
      <c r="N7054" s="74"/>
    </row>
    <row r="7055" spans="14:14" customFormat="1">
      <c r="N7055" s="74"/>
    </row>
    <row r="7056" spans="14:14" customFormat="1">
      <c r="N7056" s="74"/>
    </row>
    <row r="7057" spans="14:14" customFormat="1">
      <c r="N7057" s="74"/>
    </row>
    <row r="7058" spans="14:14" customFormat="1">
      <c r="N7058" s="74"/>
    </row>
    <row r="7059" spans="14:14" customFormat="1">
      <c r="N7059" s="74"/>
    </row>
    <row r="7060" spans="14:14" customFormat="1">
      <c r="N7060" s="74"/>
    </row>
    <row r="7061" spans="14:14" customFormat="1">
      <c r="N7061" s="74"/>
    </row>
    <row r="7062" spans="14:14" customFormat="1">
      <c r="N7062" s="74"/>
    </row>
    <row r="7063" spans="14:14" customFormat="1">
      <c r="N7063" s="74"/>
    </row>
    <row r="7064" spans="14:14" customFormat="1">
      <c r="N7064" s="74"/>
    </row>
    <row r="7065" spans="14:14" customFormat="1">
      <c r="N7065" s="74"/>
    </row>
    <row r="7066" spans="14:14" customFormat="1">
      <c r="N7066" s="74"/>
    </row>
    <row r="7067" spans="14:14" customFormat="1">
      <c r="N7067" s="74"/>
    </row>
    <row r="7068" spans="14:14" customFormat="1">
      <c r="N7068" s="74"/>
    </row>
    <row r="7069" spans="14:14" customFormat="1">
      <c r="N7069" s="74"/>
    </row>
    <row r="7070" spans="14:14" customFormat="1">
      <c r="N7070" s="74"/>
    </row>
    <row r="7071" spans="14:14" customFormat="1">
      <c r="N7071" s="74"/>
    </row>
    <row r="7072" spans="14:14" customFormat="1">
      <c r="N7072" s="74"/>
    </row>
    <row r="7073" spans="14:14" customFormat="1">
      <c r="N7073" s="74"/>
    </row>
    <row r="7074" spans="14:14" customFormat="1">
      <c r="N7074" s="74"/>
    </row>
    <row r="7075" spans="14:14" customFormat="1">
      <c r="N7075" s="74"/>
    </row>
    <row r="7076" spans="14:14" customFormat="1">
      <c r="N7076" s="74"/>
    </row>
    <row r="7077" spans="14:14" customFormat="1">
      <c r="N7077" s="74"/>
    </row>
    <row r="7078" spans="14:14" customFormat="1">
      <c r="N7078" s="74"/>
    </row>
    <row r="7079" spans="14:14" customFormat="1">
      <c r="N7079" s="74"/>
    </row>
    <row r="7080" spans="14:14" customFormat="1">
      <c r="N7080" s="74"/>
    </row>
    <row r="7081" spans="14:14" customFormat="1">
      <c r="N7081" s="74"/>
    </row>
    <row r="7082" spans="14:14" customFormat="1">
      <c r="N7082" s="74"/>
    </row>
    <row r="7083" spans="14:14" customFormat="1">
      <c r="N7083" s="74"/>
    </row>
    <row r="7084" spans="14:14" customFormat="1">
      <c r="N7084" s="74"/>
    </row>
    <row r="7085" spans="14:14" customFormat="1">
      <c r="N7085" s="74"/>
    </row>
    <row r="7086" spans="14:14" customFormat="1">
      <c r="N7086" s="74"/>
    </row>
    <row r="7087" spans="14:14" customFormat="1">
      <c r="N7087" s="74"/>
    </row>
    <row r="7088" spans="14:14" customFormat="1">
      <c r="N7088" s="74"/>
    </row>
    <row r="7089" spans="14:14" customFormat="1">
      <c r="N7089" s="74"/>
    </row>
    <row r="7090" spans="14:14" customFormat="1">
      <c r="N7090" s="74"/>
    </row>
    <row r="7091" spans="14:14" customFormat="1">
      <c r="N7091" s="74"/>
    </row>
    <row r="7092" spans="14:14" customFormat="1">
      <c r="N7092" s="74"/>
    </row>
    <row r="7093" spans="14:14" customFormat="1">
      <c r="N7093" s="74"/>
    </row>
    <row r="7094" spans="14:14" customFormat="1">
      <c r="N7094" s="74"/>
    </row>
    <row r="7095" spans="14:14" customFormat="1">
      <c r="N7095" s="74"/>
    </row>
    <row r="7096" spans="14:14" customFormat="1">
      <c r="N7096" s="74"/>
    </row>
    <row r="7097" spans="14:14" customFormat="1">
      <c r="N7097" s="74"/>
    </row>
    <row r="7098" spans="14:14" customFormat="1">
      <c r="N7098" s="74"/>
    </row>
    <row r="7099" spans="14:14" customFormat="1">
      <c r="N7099" s="74"/>
    </row>
    <row r="7100" spans="14:14" customFormat="1">
      <c r="N7100" s="74"/>
    </row>
    <row r="7101" spans="14:14" customFormat="1">
      <c r="N7101" s="74"/>
    </row>
    <row r="7102" spans="14:14" customFormat="1">
      <c r="N7102" s="74"/>
    </row>
    <row r="7103" spans="14:14" customFormat="1">
      <c r="N7103" s="74"/>
    </row>
    <row r="7104" spans="14:14" customFormat="1">
      <c r="N7104" s="74"/>
    </row>
    <row r="7105" spans="14:14" customFormat="1">
      <c r="N7105" s="74"/>
    </row>
    <row r="7106" spans="14:14" customFormat="1">
      <c r="N7106" s="74"/>
    </row>
    <row r="7107" spans="14:14" customFormat="1">
      <c r="N7107" s="74"/>
    </row>
    <row r="7108" spans="14:14" customFormat="1">
      <c r="N7108" s="74"/>
    </row>
    <row r="7109" spans="14:14" customFormat="1">
      <c r="N7109" s="74"/>
    </row>
    <row r="7110" spans="14:14" customFormat="1">
      <c r="N7110" s="74"/>
    </row>
    <row r="7111" spans="14:14" customFormat="1">
      <c r="N7111" s="74"/>
    </row>
    <row r="7112" spans="14:14" customFormat="1">
      <c r="N7112" s="74"/>
    </row>
    <row r="7113" spans="14:14" customFormat="1">
      <c r="N7113" s="74"/>
    </row>
    <row r="7114" spans="14:14" customFormat="1">
      <c r="N7114" s="74"/>
    </row>
    <row r="7115" spans="14:14" customFormat="1">
      <c r="N7115" s="74"/>
    </row>
    <row r="7116" spans="14:14" customFormat="1">
      <c r="N7116" s="74"/>
    </row>
    <row r="7117" spans="14:14" customFormat="1">
      <c r="N7117" s="74"/>
    </row>
    <row r="7118" spans="14:14" customFormat="1">
      <c r="N7118" s="74"/>
    </row>
    <row r="7119" spans="14:14" customFormat="1">
      <c r="N7119" s="74"/>
    </row>
    <row r="7120" spans="14:14" customFormat="1">
      <c r="N7120" s="74"/>
    </row>
    <row r="7121" spans="14:14" customFormat="1">
      <c r="N7121" s="74"/>
    </row>
    <row r="7122" spans="14:14" customFormat="1">
      <c r="N7122" s="74"/>
    </row>
    <row r="7123" spans="14:14" customFormat="1">
      <c r="N7123" s="74"/>
    </row>
    <row r="7124" spans="14:14" customFormat="1">
      <c r="N7124" s="74"/>
    </row>
    <row r="7125" spans="14:14" customFormat="1">
      <c r="N7125" s="74"/>
    </row>
    <row r="7126" spans="14:14" customFormat="1">
      <c r="N7126" s="74"/>
    </row>
    <row r="7127" spans="14:14" customFormat="1">
      <c r="N7127" s="74"/>
    </row>
    <row r="7128" spans="14:14" customFormat="1">
      <c r="N7128" s="74"/>
    </row>
    <row r="7129" spans="14:14" customFormat="1">
      <c r="N7129" s="74"/>
    </row>
    <row r="7130" spans="14:14" customFormat="1">
      <c r="N7130" s="74"/>
    </row>
    <row r="7131" spans="14:14" customFormat="1">
      <c r="N7131" s="74"/>
    </row>
    <row r="7132" spans="14:14" customFormat="1">
      <c r="N7132" s="74"/>
    </row>
    <row r="7133" spans="14:14" customFormat="1">
      <c r="N7133" s="74"/>
    </row>
    <row r="7134" spans="14:14" customFormat="1">
      <c r="N7134" s="74"/>
    </row>
    <row r="7135" spans="14:14" customFormat="1">
      <c r="N7135" s="74"/>
    </row>
    <row r="7136" spans="14:14" customFormat="1">
      <c r="N7136" s="74"/>
    </row>
    <row r="7137" spans="14:14" customFormat="1">
      <c r="N7137" s="74"/>
    </row>
    <row r="7138" spans="14:14" customFormat="1">
      <c r="N7138" s="74"/>
    </row>
    <row r="7139" spans="14:14" customFormat="1">
      <c r="N7139" s="74"/>
    </row>
    <row r="7140" spans="14:14" customFormat="1">
      <c r="N7140" s="74"/>
    </row>
    <row r="7141" spans="14:14" customFormat="1">
      <c r="N7141" s="74"/>
    </row>
    <row r="7142" spans="14:14" customFormat="1">
      <c r="N7142" s="74"/>
    </row>
    <row r="7143" spans="14:14" customFormat="1">
      <c r="N7143" s="74"/>
    </row>
    <row r="7144" spans="14:14" customFormat="1">
      <c r="N7144" s="74"/>
    </row>
    <row r="7145" spans="14:14" customFormat="1">
      <c r="N7145" s="74"/>
    </row>
    <row r="7146" spans="14:14" customFormat="1">
      <c r="N7146" s="74"/>
    </row>
    <row r="7147" spans="14:14" customFormat="1">
      <c r="N7147" s="74"/>
    </row>
    <row r="7148" spans="14:14" customFormat="1">
      <c r="N7148" s="74"/>
    </row>
    <row r="7149" spans="14:14" customFormat="1">
      <c r="N7149" s="74"/>
    </row>
    <row r="7150" spans="14:14" customFormat="1">
      <c r="N7150" s="74"/>
    </row>
    <row r="7151" spans="14:14" customFormat="1">
      <c r="N7151" s="74"/>
    </row>
    <row r="7152" spans="14:14" customFormat="1">
      <c r="N7152" s="74"/>
    </row>
    <row r="7153" spans="14:14" customFormat="1">
      <c r="N7153" s="74"/>
    </row>
    <row r="7154" spans="14:14" customFormat="1">
      <c r="N7154" s="74"/>
    </row>
    <row r="7155" spans="14:14" customFormat="1">
      <c r="N7155" s="74"/>
    </row>
    <row r="7156" spans="14:14" customFormat="1">
      <c r="N7156" s="74"/>
    </row>
    <row r="7157" spans="14:14" customFormat="1">
      <c r="N7157" s="74"/>
    </row>
    <row r="7158" spans="14:14" customFormat="1">
      <c r="N7158" s="74"/>
    </row>
    <row r="7159" spans="14:14" customFormat="1">
      <c r="N7159" s="74"/>
    </row>
    <row r="7160" spans="14:14" customFormat="1">
      <c r="N7160" s="74"/>
    </row>
    <row r="7161" spans="14:14" customFormat="1">
      <c r="N7161" s="74"/>
    </row>
    <row r="7162" spans="14:14" customFormat="1">
      <c r="N7162" s="74"/>
    </row>
    <row r="7163" spans="14:14" customFormat="1">
      <c r="N7163" s="74"/>
    </row>
    <row r="7164" spans="14:14" customFormat="1">
      <c r="N7164" s="74"/>
    </row>
    <row r="7165" spans="14:14" customFormat="1">
      <c r="N7165" s="74"/>
    </row>
    <row r="7166" spans="14:14" customFormat="1">
      <c r="N7166" s="74"/>
    </row>
    <row r="7167" spans="14:14" customFormat="1">
      <c r="N7167" s="74"/>
    </row>
    <row r="7168" spans="14:14" customFormat="1">
      <c r="N7168" s="74"/>
    </row>
    <row r="7169" spans="14:14" customFormat="1">
      <c r="N7169" s="74"/>
    </row>
    <row r="7170" spans="14:14" customFormat="1">
      <c r="N7170" s="74"/>
    </row>
    <row r="7171" spans="14:14" customFormat="1">
      <c r="N7171" s="74"/>
    </row>
    <row r="7172" spans="14:14" customFormat="1">
      <c r="N7172" s="74"/>
    </row>
    <row r="7173" spans="14:14" customFormat="1">
      <c r="N7173" s="74"/>
    </row>
    <row r="7174" spans="14:14" customFormat="1">
      <c r="N7174" s="74"/>
    </row>
    <row r="7175" spans="14:14" customFormat="1">
      <c r="N7175" s="74"/>
    </row>
    <row r="7176" spans="14:14" customFormat="1">
      <c r="N7176" s="74"/>
    </row>
    <row r="7177" spans="14:14" customFormat="1">
      <c r="N7177" s="74"/>
    </row>
    <row r="7178" spans="14:14" customFormat="1">
      <c r="N7178" s="74"/>
    </row>
    <row r="7179" spans="14:14" customFormat="1">
      <c r="N7179" s="74"/>
    </row>
    <row r="7180" spans="14:14" customFormat="1">
      <c r="N7180" s="74"/>
    </row>
    <row r="7181" spans="14:14" customFormat="1">
      <c r="N7181" s="74"/>
    </row>
    <row r="7182" spans="14:14" customFormat="1">
      <c r="N7182" s="74"/>
    </row>
    <row r="7183" spans="14:14" customFormat="1">
      <c r="N7183" s="74"/>
    </row>
    <row r="7184" spans="14:14" customFormat="1">
      <c r="N7184" s="74"/>
    </row>
    <row r="7185" spans="14:14" customFormat="1">
      <c r="N7185" s="74"/>
    </row>
    <row r="7186" spans="14:14" customFormat="1">
      <c r="N7186" s="74"/>
    </row>
    <row r="7187" spans="14:14" customFormat="1">
      <c r="N7187" s="74"/>
    </row>
    <row r="7188" spans="14:14" customFormat="1">
      <c r="N7188" s="74"/>
    </row>
    <row r="7189" spans="14:14" customFormat="1">
      <c r="N7189" s="74"/>
    </row>
    <row r="7190" spans="14:14" customFormat="1">
      <c r="N7190" s="74"/>
    </row>
    <row r="7191" spans="14:14" customFormat="1">
      <c r="N7191" s="74"/>
    </row>
    <row r="7192" spans="14:14" customFormat="1">
      <c r="N7192" s="74"/>
    </row>
    <row r="7193" spans="14:14" customFormat="1">
      <c r="N7193" s="74"/>
    </row>
    <row r="7194" spans="14:14" customFormat="1">
      <c r="N7194" s="74"/>
    </row>
    <row r="7195" spans="14:14" customFormat="1">
      <c r="N7195" s="74"/>
    </row>
    <row r="7196" spans="14:14" customFormat="1">
      <c r="N7196" s="74"/>
    </row>
    <row r="7197" spans="14:14" customFormat="1">
      <c r="N7197" s="74"/>
    </row>
    <row r="7198" spans="14:14" customFormat="1">
      <c r="N7198" s="74"/>
    </row>
    <row r="7199" spans="14:14" customFormat="1">
      <c r="N7199" s="74"/>
    </row>
    <row r="7200" spans="14:14" customFormat="1">
      <c r="N7200" s="74"/>
    </row>
    <row r="7201" spans="14:14" customFormat="1">
      <c r="N7201" s="74"/>
    </row>
    <row r="7202" spans="14:14" customFormat="1">
      <c r="N7202" s="74"/>
    </row>
    <row r="7203" spans="14:14" customFormat="1">
      <c r="N7203" s="74"/>
    </row>
    <row r="7204" spans="14:14" customFormat="1">
      <c r="N7204" s="74"/>
    </row>
    <row r="7205" spans="14:14" customFormat="1">
      <c r="N7205" s="74"/>
    </row>
    <row r="7206" spans="14:14" customFormat="1">
      <c r="N7206" s="74"/>
    </row>
    <row r="7207" spans="14:14" customFormat="1">
      <c r="N7207" s="74"/>
    </row>
    <row r="7208" spans="14:14" customFormat="1">
      <c r="N7208" s="74"/>
    </row>
    <row r="7209" spans="14:14" customFormat="1">
      <c r="N7209" s="74"/>
    </row>
    <row r="7210" spans="14:14" customFormat="1">
      <c r="N7210" s="74"/>
    </row>
    <row r="7211" spans="14:14" customFormat="1">
      <c r="N7211" s="74"/>
    </row>
    <row r="7212" spans="14:14" customFormat="1">
      <c r="N7212" s="74"/>
    </row>
    <row r="7213" spans="14:14" customFormat="1">
      <c r="N7213" s="74"/>
    </row>
    <row r="7214" spans="14:14" customFormat="1">
      <c r="N7214" s="74"/>
    </row>
    <row r="7215" spans="14:14" customFormat="1">
      <c r="N7215" s="74"/>
    </row>
    <row r="7216" spans="14:14" customFormat="1">
      <c r="N7216" s="74"/>
    </row>
    <row r="7217" spans="14:14" customFormat="1">
      <c r="N7217" s="74"/>
    </row>
    <row r="7218" spans="14:14" customFormat="1">
      <c r="N7218" s="74"/>
    </row>
    <row r="7219" spans="14:14" customFormat="1">
      <c r="N7219" s="74"/>
    </row>
    <row r="7220" spans="14:14" customFormat="1">
      <c r="N7220" s="74"/>
    </row>
    <row r="7221" spans="14:14" customFormat="1">
      <c r="N7221" s="74"/>
    </row>
    <row r="7222" spans="14:14" customFormat="1">
      <c r="N7222" s="74"/>
    </row>
    <row r="7223" spans="14:14" customFormat="1">
      <c r="N7223" s="74"/>
    </row>
    <row r="7224" spans="14:14" customFormat="1">
      <c r="N7224" s="74"/>
    </row>
    <row r="7225" spans="14:14" customFormat="1">
      <c r="N7225" s="74"/>
    </row>
    <row r="7226" spans="14:14" customFormat="1">
      <c r="N7226" s="74"/>
    </row>
    <row r="7227" spans="14:14" customFormat="1">
      <c r="N7227" s="74"/>
    </row>
    <row r="7228" spans="14:14" customFormat="1">
      <c r="N7228" s="74"/>
    </row>
    <row r="7229" spans="14:14" customFormat="1">
      <c r="N7229" s="74"/>
    </row>
    <row r="7230" spans="14:14" customFormat="1">
      <c r="N7230" s="74"/>
    </row>
    <row r="7231" spans="14:14" customFormat="1">
      <c r="N7231" s="74"/>
    </row>
    <row r="7232" spans="14:14" customFormat="1">
      <c r="N7232" s="74"/>
    </row>
    <row r="7233" spans="14:14" customFormat="1">
      <c r="N7233" s="74"/>
    </row>
    <row r="7234" spans="14:14" customFormat="1">
      <c r="N7234" s="74"/>
    </row>
    <row r="7235" spans="14:14" customFormat="1">
      <c r="N7235" s="74"/>
    </row>
    <row r="7236" spans="14:14" customFormat="1">
      <c r="N7236" s="74"/>
    </row>
    <row r="7237" spans="14:14" customFormat="1">
      <c r="N7237" s="74"/>
    </row>
    <row r="7238" spans="14:14" customFormat="1">
      <c r="N7238" s="74"/>
    </row>
    <row r="7239" spans="14:14" customFormat="1">
      <c r="N7239" s="74"/>
    </row>
    <row r="7240" spans="14:14" customFormat="1">
      <c r="N7240" s="74"/>
    </row>
    <row r="7241" spans="14:14" customFormat="1">
      <c r="N7241" s="74"/>
    </row>
    <row r="7242" spans="14:14" customFormat="1">
      <c r="N7242" s="74"/>
    </row>
    <row r="7243" spans="14:14" customFormat="1">
      <c r="N7243" s="74"/>
    </row>
    <row r="7244" spans="14:14" customFormat="1">
      <c r="N7244" s="74"/>
    </row>
    <row r="7245" spans="14:14" customFormat="1">
      <c r="N7245" s="74"/>
    </row>
    <row r="7246" spans="14:14" customFormat="1">
      <c r="N7246" s="74"/>
    </row>
    <row r="7247" spans="14:14" customFormat="1">
      <c r="N7247" s="74"/>
    </row>
    <row r="7248" spans="14:14" customFormat="1">
      <c r="N7248" s="74"/>
    </row>
    <row r="7249" spans="14:14" customFormat="1">
      <c r="N7249" s="74"/>
    </row>
    <row r="7250" spans="14:14" customFormat="1">
      <c r="N7250" s="74"/>
    </row>
    <row r="7251" spans="14:14" customFormat="1">
      <c r="N7251" s="74"/>
    </row>
    <row r="7252" spans="14:14" customFormat="1">
      <c r="N7252" s="74"/>
    </row>
    <row r="7253" spans="14:14" customFormat="1">
      <c r="N7253" s="74"/>
    </row>
    <row r="7254" spans="14:14" customFormat="1">
      <c r="N7254" s="74"/>
    </row>
    <row r="7255" spans="14:14" customFormat="1">
      <c r="N7255" s="74"/>
    </row>
    <row r="7256" spans="14:14" customFormat="1">
      <c r="N7256" s="74"/>
    </row>
    <row r="7257" spans="14:14" customFormat="1">
      <c r="N7257" s="74"/>
    </row>
    <row r="7258" spans="14:14" customFormat="1">
      <c r="N7258" s="74"/>
    </row>
    <row r="7259" spans="14:14" customFormat="1">
      <c r="N7259" s="74"/>
    </row>
    <row r="7260" spans="14:14" customFormat="1">
      <c r="N7260" s="74"/>
    </row>
    <row r="7261" spans="14:14" customFormat="1">
      <c r="N7261" s="74"/>
    </row>
    <row r="7262" spans="14:14" customFormat="1">
      <c r="N7262" s="74"/>
    </row>
    <row r="7263" spans="14:14" customFormat="1">
      <c r="N7263" s="74"/>
    </row>
    <row r="7264" spans="14:14" customFormat="1">
      <c r="N7264" s="74"/>
    </row>
    <row r="7265" spans="14:14" customFormat="1">
      <c r="N7265" s="74"/>
    </row>
    <row r="7266" spans="14:14" customFormat="1">
      <c r="N7266" s="74"/>
    </row>
    <row r="7267" spans="14:14" customFormat="1">
      <c r="N7267" s="74"/>
    </row>
    <row r="7268" spans="14:14" customFormat="1">
      <c r="N7268" s="74"/>
    </row>
    <row r="7269" spans="14:14" customFormat="1">
      <c r="N7269" s="74"/>
    </row>
    <row r="7270" spans="14:14" customFormat="1">
      <c r="N7270" s="74"/>
    </row>
    <row r="7271" spans="14:14" customFormat="1">
      <c r="N7271" s="74"/>
    </row>
    <row r="7272" spans="14:14" customFormat="1">
      <c r="N7272" s="74"/>
    </row>
    <row r="7273" spans="14:14" customFormat="1">
      <c r="N7273" s="74"/>
    </row>
    <row r="7274" spans="14:14" customFormat="1">
      <c r="N7274" s="74"/>
    </row>
    <row r="7275" spans="14:14" customFormat="1">
      <c r="N7275" s="74"/>
    </row>
    <row r="7276" spans="14:14" customFormat="1">
      <c r="N7276" s="74"/>
    </row>
    <row r="7277" spans="14:14" customFormat="1">
      <c r="N7277" s="74"/>
    </row>
    <row r="7278" spans="14:14" customFormat="1">
      <c r="N7278" s="74"/>
    </row>
    <row r="7279" spans="14:14" customFormat="1">
      <c r="N7279" s="74"/>
    </row>
    <row r="7280" spans="14:14" customFormat="1">
      <c r="N7280" s="74"/>
    </row>
    <row r="7281" spans="14:14" customFormat="1">
      <c r="N7281" s="74"/>
    </row>
    <row r="7282" spans="14:14" customFormat="1">
      <c r="N7282" s="74"/>
    </row>
    <row r="7283" spans="14:14" customFormat="1">
      <c r="N7283" s="74"/>
    </row>
    <row r="7284" spans="14:14" customFormat="1">
      <c r="N7284" s="74"/>
    </row>
    <row r="7285" spans="14:14" customFormat="1">
      <c r="N7285" s="74"/>
    </row>
    <row r="7286" spans="14:14" customFormat="1">
      <c r="N7286" s="74"/>
    </row>
    <row r="7287" spans="14:14" customFormat="1">
      <c r="N7287" s="74"/>
    </row>
    <row r="7288" spans="14:14" customFormat="1">
      <c r="N7288" s="74"/>
    </row>
    <row r="7289" spans="14:14" customFormat="1">
      <c r="N7289" s="74"/>
    </row>
    <row r="7290" spans="14:14" customFormat="1">
      <c r="N7290" s="74"/>
    </row>
    <row r="7291" spans="14:14" customFormat="1">
      <c r="N7291" s="74"/>
    </row>
    <row r="7292" spans="14:14" customFormat="1">
      <c r="N7292" s="74"/>
    </row>
    <row r="7293" spans="14:14" customFormat="1">
      <c r="N7293" s="74"/>
    </row>
    <row r="7294" spans="14:14" customFormat="1">
      <c r="N7294" s="74"/>
    </row>
    <row r="7295" spans="14:14" customFormat="1">
      <c r="N7295" s="74"/>
    </row>
    <row r="7296" spans="14:14" customFormat="1">
      <c r="N7296" s="74"/>
    </row>
    <row r="7297" spans="14:14" customFormat="1">
      <c r="N7297" s="74"/>
    </row>
    <row r="7298" spans="14:14" customFormat="1">
      <c r="N7298" s="74"/>
    </row>
    <row r="7299" spans="14:14" customFormat="1">
      <c r="N7299" s="74"/>
    </row>
    <row r="7300" spans="14:14" customFormat="1">
      <c r="N7300" s="74"/>
    </row>
    <row r="7301" spans="14:14" customFormat="1">
      <c r="N7301" s="74"/>
    </row>
    <row r="7302" spans="14:14" customFormat="1">
      <c r="N7302" s="74"/>
    </row>
    <row r="7303" spans="14:14" customFormat="1">
      <c r="N7303" s="74"/>
    </row>
    <row r="7304" spans="14:14" customFormat="1">
      <c r="N7304" s="74"/>
    </row>
    <row r="7305" spans="14:14" customFormat="1">
      <c r="N7305" s="74"/>
    </row>
    <row r="7306" spans="14:14" customFormat="1">
      <c r="N7306" s="74"/>
    </row>
    <row r="7307" spans="14:14" customFormat="1">
      <c r="N7307" s="74"/>
    </row>
    <row r="7308" spans="14:14" customFormat="1">
      <c r="N7308" s="74"/>
    </row>
    <row r="7309" spans="14:14" customFormat="1">
      <c r="N7309" s="74"/>
    </row>
    <row r="7310" spans="14:14" customFormat="1">
      <c r="N7310" s="74"/>
    </row>
    <row r="7311" spans="14:14" customFormat="1">
      <c r="N7311" s="74"/>
    </row>
    <row r="7312" spans="14:14" customFormat="1">
      <c r="N7312" s="74"/>
    </row>
    <row r="7313" spans="14:14" customFormat="1">
      <c r="N7313" s="74"/>
    </row>
    <row r="7314" spans="14:14" customFormat="1">
      <c r="N7314" s="74"/>
    </row>
    <row r="7315" spans="14:14" customFormat="1">
      <c r="N7315" s="74"/>
    </row>
    <row r="7316" spans="14:14" customFormat="1">
      <c r="N7316" s="74"/>
    </row>
    <row r="7317" spans="14:14" customFormat="1">
      <c r="N7317" s="74"/>
    </row>
    <row r="7318" spans="14:14" customFormat="1">
      <c r="N7318" s="74"/>
    </row>
    <row r="7319" spans="14:14" customFormat="1">
      <c r="N7319" s="74"/>
    </row>
    <row r="7320" spans="14:14" customFormat="1">
      <c r="N7320" s="74"/>
    </row>
    <row r="7321" spans="14:14" customFormat="1">
      <c r="N7321" s="74"/>
    </row>
    <row r="7322" spans="14:14" customFormat="1">
      <c r="N7322" s="74"/>
    </row>
    <row r="7323" spans="14:14" customFormat="1">
      <c r="N7323" s="74"/>
    </row>
    <row r="7324" spans="14:14" customFormat="1">
      <c r="N7324" s="74"/>
    </row>
    <row r="7325" spans="14:14" customFormat="1">
      <c r="N7325" s="74"/>
    </row>
    <row r="7326" spans="14:14" customFormat="1">
      <c r="N7326" s="74"/>
    </row>
    <row r="7327" spans="14:14" customFormat="1">
      <c r="N7327" s="74"/>
    </row>
    <row r="7328" spans="14:14" customFormat="1">
      <c r="N7328" s="74"/>
    </row>
    <row r="7329" spans="14:14" customFormat="1">
      <c r="N7329" s="74"/>
    </row>
    <row r="7330" spans="14:14" customFormat="1">
      <c r="N7330" s="74"/>
    </row>
    <row r="7331" spans="14:14" customFormat="1">
      <c r="N7331" s="74"/>
    </row>
    <row r="7332" spans="14:14" customFormat="1">
      <c r="N7332" s="74"/>
    </row>
    <row r="7333" spans="14:14" customFormat="1">
      <c r="N7333" s="74"/>
    </row>
    <row r="7334" spans="14:14" customFormat="1">
      <c r="N7334" s="74"/>
    </row>
    <row r="7335" spans="14:14" customFormat="1">
      <c r="N7335" s="74"/>
    </row>
    <row r="7336" spans="14:14" customFormat="1">
      <c r="N7336" s="74"/>
    </row>
    <row r="7337" spans="14:14" customFormat="1">
      <c r="N7337" s="74"/>
    </row>
    <row r="7338" spans="14:14" customFormat="1">
      <c r="N7338" s="74"/>
    </row>
    <row r="7339" spans="14:14" customFormat="1">
      <c r="N7339" s="74"/>
    </row>
    <row r="7340" spans="14:14" customFormat="1">
      <c r="N7340" s="74"/>
    </row>
    <row r="7341" spans="14:14" customFormat="1">
      <c r="N7341" s="74"/>
    </row>
    <row r="7342" spans="14:14" customFormat="1">
      <c r="N7342" s="74"/>
    </row>
    <row r="7343" spans="14:14" customFormat="1">
      <c r="N7343" s="74"/>
    </row>
    <row r="7344" spans="14:14" customFormat="1">
      <c r="N7344" s="74"/>
    </row>
    <row r="7345" spans="14:14" customFormat="1">
      <c r="N7345" s="74"/>
    </row>
    <row r="7346" spans="14:14" customFormat="1">
      <c r="N7346" s="74"/>
    </row>
    <row r="7347" spans="14:14" customFormat="1">
      <c r="N7347" s="74"/>
    </row>
    <row r="7348" spans="14:14" customFormat="1">
      <c r="N7348" s="74"/>
    </row>
    <row r="7349" spans="14:14" customFormat="1">
      <c r="N7349" s="74"/>
    </row>
    <row r="7350" spans="14:14" customFormat="1">
      <c r="N7350" s="74"/>
    </row>
    <row r="7351" spans="14:14" customFormat="1">
      <c r="N7351" s="74"/>
    </row>
    <row r="7352" spans="14:14" customFormat="1">
      <c r="N7352" s="74"/>
    </row>
    <row r="7353" spans="14:14" customFormat="1">
      <c r="N7353" s="74"/>
    </row>
    <row r="7354" spans="14:14" customFormat="1">
      <c r="N7354" s="74"/>
    </row>
    <row r="7355" spans="14:14" customFormat="1">
      <c r="N7355" s="74"/>
    </row>
    <row r="7356" spans="14:14" customFormat="1">
      <c r="N7356" s="74"/>
    </row>
    <row r="7357" spans="14:14" customFormat="1">
      <c r="N7357" s="74"/>
    </row>
    <row r="7358" spans="14:14" customFormat="1">
      <c r="N7358" s="74"/>
    </row>
    <row r="7359" spans="14:14" customFormat="1">
      <c r="N7359" s="74"/>
    </row>
    <row r="7360" spans="14:14" customFormat="1">
      <c r="N7360" s="74"/>
    </row>
    <row r="7361" spans="14:14" customFormat="1">
      <c r="N7361" s="74"/>
    </row>
    <row r="7362" spans="14:14" customFormat="1">
      <c r="N7362" s="74"/>
    </row>
    <row r="7363" spans="14:14" customFormat="1">
      <c r="N7363" s="74"/>
    </row>
    <row r="7364" spans="14:14" customFormat="1">
      <c r="N7364" s="74"/>
    </row>
    <row r="7365" spans="14:14" customFormat="1">
      <c r="N7365" s="74"/>
    </row>
    <row r="7366" spans="14:14" customFormat="1">
      <c r="N7366" s="74"/>
    </row>
    <row r="7367" spans="14:14" customFormat="1">
      <c r="N7367" s="74"/>
    </row>
    <row r="7368" spans="14:14" customFormat="1">
      <c r="N7368" s="74"/>
    </row>
    <row r="7369" spans="14:14" customFormat="1">
      <c r="N7369" s="74"/>
    </row>
    <row r="7370" spans="14:14" customFormat="1">
      <c r="N7370" s="74"/>
    </row>
    <row r="7371" spans="14:14" customFormat="1">
      <c r="N7371" s="74"/>
    </row>
    <row r="7372" spans="14:14" customFormat="1">
      <c r="N7372" s="74"/>
    </row>
    <row r="7373" spans="14:14" customFormat="1">
      <c r="N7373" s="74"/>
    </row>
    <row r="7374" spans="14:14" customFormat="1">
      <c r="N7374" s="74"/>
    </row>
    <row r="7375" spans="14:14" customFormat="1">
      <c r="N7375" s="74"/>
    </row>
    <row r="7376" spans="14:14" customFormat="1">
      <c r="N7376" s="74"/>
    </row>
    <row r="7377" spans="14:14" customFormat="1">
      <c r="N7377" s="74"/>
    </row>
    <row r="7378" spans="14:14" customFormat="1">
      <c r="N7378" s="74"/>
    </row>
    <row r="7379" spans="14:14" customFormat="1">
      <c r="N7379" s="74"/>
    </row>
    <row r="7380" spans="14:14" customFormat="1">
      <c r="N7380" s="74"/>
    </row>
    <row r="7381" spans="14:14" customFormat="1">
      <c r="N7381" s="74"/>
    </row>
    <row r="7382" spans="14:14" customFormat="1">
      <c r="N7382" s="74"/>
    </row>
    <row r="7383" spans="14:14" customFormat="1">
      <c r="N7383" s="74"/>
    </row>
    <row r="7384" spans="14:14" customFormat="1">
      <c r="N7384" s="74"/>
    </row>
    <row r="7385" spans="14:14" customFormat="1">
      <c r="N7385" s="74"/>
    </row>
    <row r="7386" spans="14:14" customFormat="1">
      <c r="N7386" s="74"/>
    </row>
    <row r="7387" spans="14:14" customFormat="1">
      <c r="N7387" s="74"/>
    </row>
    <row r="7388" spans="14:14" customFormat="1">
      <c r="N7388" s="74"/>
    </row>
    <row r="7389" spans="14:14" customFormat="1">
      <c r="N7389" s="74"/>
    </row>
    <row r="7390" spans="14:14" customFormat="1">
      <c r="N7390" s="74"/>
    </row>
    <row r="7391" spans="14:14" customFormat="1">
      <c r="N7391" s="74"/>
    </row>
    <row r="7392" spans="14:14" customFormat="1">
      <c r="N7392" s="74"/>
    </row>
    <row r="7393" spans="14:14" customFormat="1">
      <c r="N7393" s="74"/>
    </row>
    <row r="7394" spans="14:14" customFormat="1">
      <c r="N7394" s="74"/>
    </row>
    <row r="7395" spans="14:14" customFormat="1">
      <c r="N7395" s="74"/>
    </row>
    <row r="7396" spans="14:14" customFormat="1">
      <c r="N7396" s="74"/>
    </row>
    <row r="7397" spans="14:14" customFormat="1">
      <c r="N7397" s="74"/>
    </row>
    <row r="7398" spans="14:14" customFormat="1">
      <c r="N7398" s="74"/>
    </row>
    <row r="7399" spans="14:14" customFormat="1">
      <c r="N7399" s="74"/>
    </row>
    <row r="7400" spans="14:14" customFormat="1">
      <c r="N7400" s="74"/>
    </row>
    <row r="7401" spans="14:14" customFormat="1">
      <c r="N7401" s="74"/>
    </row>
    <row r="7402" spans="14:14" customFormat="1">
      <c r="N7402" s="74"/>
    </row>
    <row r="7403" spans="14:14" customFormat="1">
      <c r="N7403" s="74"/>
    </row>
    <row r="7404" spans="14:14" customFormat="1">
      <c r="N7404" s="74"/>
    </row>
    <row r="7405" spans="14:14" customFormat="1">
      <c r="N7405" s="74"/>
    </row>
    <row r="7406" spans="14:14" customFormat="1">
      <c r="N7406" s="74"/>
    </row>
    <row r="7407" spans="14:14" customFormat="1">
      <c r="N7407" s="74"/>
    </row>
    <row r="7408" spans="14:14" customFormat="1">
      <c r="N7408" s="74"/>
    </row>
    <row r="7409" spans="14:14" customFormat="1">
      <c r="N7409" s="74"/>
    </row>
    <row r="7410" spans="14:14" customFormat="1">
      <c r="N7410" s="74"/>
    </row>
    <row r="7411" spans="14:14" customFormat="1">
      <c r="N7411" s="74"/>
    </row>
    <row r="7412" spans="14:14" customFormat="1">
      <c r="N7412" s="74"/>
    </row>
    <row r="7413" spans="14:14" customFormat="1">
      <c r="N7413" s="74"/>
    </row>
    <row r="7414" spans="14:14" customFormat="1">
      <c r="N7414" s="74"/>
    </row>
    <row r="7415" spans="14:14" customFormat="1">
      <c r="N7415" s="74"/>
    </row>
    <row r="7416" spans="14:14" customFormat="1">
      <c r="N7416" s="74"/>
    </row>
    <row r="7417" spans="14:14" customFormat="1">
      <c r="N7417" s="74"/>
    </row>
    <row r="7418" spans="14:14" customFormat="1">
      <c r="N7418" s="74"/>
    </row>
    <row r="7419" spans="14:14" customFormat="1">
      <c r="N7419" s="74"/>
    </row>
    <row r="7420" spans="14:14" customFormat="1">
      <c r="N7420" s="74"/>
    </row>
    <row r="7421" spans="14:14" customFormat="1">
      <c r="N7421" s="74"/>
    </row>
    <row r="7422" spans="14:14" customFormat="1">
      <c r="N7422" s="74"/>
    </row>
    <row r="7423" spans="14:14" customFormat="1">
      <c r="N7423" s="74"/>
    </row>
    <row r="7424" spans="14:14" customFormat="1">
      <c r="N7424" s="74"/>
    </row>
    <row r="7425" spans="14:14" customFormat="1">
      <c r="N7425" s="74"/>
    </row>
    <row r="7426" spans="14:14" customFormat="1">
      <c r="N7426" s="74"/>
    </row>
    <row r="7427" spans="14:14" customFormat="1">
      <c r="N7427" s="74"/>
    </row>
    <row r="7428" spans="14:14" customFormat="1">
      <c r="N7428" s="74"/>
    </row>
    <row r="7429" spans="14:14" customFormat="1">
      <c r="N7429" s="74"/>
    </row>
    <row r="7430" spans="14:14" customFormat="1">
      <c r="N7430" s="74"/>
    </row>
    <row r="7431" spans="14:14" customFormat="1">
      <c r="N7431" s="74"/>
    </row>
    <row r="7432" spans="14:14" customFormat="1">
      <c r="N7432" s="74"/>
    </row>
    <row r="7433" spans="14:14" customFormat="1">
      <c r="N7433" s="74"/>
    </row>
    <row r="7434" spans="14:14" customFormat="1">
      <c r="N7434" s="74"/>
    </row>
    <row r="7435" spans="14:14" customFormat="1">
      <c r="N7435" s="74"/>
    </row>
    <row r="7436" spans="14:14" customFormat="1">
      <c r="N7436" s="74"/>
    </row>
    <row r="7437" spans="14:14" customFormat="1">
      <c r="N7437" s="74"/>
    </row>
    <row r="7438" spans="14:14" customFormat="1">
      <c r="N7438" s="74"/>
    </row>
    <row r="7439" spans="14:14" customFormat="1">
      <c r="N7439" s="74"/>
    </row>
    <row r="7440" spans="14:14" customFormat="1">
      <c r="N7440" s="74"/>
    </row>
    <row r="7441" spans="14:14" customFormat="1">
      <c r="N7441" s="74"/>
    </row>
    <row r="7442" spans="14:14" customFormat="1">
      <c r="N7442" s="74"/>
    </row>
    <row r="7443" spans="14:14" customFormat="1">
      <c r="N7443" s="74"/>
    </row>
    <row r="7444" spans="14:14" customFormat="1">
      <c r="N7444" s="74"/>
    </row>
    <row r="7445" spans="14:14" customFormat="1">
      <c r="N7445" s="74"/>
    </row>
    <row r="7446" spans="14:14" customFormat="1">
      <c r="N7446" s="74"/>
    </row>
    <row r="7447" spans="14:14" customFormat="1">
      <c r="N7447" s="74"/>
    </row>
    <row r="7448" spans="14:14" customFormat="1">
      <c r="N7448" s="74"/>
    </row>
    <row r="7449" spans="14:14" customFormat="1">
      <c r="N7449" s="74"/>
    </row>
    <row r="7450" spans="14:14" customFormat="1">
      <c r="N7450" s="74"/>
    </row>
    <row r="7451" spans="14:14" customFormat="1">
      <c r="N7451" s="74"/>
    </row>
    <row r="7452" spans="14:14" customFormat="1">
      <c r="N7452" s="74"/>
    </row>
    <row r="7453" spans="14:14" customFormat="1">
      <c r="N7453" s="74"/>
    </row>
    <row r="7454" spans="14:14" customFormat="1">
      <c r="N7454" s="74"/>
    </row>
    <row r="7455" spans="14:14" customFormat="1">
      <c r="N7455" s="74"/>
    </row>
    <row r="7456" spans="14:14" customFormat="1">
      <c r="N7456" s="74"/>
    </row>
    <row r="7457" spans="14:14" customFormat="1">
      <c r="N7457" s="74"/>
    </row>
    <row r="7458" spans="14:14" customFormat="1">
      <c r="N7458" s="74"/>
    </row>
    <row r="7459" spans="14:14" customFormat="1">
      <c r="N7459" s="74"/>
    </row>
    <row r="7460" spans="14:14" customFormat="1">
      <c r="N7460" s="74"/>
    </row>
    <row r="7461" spans="14:14" customFormat="1">
      <c r="N7461" s="74"/>
    </row>
    <row r="7462" spans="14:14" customFormat="1">
      <c r="N7462" s="74"/>
    </row>
    <row r="7463" spans="14:14" customFormat="1">
      <c r="N7463" s="74"/>
    </row>
    <row r="7464" spans="14:14" customFormat="1">
      <c r="N7464" s="74"/>
    </row>
    <row r="7465" spans="14:14" customFormat="1">
      <c r="N7465" s="74"/>
    </row>
    <row r="7466" spans="14:14" customFormat="1">
      <c r="N7466" s="74"/>
    </row>
    <row r="7467" spans="14:14" customFormat="1">
      <c r="N7467" s="74"/>
    </row>
    <row r="7468" spans="14:14" customFormat="1">
      <c r="N7468" s="74"/>
    </row>
    <row r="7469" spans="14:14" customFormat="1">
      <c r="N7469" s="74"/>
    </row>
    <row r="7470" spans="14:14" customFormat="1">
      <c r="N7470" s="74"/>
    </row>
    <row r="7471" spans="14:14" customFormat="1">
      <c r="N7471" s="74"/>
    </row>
    <row r="7472" spans="14:14" customFormat="1">
      <c r="N7472" s="74"/>
    </row>
    <row r="7473" spans="14:14" customFormat="1">
      <c r="N7473" s="74"/>
    </row>
    <row r="7474" spans="14:14" customFormat="1">
      <c r="N7474" s="74"/>
    </row>
    <row r="7475" spans="14:14" customFormat="1">
      <c r="N7475" s="74"/>
    </row>
    <row r="7476" spans="14:14" customFormat="1">
      <c r="N7476" s="74"/>
    </row>
    <row r="7477" spans="14:14" customFormat="1">
      <c r="N7477" s="74"/>
    </row>
    <row r="7478" spans="14:14" customFormat="1">
      <c r="N7478" s="74"/>
    </row>
    <row r="7479" spans="14:14" customFormat="1">
      <c r="N7479" s="74"/>
    </row>
    <row r="7480" spans="14:14" customFormat="1">
      <c r="N7480" s="74"/>
    </row>
    <row r="7481" spans="14:14" customFormat="1">
      <c r="N7481" s="74"/>
    </row>
    <row r="7482" spans="14:14" customFormat="1">
      <c r="N7482" s="74"/>
    </row>
    <row r="7483" spans="14:14" customFormat="1">
      <c r="N7483" s="74"/>
    </row>
    <row r="7484" spans="14:14" customFormat="1">
      <c r="N7484" s="74"/>
    </row>
    <row r="7485" spans="14:14" customFormat="1">
      <c r="N7485" s="74"/>
    </row>
    <row r="7486" spans="14:14" customFormat="1">
      <c r="N7486" s="74"/>
    </row>
    <row r="7487" spans="14:14" customFormat="1">
      <c r="N7487" s="74"/>
    </row>
    <row r="7488" spans="14:14" customFormat="1">
      <c r="N7488" s="74"/>
    </row>
    <row r="7489" spans="14:14" customFormat="1">
      <c r="N7489" s="74"/>
    </row>
    <row r="7490" spans="14:14" customFormat="1">
      <c r="N7490" s="74"/>
    </row>
    <row r="7491" spans="14:14" customFormat="1">
      <c r="N7491" s="74"/>
    </row>
    <row r="7492" spans="14:14" customFormat="1">
      <c r="N7492" s="74"/>
    </row>
    <row r="7493" spans="14:14" customFormat="1">
      <c r="N7493" s="74"/>
    </row>
    <row r="7494" spans="14:14" customFormat="1">
      <c r="N7494" s="74"/>
    </row>
    <row r="7495" spans="14:14" customFormat="1">
      <c r="N7495" s="74"/>
    </row>
    <row r="7496" spans="14:14" customFormat="1">
      <c r="N7496" s="74"/>
    </row>
    <row r="7497" spans="14:14" customFormat="1">
      <c r="N7497" s="74"/>
    </row>
    <row r="7498" spans="14:14" customFormat="1">
      <c r="N7498" s="74"/>
    </row>
    <row r="7499" spans="14:14" customFormat="1">
      <c r="N7499" s="74"/>
    </row>
    <row r="7500" spans="14:14" customFormat="1">
      <c r="N7500" s="74"/>
    </row>
    <row r="7501" spans="14:14" customFormat="1">
      <c r="N7501" s="74"/>
    </row>
    <row r="7502" spans="14:14" customFormat="1">
      <c r="N7502" s="74"/>
    </row>
    <row r="7503" spans="14:14" customFormat="1">
      <c r="N7503" s="74"/>
    </row>
    <row r="7504" spans="14:14" customFormat="1">
      <c r="N7504" s="74"/>
    </row>
    <row r="7505" spans="14:14" customFormat="1">
      <c r="N7505" s="74"/>
    </row>
    <row r="7506" spans="14:14" customFormat="1">
      <c r="N7506" s="74"/>
    </row>
    <row r="7507" spans="14:14" customFormat="1">
      <c r="N7507" s="74"/>
    </row>
    <row r="7508" spans="14:14" customFormat="1">
      <c r="N7508" s="74"/>
    </row>
    <row r="7509" spans="14:14" customFormat="1">
      <c r="N7509" s="74"/>
    </row>
    <row r="7510" spans="14:14" customFormat="1">
      <c r="N7510" s="74"/>
    </row>
    <row r="7511" spans="14:14" customFormat="1">
      <c r="N7511" s="74"/>
    </row>
    <row r="7512" spans="14:14" customFormat="1">
      <c r="N7512" s="74"/>
    </row>
    <row r="7513" spans="14:14" customFormat="1">
      <c r="N7513" s="74"/>
    </row>
    <row r="7514" spans="14:14" customFormat="1">
      <c r="N7514" s="74"/>
    </row>
    <row r="7515" spans="14:14" customFormat="1">
      <c r="N7515" s="74"/>
    </row>
    <row r="7516" spans="14:14" customFormat="1">
      <c r="N7516" s="74"/>
    </row>
    <row r="7517" spans="14:14" customFormat="1">
      <c r="N7517" s="74"/>
    </row>
    <row r="7518" spans="14:14" customFormat="1">
      <c r="N7518" s="74"/>
    </row>
    <row r="7519" spans="14:14" customFormat="1">
      <c r="N7519" s="74"/>
    </row>
    <row r="7520" spans="14:14" customFormat="1">
      <c r="N7520" s="74"/>
    </row>
    <row r="7521" spans="14:14" customFormat="1">
      <c r="N7521" s="74"/>
    </row>
    <row r="7522" spans="14:14" customFormat="1">
      <c r="N7522" s="74"/>
    </row>
    <row r="7523" spans="14:14" customFormat="1">
      <c r="N7523" s="74"/>
    </row>
    <row r="7524" spans="14:14" customFormat="1">
      <c r="N7524" s="74"/>
    </row>
    <row r="7525" spans="14:14" customFormat="1">
      <c r="N7525" s="74"/>
    </row>
    <row r="7526" spans="14:14" customFormat="1">
      <c r="N7526" s="74"/>
    </row>
    <row r="7527" spans="14:14" customFormat="1">
      <c r="N7527" s="74"/>
    </row>
    <row r="7528" spans="14:14" customFormat="1">
      <c r="N7528" s="74"/>
    </row>
    <row r="7529" spans="14:14" customFormat="1">
      <c r="N7529" s="74"/>
    </row>
    <row r="7530" spans="14:14" customFormat="1">
      <c r="N7530" s="74"/>
    </row>
    <row r="7531" spans="14:14" customFormat="1">
      <c r="N7531" s="74"/>
    </row>
    <row r="7532" spans="14:14" customFormat="1">
      <c r="N7532" s="74"/>
    </row>
    <row r="7533" spans="14:14" customFormat="1">
      <c r="N7533" s="74"/>
    </row>
    <row r="7534" spans="14:14" customFormat="1">
      <c r="N7534" s="74"/>
    </row>
    <row r="7535" spans="14:14" customFormat="1">
      <c r="N7535" s="74"/>
    </row>
    <row r="7536" spans="14:14" customFormat="1">
      <c r="N7536" s="74"/>
    </row>
    <row r="7537" spans="14:14" customFormat="1">
      <c r="N7537" s="74"/>
    </row>
    <row r="7538" spans="14:14" customFormat="1">
      <c r="N7538" s="74"/>
    </row>
    <row r="7539" spans="14:14" customFormat="1">
      <c r="N7539" s="74"/>
    </row>
    <row r="7540" spans="14:14" customFormat="1">
      <c r="N7540" s="74"/>
    </row>
    <row r="7541" spans="14:14" customFormat="1">
      <c r="N7541" s="74"/>
    </row>
    <row r="7542" spans="14:14" customFormat="1">
      <c r="N7542" s="74"/>
    </row>
    <row r="7543" spans="14:14" customFormat="1">
      <c r="N7543" s="74"/>
    </row>
    <row r="7544" spans="14:14" customFormat="1">
      <c r="N7544" s="74"/>
    </row>
    <row r="7545" spans="14:14" customFormat="1">
      <c r="N7545" s="74"/>
    </row>
    <row r="7546" spans="14:14" customFormat="1">
      <c r="N7546" s="74"/>
    </row>
    <row r="7547" spans="14:14" customFormat="1">
      <c r="N7547" s="74"/>
    </row>
    <row r="7548" spans="14:14" customFormat="1">
      <c r="N7548" s="74"/>
    </row>
    <row r="7549" spans="14:14" customFormat="1">
      <c r="N7549" s="74"/>
    </row>
    <row r="7550" spans="14:14" customFormat="1">
      <c r="N7550" s="74"/>
    </row>
    <row r="7551" spans="14:14" customFormat="1">
      <c r="N7551" s="74"/>
    </row>
    <row r="7552" spans="14:14" customFormat="1">
      <c r="N7552" s="74"/>
    </row>
    <row r="7553" spans="14:14" customFormat="1">
      <c r="N7553" s="74"/>
    </row>
    <row r="7554" spans="14:14" customFormat="1">
      <c r="N7554" s="74"/>
    </row>
    <row r="7555" spans="14:14" customFormat="1">
      <c r="N7555" s="74"/>
    </row>
    <row r="7556" spans="14:14" customFormat="1">
      <c r="N7556" s="74"/>
    </row>
    <row r="7557" spans="14:14" customFormat="1">
      <c r="N7557" s="74"/>
    </row>
    <row r="7558" spans="14:14" customFormat="1">
      <c r="N7558" s="74"/>
    </row>
    <row r="7559" spans="14:14" customFormat="1">
      <c r="N7559" s="74"/>
    </row>
    <row r="7560" spans="14:14" customFormat="1">
      <c r="N7560" s="74"/>
    </row>
    <row r="7561" spans="14:14" customFormat="1">
      <c r="N7561" s="74"/>
    </row>
    <row r="7562" spans="14:14" customFormat="1">
      <c r="N7562" s="74"/>
    </row>
    <row r="7563" spans="14:14" customFormat="1">
      <c r="N7563" s="74"/>
    </row>
    <row r="7564" spans="14:14" customFormat="1">
      <c r="N7564" s="74"/>
    </row>
    <row r="7565" spans="14:14" customFormat="1">
      <c r="N7565" s="74"/>
    </row>
    <row r="7566" spans="14:14" customFormat="1">
      <c r="N7566" s="74"/>
    </row>
    <row r="7567" spans="14:14" customFormat="1">
      <c r="N7567" s="74"/>
    </row>
    <row r="7568" spans="14:14" customFormat="1">
      <c r="N7568" s="74"/>
    </row>
    <row r="7569" spans="14:14" customFormat="1">
      <c r="N7569" s="74"/>
    </row>
    <row r="7570" spans="14:14" customFormat="1">
      <c r="N7570" s="74"/>
    </row>
    <row r="7571" spans="14:14" customFormat="1">
      <c r="N7571" s="74"/>
    </row>
    <row r="7572" spans="14:14" customFormat="1">
      <c r="N7572" s="74"/>
    </row>
    <row r="7573" spans="14:14" customFormat="1">
      <c r="N7573" s="74"/>
    </row>
    <row r="7574" spans="14:14" customFormat="1">
      <c r="N7574" s="74"/>
    </row>
    <row r="7575" spans="14:14" customFormat="1">
      <c r="N7575" s="74"/>
    </row>
    <row r="7576" spans="14:14" customFormat="1">
      <c r="N7576" s="74"/>
    </row>
    <row r="7577" spans="14:14" customFormat="1">
      <c r="N7577" s="74"/>
    </row>
    <row r="7578" spans="14:14" customFormat="1">
      <c r="N7578" s="74"/>
    </row>
    <row r="7579" spans="14:14" customFormat="1">
      <c r="N7579" s="74"/>
    </row>
    <row r="7580" spans="14:14" customFormat="1">
      <c r="N7580" s="74"/>
    </row>
    <row r="7581" spans="14:14" customFormat="1">
      <c r="N7581" s="74"/>
    </row>
    <row r="7582" spans="14:14" customFormat="1">
      <c r="N7582" s="74"/>
    </row>
    <row r="7583" spans="14:14" customFormat="1">
      <c r="N7583" s="74"/>
    </row>
    <row r="7584" spans="14:14" customFormat="1">
      <c r="N7584" s="74"/>
    </row>
    <row r="7585" spans="14:14" customFormat="1">
      <c r="N7585" s="74"/>
    </row>
    <row r="7586" spans="14:14" customFormat="1">
      <c r="N7586" s="74"/>
    </row>
    <row r="7587" spans="14:14" customFormat="1">
      <c r="N7587" s="74"/>
    </row>
    <row r="7588" spans="14:14" customFormat="1">
      <c r="N7588" s="74"/>
    </row>
    <row r="7589" spans="14:14" customFormat="1">
      <c r="N7589" s="74"/>
    </row>
    <row r="7590" spans="14:14" customFormat="1">
      <c r="N7590" s="74"/>
    </row>
    <row r="7591" spans="14:14" customFormat="1">
      <c r="N7591" s="74"/>
    </row>
    <row r="7592" spans="14:14" customFormat="1">
      <c r="N7592" s="74"/>
    </row>
    <row r="7593" spans="14:14" customFormat="1">
      <c r="N7593" s="74"/>
    </row>
    <row r="7594" spans="14:14" customFormat="1">
      <c r="N7594" s="74"/>
    </row>
    <row r="7595" spans="14:14" customFormat="1">
      <c r="N7595" s="74"/>
    </row>
    <row r="7596" spans="14:14" customFormat="1">
      <c r="N7596" s="74"/>
    </row>
    <row r="7597" spans="14:14" customFormat="1">
      <c r="N7597" s="74"/>
    </row>
    <row r="7598" spans="14:14" customFormat="1">
      <c r="N7598" s="74"/>
    </row>
    <row r="7599" spans="14:14" customFormat="1">
      <c r="N7599" s="74"/>
    </row>
    <row r="7600" spans="14:14" customFormat="1">
      <c r="N7600" s="74"/>
    </row>
    <row r="7601" spans="14:14" customFormat="1">
      <c r="N7601" s="74"/>
    </row>
    <row r="7602" spans="14:14" customFormat="1">
      <c r="N7602" s="74"/>
    </row>
    <row r="7603" spans="14:14" customFormat="1">
      <c r="N7603" s="74"/>
    </row>
    <row r="7604" spans="14:14" customFormat="1">
      <c r="N7604" s="74"/>
    </row>
    <row r="7605" spans="14:14" customFormat="1">
      <c r="N7605" s="74"/>
    </row>
    <row r="7606" spans="14:14" customFormat="1">
      <c r="N7606" s="74"/>
    </row>
    <row r="7607" spans="14:14" customFormat="1">
      <c r="N7607" s="74"/>
    </row>
    <row r="7608" spans="14:14" customFormat="1">
      <c r="N7608" s="74"/>
    </row>
    <row r="7609" spans="14:14" customFormat="1">
      <c r="N7609" s="74"/>
    </row>
    <row r="7610" spans="14:14" customFormat="1">
      <c r="N7610" s="74"/>
    </row>
    <row r="7611" spans="14:14" customFormat="1">
      <c r="N7611" s="74"/>
    </row>
    <row r="7612" spans="14:14" customFormat="1">
      <c r="N7612" s="74"/>
    </row>
    <row r="7613" spans="14:14" customFormat="1">
      <c r="N7613" s="74"/>
    </row>
    <row r="7614" spans="14:14" customFormat="1">
      <c r="N7614" s="74"/>
    </row>
    <row r="7615" spans="14:14" customFormat="1">
      <c r="N7615" s="74"/>
    </row>
    <row r="7616" spans="14:14" customFormat="1">
      <c r="N7616" s="74"/>
    </row>
    <row r="7617" spans="14:14" customFormat="1">
      <c r="N7617" s="74"/>
    </row>
    <row r="7618" spans="14:14" customFormat="1">
      <c r="N7618" s="74"/>
    </row>
    <row r="7619" spans="14:14" customFormat="1">
      <c r="N7619" s="74"/>
    </row>
    <row r="7620" spans="14:14" customFormat="1">
      <c r="N7620" s="74"/>
    </row>
    <row r="7621" spans="14:14" customFormat="1">
      <c r="N7621" s="74"/>
    </row>
    <row r="7622" spans="14:14" customFormat="1">
      <c r="N7622" s="74"/>
    </row>
    <row r="7623" spans="14:14" customFormat="1">
      <c r="N7623" s="74"/>
    </row>
    <row r="7624" spans="14:14" customFormat="1">
      <c r="N7624" s="74"/>
    </row>
    <row r="7625" spans="14:14" customFormat="1">
      <c r="N7625" s="74"/>
    </row>
    <row r="7626" spans="14:14" customFormat="1">
      <c r="N7626" s="74"/>
    </row>
    <row r="7627" spans="14:14" customFormat="1">
      <c r="N7627" s="74"/>
    </row>
    <row r="7628" spans="14:14" customFormat="1">
      <c r="N7628" s="74"/>
    </row>
    <row r="7629" spans="14:14" customFormat="1">
      <c r="N7629" s="74"/>
    </row>
    <row r="7630" spans="14:14" customFormat="1">
      <c r="N7630" s="74"/>
    </row>
    <row r="7631" spans="14:14" customFormat="1">
      <c r="N7631" s="74"/>
    </row>
    <row r="7632" spans="14:14" customFormat="1">
      <c r="N7632" s="74"/>
    </row>
    <row r="7633" spans="14:14" customFormat="1">
      <c r="N7633" s="74"/>
    </row>
    <row r="7634" spans="14:14" customFormat="1">
      <c r="N7634" s="74"/>
    </row>
    <row r="7635" spans="14:14" customFormat="1">
      <c r="N7635" s="74"/>
    </row>
    <row r="7636" spans="14:14" customFormat="1">
      <c r="N7636" s="74"/>
    </row>
    <row r="7637" spans="14:14" customFormat="1">
      <c r="N7637" s="74"/>
    </row>
    <row r="7638" spans="14:14" customFormat="1">
      <c r="N7638" s="74"/>
    </row>
    <row r="7639" spans="14:14" customFormat="1">
      <c r="N7639" s="74"/>
    </row>
    <row r="7640" spans="14:14" customFormat="1">
      <c r="N7640" s="74"/>
    </row>
    <row r="7641" spans="14:14" customFormat="1">
      <c r="N7641" s="74"/>
    </row>
    <row r="7642" spans="14:14" customFormat="1">
      <c r="N7642" s="74"/>
    </row>
    <row r="7643" spans="14:14" customFormat="1">
      <c r="N7643" s="74"/>
    </row>
    <row r="7644" spans="14:14" customFormat="1">
      <c r="N7644" s="74"/>
    </row>
    <row r="7645" spans="14:14" customFormat="1">
      <c r="N7645" s="74"/>
    </row>
    <row r="7646" spans="14:14" customFormat="1">
      <c r="N7646" s="74"/>
    </row>
    <row r="7647" spans="14:14" customFormat="1">
      <c r="N7647" s="74"/>
    </row>
    <row r="7648" spans="14:14" customFormat="1">
      <c r="N7648" s="74"/>
    </row>
    <row r="7649" spans="14:14" customFormat="1">
      <c r="N7649" s="74"/>
    </row>
    <row r="7650" spans="14:14" customFormat="1">
      <c r="N7650" s="74"/>
    </row>
    <row r="7651" spans="14:14" customFormat="1">
      <c r="N7651" s="74"/>
    </row>
    <row r="7652" spans="14:14" customFormat="1">
      <c r="N7652" s="74"/>
    </row>
    <row r="7653" spans="14:14" customFormat="1">
      <c r="N7653" s="74"/>
    </row>
    <row r="7654" spans="14:14" customFormat="1">
      <c r="N7654" s="74"/>
    </row>
    <row r="7655" spans="14:14" customFormat="1">
      <c r="N7655" s="74"/>
    </row>
    <row r="7656" spans="14:14" customFormat="1">
      <c r="N7656" s="74"/>
    </row>
    <row r="7657" spans="14:14" customFormat="1">
      <c r="N7657" s="74"/>
    </row>
    <row r="7658" spans="14:14" customFormat="1">
      <c r="N7658" s="74"/>
    </row>
    <row r="7659" spans="14:14" customFormat="1">
      <c r="N7659" s="74"/>
    </row>
    <row r="7660" spans="14:14" customFormat="1">
      <c r="N7660" s="74"/>
    </row>
    <row r="7661" spans="14:14" customFormat="1">
      <c r="N7661" s="74"/>
    </row>
    <row r="7662" spans="14:14" customFormat="1">
      <c r="N7662" s="74"/>
    </row>
    <row r="7663" spans="14:14" customFormat="1">
      <c r="N7663" s="74"/>
    </row>
    <row r="7664" spans="14:14" customFormat="1">
      <c r="N7664" s="74"/>
    </row>
    <row r="7665" spans="14:14" customFormat="1">
      <c r="N7665" s="74"/>
    </row>
    <row r="7666" spans="14:14" customFormat="1">
      <c r="N7666" s="74"/>
    </row>
    <row r="7667" spans="14:14" customFormat="1">
      <c r="N7667" s="74"/>
    </row>
    <row r="7668" spans="14:14" customFormat="1">
      <c r="N7668" s="74"/>
    </row>
    <row r="7669" spans="14:14" customFormat="1">
      <c r="N7669" s="74"/>
    </row>
    <row r="7670" spans="14:14" customFormat="1">
      <c r="N7670" s="74"/>
    </row>
    <row r="7671" spans="14:14" customFormat="1">
      <c r="N7671" s="74"/>
    </row>
    <row r="7672" spans="14:14" customFormat="1">
      <c r="N7672" s="74"/>
    </row>
    <row r="7673" spans="14:14" customFormat="1">
      <c r="N7673" s="74"/>
    </row>
    <row r="7674" spans="14:14" customFormat="1">
      <c r="N7674" s="74"/>
    </row>
    <row r="7675" spans="14:14" customFormat="1">
      <c r="N7675" s="74"/>
    </row>
    <row r="7676" spans="14:14" customFormat="1">
      <c r="N7676" s="74"/>
    </row>
    <row r="7677" spans="14:14" customFormat="1">
      <c r="N7677" s="74"/>
    </row>
    <row r="7678" spans="14:14" customFormat="1">
      <c r="N7678" s="74"/>
    </row>
    <row r="7679" spans="14:14" customFormat="1">
      <c r="N7679" s="74"/>
    </row>
    <row r="7680" spans="14:14" customFormat="1">
      <c r="N7680" s="74"/>
    </row>
    <row r="7681" spans="14:14" customFormat="1">
      <c r="N7681" s="74"/>
    </row>
    <row r="7682" spans="14:14" customFormat="1">
      <c r="N7682" s="74"/>
    </row>
    <row r="7683" spans="14:14" customFormat="1">
      <c r="N7683" s="74"/>
    </row>
    <row r="7684" spans="14:14" customFormat="1">
      <c r="N7684" s="74"/>
    </row>
    <row r="7685" spans="14:14" customFormat="1">
      <c r="N7685" s="74"/>
    </row>
    <row r="7686" spans="14:14" customFormat="1">
      <c r="N7686" s="74"/>
    </row>
    <row r="7687" spans="14:14" customFormat="1">
      <c r="N7687" s="74"/>
    </row>
    <row r="7688" spans="14:14" customFormat="1">
      <c r="N7688" s="74"/>
    </row>
    <row r="7689" spans="14:14" customFormat="1">
      <c r="N7689" s="74"/>
    </row>
    <row r="7690" spans="14:14" customFormat="1">
      <c r="N7690" s="74"/>
    </row>
    <row r="7691" spans="14:14" customFormat="1">
      <c r="N7691" s="74"/>
    </row>
    <row r="7692" spans="14:14" customFormat="1">
      <c r="N7692" s="74"/>
    </row>
    <row r="7693" spans="14:14" customFormat="1">
      <c r="N7693" s="74"/>
    </row>
    <row r="7694" spans="14:14" customFormat="1">
      <c r="N7694" s="74"/>
    </row>
    <row r="7695" spans="14:14" customFormat="1">
      <c r="N7695" s="74"/>
    </row>
    <row r="7696" spans="14:14" customFormat="1">
      <c r="N7696" s="74"/>
    </row>
    <row r="7697" spans="14:14" customFormat="1">
      <c r="N7697" s="74"/>
    </row>
    <row r="7698" spans="14:14" customFormat="1">
      <c r="N7698" s="74"/>
    </row>
    <row r="7699" spans="14:14" customFormat="1">
      <c r="N7699" s="74"/>
    </row>
    <row r="7700" spans="14:14" customFormat="1">
      <c r="N7700" s="74"/>
    </row>
    <row r="7701" spans="14:14" customFormat="1">
      <c r="N7701" s="74"/>
    </row>
    <row r="7702" spans="14:14" customFormat="1">
      <c r="N7702" s="74"/>
    </row>
    <row r="7703" spans="14:14" customFormat="1">
      <c r="N7703" s="74"/>
    </row>
    <row r="7704" spans="14:14" customFormat="1">
      <c r="N7704" s="74"/>
    </row>
    <row r="7705" spans="14:14" customFormat="1">
      <c r="N7705" s="74"/>
    </row>
    <row r="7706" spans="14:14" customFormat="1">
      <c r="N7706" s="74"/>
    </row>
    <row r="7707" spans="14:14" customFormat="1">
      <c r="N7707" s="74"/>
    </row>
    <row r="7708" spans="14:14" customFormat="1">
      <c r="N7708" s="74"/>
    </row>
    <row r="7709" spans="14:14" customFormat="1">
      <c r="N7709" s="74"/>
    </row>
    <row r="7710" spans="14:14" customFormat="1">
      <c r="N7710" s="74"/>
    </row>
    <row r="7711" spans="14:14" customFormat="1">
      <c r="N7711" s="74"/>
    </row>
    <row r="7712" spans="14:14" customFormat="1">
      <c r="N7712" s="74"/>
    </row>
    <row r="7713" spans="14:14" customFormat="1">
      <c r="N7713" s="74"/>
    </row>
    <row r="7714" spans="14:14" customFormat="1">
      <c r="N7714" s="74"/>
    </row>
    <row r="7715" spans="14:14" customFormat="1">
      <c r="N7715" s="74"/>
    </row>
    <row r="7716" spans="14:14" customFormat="1">
      <c r="N7716" s="74"/>
    </row>
    <row r="7717" spans="14:14" customFormat="1">
      <c r="N7717" s="74"/>
    </row>
    <row r="7718" spans="14:14" customFormat="1">
      <c r="N7718" s="74"/>
    </row>
    <row r="7719" spans="14:14" customFormat="1">
      <c r="N7719" s="74"/>
    </row>
    <row r="7720" spans="14:14" customFormat="1">
      <c r="N7720" s="74"/>
    </row>
    <row r="7721" spans="14:14" customFormat="1">
      <c r="N7721" s="74"/>
    </row>
    <row r="7722" spans="14:14" customFormat="1">
      <c r="N7722" s="74"/>
    </row>
    <row r="7723" spans="14:14" customFormat="1">
      <c r="N7723" s="74"/>
    </row>
    <row r="7724" spans="14:14" customFormat="1">
      <c r="N7724" s="74"/>
    </row>
    <row r="7725" spans="14:14" customFormat="1">
      <c r="N7725" s="74"/>
    </row>
    <row r="7726" spans="14:14" customFormat="1">
      <c r="N7726" s="74"/>
    </row>
    <row r="7727" spans="14:14" customFormat="1">
      <c r="N7727" s="74"/>
    </row>
    <row r="7728" spans="14:14" customFormat="1">
      <c r="N7728" s="74"/>
    </row>
    <row r="7729" spans="14:14" customFormat="1">
      <c r="N7729" s="74"/>
    </row>
    <row r="7730" spans="14:14" customFormat="1">
      <c r="N7730" s="74"/>
    </row>
    <row r="7731" spans="14:14" customFormat="1">
      <c r="N7731" s="74"/>
    </row>
    <row r="7732" spans="14:14" customFormat="1">
      <c r="N7732" s="74"/>
    </row>
    <row r="7733" spans="14:14" customFormat="1">
      <c r="N7733" s="74"/>
    </row>
    <row r="7734" spans="14:14" customFormat="1">
      <c r="N7734" s="74"/>
    </row>
    <row r="7735" spans="14:14" customFormat="1">
      <c r="N7735" s="74"/>
    </row>
    <row r="7736" spans="14:14" customFormat="1">
      <c r="N7736" s="74"/>
    </row>
    <row r="7737" spans="14:14" customFormat="1">
      <c r="N7737" s="74"/>
    </row>
    <row r="7738" spans="14:14" customFormat="1">
      <c r="N7738" s="74"/>
    </row>
    <row r="7739" spans="14:14" customFormat="1">
      <c r="N7739" s="74"/>
    </row>
    <row r="7740" spans="14:14" customFormat="1">
      <c r="N7740" s="74"/>
    </row>
    <row r="7741" spans="14:14" customFormat="1">
      <c r="N7741" s="74"/>
    </row>
    <row r="7742" spans="14:14" customFormat="1">
      <c r="N7742" s="74"/>
    </row>
    <row r="7743" spans="14:14" customFormat="1">
      <c r="N7743" s="74"/>
    </row>
    <row r="7744" spans="14:14" customFormat="1">
      <c r="N7744" s="74"/>
    </row>
    <row r="7745" spans="14:14" customFormat="1">
      <c r="N7745" s="74"/>
    </row>
    <row r="7746" spans="14:14" customFormat="1">
      <c r="N7746" s="74"/>
    </row>
    <row r="7747" spans="14:14" customFormat="1">
      <c r="N7747" s="74"/>
    </row>
    <row r="7748" spans="14:14" customFormat="1">
      <c r="N7748" s="74"/>
    </row>
    <row r="7749" spans="14:14" customFormat="1">
      <c r="N7749" s="74"/>
    </row>
    <row r="7750" spans="14:14" customFormat="1">
      <c r="N7750" s="74"/>
    </row>
    <row r="7751" spans="14:14" customFormat="1">
      <c r="N7751" s="74"/>
    </row>
    <row r="7752" spans="14:14" customFormat="1">
      <c r="N7752" s="74"/>
    </row>
    <row r="7753" spans="14:14" customFormat="1">
      <c r="N7753" s="74"/>
    </row>
    <row r="7754" spans="14:14" customFormat="1">
      <c r="N7754" s="74"/>
    </row>
    <row r="7755" spans="14:14" customFormat="1">
      <c r="N7755" s="74"/>
    </row>
    <row r="7756" spans="14:14" customFormat="1">
      <c r="N7756" s="74"/>
    </row>
    <row r="7757" spans="14:14" customFormat="1">
      <c r="N7757" s="74"/>
    </row>
    <row r="7758" spans="14:14" customFormat="1">
      <c r="N7758" s="74"/>
    </row>
    <row r="7759" spans="14:14" customFormat="1">
      <c r="N7759" s="74"/>
    </row>
    <row r="7760" spans="14:14" customFormat="1">
      <c r="N7760" s="74"/>
    </row>
    <row r="7761" spans="14:14" customFormat="1">
      <c r="N7761" s="74"/>
    </row>
    <row r="7762" spans="14:14" customFormat="1">
      <c r="N7762" s="74"/>
    </row>
    <row r="7763" spans="14:14" customFormat="1">
      <c r="N7763" s="74"/>
    </row>
    <row r="7764" spans="14:14" customFormat="1">
      <c r="N7764" s="74"/>
    </row>
    <row r="7765" spans="14:14" customFormat="1">
      <c r="N7765" s="74"/>
    </row>
    <row r="7766" spans="14:14" customFormat="1">
      <c r="N7766" s="74"/>
    </row>
    <row r="7767" spans="14:14" customFormat="1">
      <c r="N7767" s="74"/>
    </row>
    <row r="7768" spans="14:14" customFormat="1">
      <c r="N7768" s="74"/>
    </row>
    <row r="7769" spans="14:14" customFormat="1">
      <c r="N7769" s="74"/>
    </row>
    <row r="7770" spans="14:14" customFormat="1">
      <c r="N7770" s="74"/>
    </row>
    <row r="7771" spans="14:14" customFormat="1">
      <c r="N7771" s="74"/>
    </row>
    <row r="7772" spans="14:14" customFormat="1">
      <c r="N7772" s="74"/>
    </row>
    <row r="7773" spans="14:14" customFormat="1">
      <c r="N7773" s="74"/>
    </row>
    <row r="7774" spans="14:14" customFormat="1">
      <c r="N7774" s="74"/>
    </row>
    <row r="7775" spans="14:14" customFormat="1">
      <c r="N7775" s="74"/>
    </row>
    <row r="7776" spans="14:14" customFormat="1">
      <c r="N7776" s="74"/>
    </row>
    <row r="7777" spans="14:14" customFormat="1">
      <c r="N7777" s="74"/>
    </row>
    <row r="7778" spans="14:14" customFormat="1">
      <c r="N7778" s="74"/>
    </row>
    <row r="7779" spans="14:14" customFormat="1">
      <c r="N7779" s="74"/>
    </row>
    <row r="7780" spans="14:14" customFormat="1">
      <c r="N7780" s="74"/>
    </row>
    <row r="7781" spans="14:14" customFormat="1">
      <c r="N7781" s="74"/>
    </row>
    <row r="7782" spans="14:14" customFormat="1">
      <c r="N7782" s="74"/>
    </row>
    <row r="7783" spans="14:14" customFormat="1">
      <c r="N7783" s="74"/>
    </row>
    <row r="7784" spans="14:14" customFormat="1">
      <c r="N7784" s="74"/>
    </row>
    <row r="7785" spans="14:14" customFormat="1">
      <c r="N7785" s="74"/>
    </row>
    <row r="7786" spans="14:14" customFormat="1">
      <c r="N7786" s="74"/>
    </row>
    <row r="7787" spans="14:14" customFormat="1">
      <c r="N7787" s="74"/>
    </row>
    <row r="7788" spans="14:14" customFormat="1">
      <c r="N7788" s="74"/>
    </row>
    <row r="7789" spans="14:14" customFormat="1">
      <c r="N7789" s="74"/>
    </row>
    <row r="7790" spans="14:14" customFormat="1">
      <c r="N7790" s="74"/>
    </row>
    <row r="7791" spans="14:14" customFormat="1">
      <c r="N7791" s="74"/>
    </row>
    <row r="7792" spans="14:14" customFormat="1">
      <c r="N7792" s="74"/>
    </row>
    <row r="7793" spans="14:14" customFormat="1">
      <c r="N7793" s="74"/>
    </row>
    <row r="7794" spans="14:14" customFormat="1">
      <c r="N7794" s="74"/>
    </row>
    <row r="7795" spans="14:14" customFormat="1">
      <c r="N7795" s="74"/>
    </row>
    <row r="7796" spans="14:14" customFormat="1">
      <c r="N7796" s="74"/>
    </row>
    <row r="7797" spans="14:14" customFormat="1">
      <c r="N7797" s="74"/>
    </row>
    <row r="7798" spans="14:14" customFormat="1">
      <c r="N7798" s="74"/>
    </row>
    <row r="7799" spans="14:14" customFormat="1">
      <c r="N7799" s="74"/>
    </row>
    <row r="7800" spans="14:14" customFormat="1">
      <c r="N7800" s="74"/>
    </row>
    <row r="7801" spans="14:14" customFormat="1">
      <c r="N7801" s="74"/>
    </row>
    <row r="7802" spans="14:14" customFormat="1">
      <c r="N7802" s="74"/>
    </row>
    <row r="7803" spans="14:14" customFormat="1">
      <c r="N7803" s="74"/>
    </row>
    <row r="7804" spans="14:14" customFormat="1">
      <c r="N7804" s="74"/>
    </row>
    <row r="7805" spans="14:14" customFormat="1">
      <c r="N7805" s="74"/>
    </row>
    <row r="7806" spans="14:14" customFormat="1">
      <c r="N7806" s="74"/>
    </row>
    <row r="7807" spans="14:14" customFormat="1">
      <c r="N7807" s="74"/>
    </row>
    <row r="7808" spans="14:14" customFormat="1">
      <c r="N7808" s="74"/>
    </row>
    <row r="7809" spans="14:14" customFormat="1">
      <c r="N7809" s="74"/>
    </row>
    <row r="7810" spans="14:14" customFormat="1">
      <c r="N7810" s="74"/>
    </row>
    <row r="7811" spans="14:14" customFormat="1">
      <c r="N7811" s="74"/>
    </row>
    <row r="7812" spans="14:14" customFormat="1">
      <c r="N7812" s="74"/>
    </row>
    <row r="7813" spans="14:14" customFormat="1">
      <c r="N7813" s="74"/>
    </row>
    <row r="7814" spans="14:14" customFormat="1">
      <c r="N7814" s="74"/>
    </row>
    <row r="7815" spans="14:14" customFormat="1">
      <c r="N7815" s="74"/>
    </row>
    <row r="7816" spans="14:14" customFormat="1">
      <c r="N7816" s="74"/>
    </row>
    <row r="7817" spans="14:14" customFormat="1">
      <c r="N7817" s="74"/>
    </row>
    <row r="7818" spans="14:14" customFormat="1">
      <c r="N7818" s="74"/>
    </row>
    <row r="7819" spans="14:14" customFormat="1">
      <c r="N7819" s="74"/>
    </row>
    <row r="7820" spans="14:14" customFormat="1">
      <c r="N7820" s="74"/>
    </row>
    <row r="7821" spans="14:14" customFormat="1">
      <c r="N7821" s="74"/>
    </row>
    <row r="7822" spans="14:14" customFormat="1">
      <c r="N7822" s="74"/>
    </row>
    <row r="7823" spans="14:14" customFormat="1">
      <c r="N7823" s="74"/>
    </row>
    <row r="7824" spans="14:14" customFormat="1">
      <c r="N7824" s="74"/>
    </row>
    <row r="7825" spans="14:14" customFormat="1">
      <c r="N7825" s="74"/>
    </row>
    <row r="7826" spans="14:14" customFormat="1">
      <c r="N7826" s="74"/>
    </row>
    <row r="7827" spans="14:14" customFormat="1">
      <c r="N7827" s="74"/>
    </row>
    <row r="7828" spans="14:14" customFormat="1">
      <c r="N7828" s="74"/>
    </row>
    <row r="7829" spans="14:14" customFormat="1">
      <c r="N7829" s="74"/>
    </row>
    <row r="7830" spans="14:14" customFormat="1">
      <c r="N7830" s="74"/>
    </row>
    <row r="7831" spans="14:14" customFormat="1">
      <c r="N7831" s="74"/>
    </row>
    <row r="7832" spans="14:14" customFormat="1">
      <c r="N7832" s="74"/>
    </row>
    <row r="7833" spans="14:14" customFormat="1">
      <c r="N7833" s="74"/>
    </row>
    <row r="7834" spans="14:14" customFormat="1">
      <c r="N7834" s="74"/>
    </row>
    <row r="7835" spans="14:14" customFormat="1">
      <c r="N7835" s="74"/>
    </row>
    <row r="7836" spans="14:14" customFormat="1">
      <c r="N7836" s="74"/>
    </row>
    <row r="7837" spans="14:14" customFormat="1">
      <c r="N7837" s="74"/>
    </row>
    <row r="7838" spans="14:14" customFormat="1">
      <c r="N7838" s="74"/>
    </row>
    <row r="7839" spans="14:14" customFormat="1">
      <c r="N7839" s="74"/>
    </row>
    <row r="7840" spans="14:14" customFormat="1">
      <c r="N7840" s="74"/>
    </row>
    <row r="7841" spans="14:14" customFormat="1">
      <c r="N7841" s="74"/>
    </row>
    <row r="7842" spans="14:14" customFormat="1">
      <c r="N7842" s="74"/>
    </row>
    <row r="7843" spans="14:14" customFormat="1">
      <c r="N7843" s="74"/>
    </row>
    <row r="7844" spans="14:14" customFormat="1">
      <c r="N7844" s="74"/>
    </row>
    <row r="7845" spans="14:14" customFormat="1">
      <c r="N7845" s="74"/>
    </row>
    <row r="7846" spans="14:14" customFormat="1">
      <c r="N7846" s="74"/>
    </row>
    <row r="7847" spans="14:14" customFormat="1">
      <c r="N7847" s="74"/>
    </row>
    <row r="7848" spans="14:14" customFormat="1">
      <c r="N7848" s="74"/>
    </row>
    <row r="7849" spans="14:14" customFormat="1">
      <c r="N7849" s="74"/>
    </row>
    <row r="7850" spans="14:14" customFormat="1">
      <c r="N7850" s="74"/>
    </row>
    <row r="7851" spans="14:14" customFormat="1">
      <c r="N7851" s="74"/>
    </row>
    <row r="7852" spans="14:14" customFormat="1">
      <c r="N7852" s="74"/>
    </row>
    <row r="7853" spans="14:14" customFormat="1">
      <c r="N7853" s="74"/>
    </row>
    <row r="7854" spans="14:14" customFormat="1">
      <c r="N7854" s="74"/>
    </row>
    <row r="7855" spans="14:14" customFormat="1">
      <c r="N7855" s="74"/>
    </row>
    <row r="7856" spans="14:14" customFormat="1">
      <c r="N7856" s="74"/>
    </row>
    <row r="7857" spans="14:14" customFormat="1">
      <c r="N7857" s="74"/>
    </row>
    <row r="7858" spans="14:14" customFormat="1">
      <c r="N7858" s="74"/>
    </row>
    <row r="7859" spans="14:14" customFormat="1">
      <c r="N7859" s="74"/>
    </row>
    <row r="7860" spans="14:14" customFormat="1">
      <c r="N7860" s="74"/>
    </row>
    <row r="7861" spans="14:14" customFormat="1">
      <c r="N7861" s="74"/>
    </row>
    <row r="7862" spans="14:14" customFormat="1">
      <c r="N7862" s="74"/>
    </row>
    <row r="7863" spans="14:14" customFormat="1">
      <c r="N7863" s="74"/>
    </row>
    <row r="7864" spans="14:14" customFormat="1">
      <c r="N7864" s="74"/>
    </row>
    <row r="7865" spans="14:14" customFormat="1">
      <c r="N7865" s="74"/>
    </row>
    <row r="7866" spans="14:14" customFormat="1">
      <c r="N7866" s="74"/>
    </row>
    <row r="7867" spans="14:14" customFormat="1">
      <c r="N7867" s="74"/>
    </row>
    <row r="7868" spans="14:14" customFormat="1">
      <c r="N7868" s="74"/>
    </row>
    <row r="7869" spans="14:14" customFormat="1">
      <c r="N7869" s="74"/>
    </row>
    <row r="7870" spans="14:14" customFormat="1">
      <c r="N7870" s="74"/>
    </row>
    <row r="7871" spans="14:14" customFormat="1">
      <c r="N7871" s="74"/>
    </row>
    <row r="7872" spans="14:14" customFormat="1">
      <c r="N7872" s="74"/>
    </row>
    <row r="7873" spans="14:14" customFormat="1">
      <c r="N7873" s="74"/>
    </row>
    <row r="7874" spans="14:14" customFormat="1">
      <c r="N7874" s="74"/>
    </row>
    <row r="7875" spans="14:14" customFormat="1">
      <c r="N7875" s="74"/>
    </row>
    <row r="7876" spans="14:14" customFormat="1">
      <c r="N7876" s="74"/>
    </row>
    <row r="7877" spans="14:14" customFormat="1">
      <c r="N7877" s="74"/>
    </row>
    <row r="7878" spans="14:14" customFormat="1">
      <c r="N7878" s="74"/>
    </row>
    <row r="7879" spans="14:14" customFormat="1">
      <c r="N7879" s="74"/>
    </row>
    <row r="7880" spans="14:14" customFormat="1">
      <c r="N7880" s="74"/>
    </row>
    <row r="7881" spans="14:14" customFormat="1">
      <c r="N7881" s="74"/>
    </row>
    <row r="7882" spans="14:14" customFormat="1">
      <c r="N7882" s="74"/>
    </row>
    <row r="7883" spans="14:14" customFormat="1">
      <c r="N7883" s="74"/>
    </row>
    <row r="7884" spans="14:14" customFormat="1">
      <c r="N7884" s="74"/>
    </row>
    <row r="7885" spans="14:14" customFormat="1">
      <c r="N7885" s="74"/>
    </row>
    <row r="7886" spans="14:14" customFormat="1">
      <c r="N7886" s="74"/>
    </row>
    <row r="7887" spans="14:14" customFormat="1">
      <c r="N7887" s="74"/>
    </row>
    <row r="7888" spans="14:14" customFormat="1">
      <c r="N7888" s="74"/>
    </row>
    <row r="7889" spans="14:14" customFormat="1">
      <c r="N7889" s="74"/>
    </row>
    <row r="7890" spans="14:14" customFormat="1">
      <c r="N7890" s="74"/>
    </row>
    <row r="7891" spans="14:14" customFormat="1">
      <c r="N7891" s="74"/>
    </row>
    <row r="7892" spans="14:14" customFormat="1">
      <c r="N7892" s="74"/>
    </row>
    <row r="7893" spans="14:14" customFormat="1">
      <c r="N7893" s="74"/>
    </row>
    <row r="7894" spans="14:14" customFormat="1">
      <c r="N7894" s="74"/>
    </row>
    <row r="7895" spans="14:14" customFormat="1">
      <c r="N7895" s="74"/>
    </row>
    <row r="7896" spans="14:14" customFormat="1">
      <c r="N7896" s="74"/>
    </row>
    <row r="7897" spans="14:14" customFormat="1">
      <c r="N7897" s="74"/>
    </row>
    <row r="7898" spans="14:14" customFormat="1">
      <c r="N7898" s="74"/>
    </row>
    <row r="7899" spans="14:14" customFormat="1">
      <c r="N7899" s="74"/>
    </row>
    <row r="7900" spans="14:14" customFormat="1">
      <c r="N7900" s="74"/>
    </row>
    <row r="7901" spans="14:14" customFormat="1">
      <c r="N7901" s="74"/>
    </row>
    <row r="7902" spans="14:14" customFormat="1">
      <c r="N7902" s="74"/>
    </row>
    <row r="7903" spans="14:14" customFormat="1">
      <c r="N7903" s="74"/>
    </row>
    <row r="7904" spans="14:14" customFormat="1">
      <c r="N7904" s="74"/>
    </row>
    <row r="7905" spans="14:14" customFormat="1">
      <c r="N7905" s="74"/>
    </row>
    <row r="7906" spans="14:14" customFormat="1">
      <c r="N7906" s="74"/>
    </row>
    <row r="7907" spans="14:14" customFormat="1">
      <c r="N7907" s="74"/>
    </row>
    <row r="7908" spans="14:14" customFormat="1">
      <c r="N7908" s="74"/>
    </row>
    <row r="7909" spans="14:14" customFormat="1">
      <c r="N7909" s="74"/>
    </row>
    <row r="7910" spans="14:14" customFormat="1">
      <c r="N7910" s="74"/>
    </row>
    <row r="7911" spans="14:14" customFormat="1">
      <c r="N7911" s="74"/>
    </row>
    <row r="7912" spans="14:14" customFormat="1">
      <c r="N7912" s="74"/>
    </row>
    <row r="7913" spans="14:14" customFormat="1">
      <c r="N7913" s="74"/>
    </row>
    <row r="7914" spans="14:14" customFormat="1">
      <c r="N7914" s="74"/>
    </row>
    <row r="7915" spans="14:14" customFormat="1">
      <c r="N7915" s="74"/>
    </row>
    <row r="7916" spans="14:14" customFormat="1">
      <c r="N7916" s="74"/>
    </row>
    <row r="7917" spans="14:14" customFormat="1">
      <c r="N7917" s="74"/>
    </row>
    <row r="7918" spans="14:14" customFormat="1">
      <c r="N7918" s="74"/>
    </row>
    <row r="7919" spans="14:14" customFormat="1">
      <c r="N7919" s="74"/>
    </row>
    <row r="7920" spans="14:14" customFormat="1">
      <c r="N7920" s="74"/>
    </row>
    <row r="7921" spans="14:14" customFormat="1">
      <c r="N7921" s="74"/>
    </row>
    <row r="7922" spans="14:14" customFormat="1">
      <c r="N7922" s="74"/>
    </row>
    <row r="7923" spans="14:14" customFormat="1">
      <c r="N7923" s="74"/>
    </row>
    <row r="7924" spans="14:14" customFormat="1">
      <c r="N7924" s="74"/>
    </row>
    <row r="7925" spans="14:14" customFormat="1">
      <c r="N7925" s="74"/>
    </row>
    <row r="7926" spans="14:14" customFormat="1">
      <c r="N7926" s="74"/>
    </row>
    <row r="7927" spans="14:14" customFormat="1">
      <c r="N7927" s="74"/>
    </row>
    <row r="7928" spans="14:14" customFormat="1">
      <c r="N7928" s="74"/>
    </row>
    <row r="7929" spans="14:14" customFormat="1">
      <c r="N7929" s="74"/>
    </row>
    <row r="7930" spans="14:14" customFormat="1">
      <c r="N7930" s="74"/>
    </row>
    <row r="7931" spans="14:14" customFormat="1">
      <c r="N7931" s="74"/>
    </row>
    <row r="7932" spans="14:14" customFormat="1">
      <c r="N7932" s="74"/>
    </row>
    <row r="7933" spans="14:14" customFormat="1">
      <c r="N7933" s="74"/>
    </row>
    <row r="7934" spans="14:14" customFormat="1">
      <c r="N7934" s="74"/>
    </row>
    <row r="7935" spans="14:14" customFormat="1">
      <c r="N7935" s="74"/>
    </row>
    <row r="7936" spans="14:14" customFormat="1">
      <c r="N7936" s="74"/>
    </row>
    <row r="7937" spans="14:14" customFormat="1">
      <c r="N7937" s="74"/>
    </row>
    <row r="7938" spans="14:14" customFormat="1">
      <c r="N7938" s="74"/>
    </row>
    <row r="7939" spans="14:14" customFormat="1">
      <c r="N7939" s="74"/>
    </row>
    <row r="7940" spans="14:14" customFormat="1">
      <c r="N7940" s="74"/>
    </row>
    <row r="7941" spans="14:14" customFormat="1">
      <c r="N7941" s="74"/>
    </row>
    <row r="7942" spans="14:14" customFormat="1">
      <c r="N7942" s="74"/>
    </row>
    <row r="7943" spans="14:14" customFormat="1">
      <c r="N7943" s="74"/>
    </row>
    <row r="7944" spans="14:14" customFormat="1">
      <c r="N7944" s="74"/>
    </row>
    <row r="7945" spans="14:14" customFormat="1">
      <c r="N7945" s="74"/>
    </row>
    <row r="7946" spans="14:14" customFormat="1">
      <c r="N7946" s="74"/>
    </row>
    <row r="7947" spans="14:14" customFormat="1">
      <c r="N7947" s="74"/>
    </row>
    <row r="7948" spans="14:14" customFormat="1">
      <c r="N7948" s="74"/>
    </row>
    <row r="7949" spans="14:14" customFormat="1">
      <c r="N7949" s="74"/>
    </row>
    <row r="7950" spans="14:14" customFormat="1">
      <c r="N7950" s="74"/>
    </row>
    <row r="7951" spans="14:14" customFormat="1">
      <c r="N7951" s="74"/>
    </row>
    <row r="7952" spans="14:14" customFormat="1">
      <c r="N7952" s="74"/>
    </row>
    <row r="7953" spans="14:14" customFormat="1">
      <c r="N7953" s="74"/>
    </row>
    <row r="7954" spans="14:14" customFormat="1">
      <c r="N7954" s="74"/>
    </row>
    <row r="7955" spans="14:14" customFormat="1">
      <c r="N7955" s="74"/>
    </row>
    <row r="7956" spans="14:14" customFormat="1">
      <c r="N7956" s="74"/>
    </row>
    <row r="7957" spans="14:14" customFormat="1">
      <c r="N7957" s="74"/>
    </row>
    <row r="7958" spans="14:14" customFormat="1">
      <c r="N7958" s="74"/>
    </row>
    <row r="7959" spans="14:14" customFormat="1">
      <c r="N7959" s="74"/>
    </row>
    <row r="7960" spans="14:14" customFormat="1">
      <c r="N7960" s="74"/>
    </row>
    <row r="7961" spans="14:14" customFormat="1">
      <c r="N7961" s="74"/>
    </row>
    <row r="7962" spans="14:14" customFormat="1">
      <c r="N7962" s="74"/>
    </row>
    <row r="7963" spans="14:14" customFormat="1">
      <c r="N7963" s="74"/>
    </row>
    <row r="7964" spans="14:14" customFormat="1">
      <c r="N7964" s="74"/>
    </row>
    <row r="7965" spans="14:14" customFormat="1">
      <c r="N7965" s="74"/>
    </row>
    <row r="7966" spans="14:14" customFormat="1">
      <c r="N7966" s="74"/>
    </row>
    <row r="7967" spans="14:14" customFormat="1">
      <c r="N7967" s="74"/>
    </row>
    <row r="7968" spans="14:14" customFormat="1">
      <c r="N7968" s="74"/>
    </row>
    <row r="7969" spans="14:14" customFormat="1">
      <c r="N7969" s="74"/>
    </row>
    <row r="7970" spans="14:14" customFormat="1">
      <c r="N7970" s="74"/>
    </row>
    <row r="7971" spans="14:14" customFormat="1">
      <c r="N7971" s="74"/>
    </row>
    <row r="7972" spans="14:14" customFormat="1">
      <c r="N7972" s="74"/>
    </row>
    <row r="7973" spans="14:14" customFormat="1">
      <c r="N7973" s="74"/>
    </row>
    <row r="7974" spans="14:14" customFormat="1">
      <c r="N7974" s="74"/>
    </row>
    <row r="7975" spans="14:14" customFormat="1">
      <c r="N7975" s="74"/>
    </row>
    <row r="7976" spans="14:14" customFormat="1">
      <c r="N7976" s="74"/>
    </row>
    <row r="7977" spans="14:14" customFormat="1">
      <c r="N7977" s="74"/>
    </row>
    <row r="7978" spans="14:14" customFormat="1">
      <c r="N7978" s="74"/>
    </row>
    <row r="7979" spans="14:14" customFormat="1">
      <c r="N7979" s="74"/>
    </row>
    <row r="7980" spans="14:14" customFormat="1">
      <c r="N7980" s="74"/>
    </row>
    <row r="7981" spans="14:14" customFormat="1">
      <c r="N7981" s="74"/>
    </row>
    <row r="7982" spans="14:14" customFormat="1">
      <c r="N7982" s="74"/>
    </row>
    <row r="7983" spans="14:14" customFormat="1">
      <c r="N7983" s="74"/>
    </row>
    <row r="7984" spans="14:14" customFormat="1">
      <c r="N7984" s="74"/>
    </row>
    <row r="7985" spans="14:14" customFormat="1">
      <c r="N7985" s="74"/>
    </row>
    <row r="7986" spans="14:14" customFormat="1">
      <c r="N7986" s="74"/>
    </row>
    <row r="7987" spans="14:14" customFormat="1">
      <c r="N7987" s="74"/>
    </row>
    <row r="7988" spans="14:14" customFormat="1">
      <c r="N7988" s="74"/>
    </row>
    <row r="7989" spans="14:14" customFormat="1">
      <c r="N7989" s="74"/>
    </row>
    <row r="7990" spans="14:14" customFormat="1">
      <c r="N7990" s="74"/>
    </row>
    <row r="7991" spans="14:14" customFormat="1">
      <c r="N7991" s="74"/>
    </row>
    <row r="7992" spans="14:14" customFormat="1">
      <c r="N7992" s="74"/>
    </row>
    <row r="7993" spans="14:14" customFormat="1">
      <c r="N7993" s="74"/>
    </row>
    <row r="7994" spans="14:14" customFormat="1">
      <c r="N7994" s="74"/>
    </row>
    <row r="7995" spans="14:14" customFormat="1">
      <c r="N7995" s="74"/>
    </row>
    <row r="7996" spans="14:14" customFormat="1">
      <c r="N7996" s="74"/>
    </row>
    <row r="7997" spans="14:14" customFormat="1">
      <c r="N7997" s="74"/>
    </row>
    <row r="7998" spans="14:14" customFormat="1">
      <c r="N7998" s="74"/>
    </row>
    <row r="7999" spans="14:14" customFormat="1">
      <c r="N7999" s="74"/>
    </row>
    <row r="8000" spans="14:14" customFormat="1">
      <c r="N8000" s="74"/>
    </row>
    <row r="8001" spans="14:14" customFormat="1">
      <c r="N8001" s="74"/>
    </row>
    <row r="8002" spans="14:14" customFormat="1">
      <c r="N8002" s="74"/>
    </row>
    <row r="8003" spans="14:14" customFormat="1">
      <c r="N8003" s="74"/>
    </row>
    <row r="8004" spans="14:14" customFormat="1">
      <c r="N8004" s="74"/>
    </row>
    <row r="8005" spans="14:14" customFormat="1">
      <c r="N8005" s="74"/>
    </row>
    <row r="8006" spans="14:14" customFormat="1">
      <c r="N8006" s="74"/>
    </row>
    <row r="8007" spans="14:14" customFormat="1">
      <c r="N8007" s="74"/>
    </row>
    <row r="8008" spans="14:14" customFormat="1">
      <c r="N8008" s="74"/>
    </row>
    <row r="8009" spans="14:14" customFormat="1">
      <c r="N8009" s="74"/>
    </row>
    <row r="8010" spans="14:14" customFormat="1">
      <c r="N8010" s="74"/>
    </row>
    <row r="8011" spans="14:14" customFormat="1">
      <c r="N8011" s="74"/>
    </row>
    <row r="8012" spans="14:14" customFormat="1">
      <c r="N8012" s="74"/>
    </row>
    <row r="8013" spans="14:14" customFormat="1">
      <c r="N8013" s="74"/>
    </row>
    <row r="8014" spans="14:14" customFormat="1">
      <c r="N8014" s="74"/>
    </row>
    <row r="8015" spans="14:14" customFormat="1">
      <c r="N8015" s="74"/>
    </row>
    <row r="8016" spans="14:14" customFormat="1">
      <c r="N8016" s="74"/>
    </row>
    <row r="8017" spans="14:14" customFormat="1">
      <c r="N8017" s="74"/>
    </row>
    <row r="8018" spans="14:14" customFormat="1">
      <c r="N8018" s="74"/>
    </row>
    <row r="8019" spans="14:14" customFormat="1">
      <c r="N8019" s="74"/>
    </row>
    <row r="8020" spans="14:14" customFormat="1">
      <c r="N8020" s="74"/>
    </row>
    <row r="8021" spans="14:14" customFormat="1">
      <c r="N8021" s="74"/>
    </row>
    <row r="8022" spans="14:14" customFormat="1">
      <c r="N8022" s="74"/>
    </row>
    <row r="8023" spans="14:14" customFormat="1">
      <c r="N8023" s="74"/>
    </row>
    <row r="8024" spans="14:14" customFormat="1">
      <c r="N8024" s="74"/>
    </row>
    <row r="8025" spans="14:14" customFormat="1">
      <c r="N8025" s="74"/>
    </row>
    <row r="8026" spans="14:14" customFormat="1">
      <c r="N8026" s="74"/>
    </row>
    <row r="8027" spans="14:14" customFormat="1">
      <c r="N8027" s="74"/>
    </row>
    <row r="8028" spans="14:14" customFormat="1">
      <c r="N8028" s="74"/>
    </row>
    <row r="8029" spans="14:14" customFormat="1">
      <c r="N8029" s="74"/>
    </row>
    <row r="8030" spans="14:14" customFormat="1">
      <c r="N8030" s="74"/>
    </row>
    <row r="8031" spans="14:14" customFormat="1">
      <c r="N8031" s="74"/>
    </row>
    <row r="8032" spans="14:14" customFormat="1">
      <c r="N8032" s="74"/>
    </row>
    <row r="8033" spans="14:14" customFormat="1">
      <c r="N8033" s="74"/>
    </row>
    <row r="8034" spans="14:14" customFormat="1">
      <c r="N8034" s="74"/>
    </row>
    <row r="8035" spans="14:14" customFormat="1">
      <c r="N8035" s="74"/>
    </row>
    <row r="8036" spans="14:14" customFormat="1">
      <c r="N8036" s="74"/>
    </row>
    <row r="8037" spans="14:14" customFormat="1">
      <c r="N8037" s="74"/>
    </row>
    <row r="8038" spans="14:14" customFormat="1">
      <c r="N8038" s="74"/>
    </row>
    <row r="8039" spans="14:14" customFormat="1">
      <c r="N8039" s="74"/>
    </row>
    <row r="8040" spans="14:14" customFormat="1">
      <c r="N8040" s="74"/>
    </row>
    <row r="8041" spans="14:14" customFormat="1">
      <c r="N8041" s="74"/>
    </row>
    <row r="8042" spans="14:14" customFormat="1">
      <c r="N8042" s="74"/>
    </row>
    <row r="8043" spans="14:14" customFormat="1">
      <c r="N8043" s="74"/>
    </row>
    <row r="8044" spans="14:14" customFormat="1">
      <c r="N8044" s="74"/>
    </row>
    <row r="8045" spans="14:14" customFormat="1">
      <c r="N8045" s="74"/>
    </row>
    <row r="8046" spans="14:14" customFormat="1">
      <c r="N8046" s="74"/>
    </row>
    <row r="8047" spans="14:14" customFormat="1">
      <c r="N8047" s="74"/>
    </row>
    <row r="8048" spans="14:14" customFormat="1">
      <c r="N8048" s="74"/>
    </row>
    <row r="8049" spans="14:14" customFormat="1">
      <c r="N8049" s="74"/>
    </row>
    <row r="8050" spans="14:14" customFormat="1">
      <c r="N8050" s="74"/>
    </row>
    <row r="8051" spans="14:14" customFormat="1">
      <c r="N8051" s="74"/>
    </row>
    <row r="8052" spans="14:14" customFormat="1">
      <c r="N8052" s="74"/>
    </row>
    <row r="8053" spans="14:14" customFormat="1">
      <c r="N8053" s="74"/>
    </row>
    <row r="8054" spans="14:14" customFormat="1">
      <c r="N8054" s="74"/>
    </row>
    <row r="8055" spans="14:14" customFormat="1">
      <c r="N8055" s="74"/>
    </row>
    <row r="8056" spans="14:14" customFormat="1">
      <c r="N8056" s="74"/>
    </row>
    <row r="8057" spans="14:14" customFormat="1">
      <c r="N8057" s="74"/>
    </row>
    <row r="8058" spans="14:14" customFormat="1">
      <c r="N8058" s="74"/>
    </row>
    <row r="8059" spans="14:14" customFormat="1">
      <c r="N8059" s="74"/>
    </row>
    <row r="8060" spans="14:14" customFormat="1">
      <c r="N8060" s="74"/>
    </row>
    <row r="8061" spans="14:14" customFormat="1">
      <c r="N8061" s="74"/>
    </row>
    <row r="8062" spans="14:14" customFormat="1">
      <c r="N8062" s="74"/>
    </row>
    <row r="8063" spans="14:14" customFormat="1">
      <c r="N8063" s="74"/>
    </row>
    <row r="8064" spans="14:14" customFormat="1">
      <c r="N8064" s="74"/>
    </row>
    <row r="8065" spans="14:14" customFormat="1">
      <c r="N8065" s="74"/>
    </row>
    <row r="8066" spans="14:14" customFormat="1">
      <c r="N8066" s="74"/>
    </row>
    <row r="8067" spans="14:14" customFormat="1">
      <c r="N8067" s="74"/>
    </row>
    <row r="8068" spans="14:14" customFormat="1">
      <c r="N8068" s="74"/>
    </row>
    <row r="8069" spans="14:14" customFormat="1">
      <c r="N8069" s="74"/>
    </row>
    <row r="8070" spans="14:14" customFormat="1">
      <c r="N8070" s="74"/>
    </row>
    <row r="8071" spans="14:14" customFormat="1">
      <c r="N8071" s="74"/>
    </row>
    <row r="8072" spans="14:14" customFormat="1">
      <c r="N8072" s="74"/>
    </row>
    <row r="8073" spans="14:14" customFormat="1">
      <c r="N8073" s="74"/>
    </row>
    <row r="8074" spans="14:14" customFormat="1">
      <c r="N8074" s="74"/>
    </row>
    <row r="8075" spans="14:14" customFormat="1">
      <c r="N8075" s="74"/>
    </row>
    <row r="8076" spans="14:14" customFormat="1">
      <c r="N8076" s="74"/>
    </row>
    <row r="8077" spans="14:14" customFormat="1">
      <c r="N8077" s="74"/>
    </row>
    <row r="8078" spans="14:14" customFormat="1">
      <c r="N8078" s="74"/>
    </row>
    <row r="8079" spans="14:14" customFormat="1">
      <c r="N8079" s="74"/>
    </row>
    <row r="8080" spans="14:14" customFormat="1">
      <c r="N8080" s="74"/>
    </row>
    <row r="8081" spans="14:14" customFormat="1">
      <c r="N8081" s="74"/>
    </row>
    <row r="8082" spans="14:14" customFormat="1">
      <c r="N8082" s="74"/>
    </row>
    <row r="8083" spans="14:14" customFormat="1">
      <c r="N8083" s="74"/>
    </row>
    <row r="8084" spans="14:14" customFormat="1">
      <c r="N8084" s="74"/>
    </row>
    <row r="8085" spans="14:14" customFormat="1">
      <c r="N8085" s="74"/>
    </row>
    <row r="8086" spans="14:14" customFormat="1">
      <c r="N8086" s="74"/>
    </row>
    <row r="8087" spans="14:14" customFormat="1">
      <c r="N8087" s="74"/>
    </row>
    <row r="8088" spans="14:14" customFormat="1">
      <c r="N8088" s="74"/>
    </row>
    <row r="8089" spans="14:14" customFormat="1">
      <c r="N8089" s="74"/>
    </row>
    <row r="8090" spans="14:14" customFormat="1">
      <c r="N8090" s="74"/>
    </row>
    <row r="8091" spans="14:14" customFormat="1">
      <c r="N8091" s="74"/>
    </row>
    <row r="8092" spans="14:14" customFormat="1">
      <c r="N8092" s="74"/>
    </row>
    <row r="8093" spans="14:14" customFormat="1">
      <c r="N8093" s="74"/>
    </row>
    <row r="8094" spans="14:14" customFormat="1">
      <c r="N8094" s="74"/>
    </row>
    <row r="8095" spans="14:14" customFormat="1">
      <c r="N8095" s="74"/>
    </row>
    <row r="8096" spans="14:14" customFormat="1">
      <c r="N8096" s="74"/>
    </row>
    <row r="8097" spans="14:14" customFormat="1">
      <c r="N8097" s="74"/>
    </row>
    <row r="8098" spans="14:14" customFormat="1">
      <c r="N8098" s="74"/>
    </row>
    <row r="8099" spans="14:14" customFormat="1">
      <c r="N8099" s="74"/>
    </row>
    <row r="8100" spans="14:14" customFormat="1">
      <c r="N8100" s="74"/>
    </row>
    <row r="8101" spans="14:14" customFormat="1">
      <c r="N8101" s="74"/>
    </row>
    <row r="8102" spans="14:14" customFormat="1">
      <c r="N8102" s="74"/>
    </row>
    <row r="8103" spans="14:14" customFormat="1">
      <c r="N8103" s="74"/>
    </row>
    <row r="8104" spans="14:14" customFormat="1">
      <c r="N8104" s="74"/>
    </row>
    <row r="8105" spans="14:14" customFormat="1">
      <c r="N8105" s="74"/>
    </row>
    <row r="8106" spans="14:14" customFormat="1">
      <c r="N8106" s="74"/>
    </row>
    <row r="8107" spans="14:14" customFormat="1">
      <c r="N8107" s="74"/>
    </row>
    <row r="8108" spans="14:14" customFormat="1">
      <c r="N8108" s="74"/>
    </row>
    <row r="8109" spans="14:14" customFormat="1">
      <c r="N8109" s="74"/>
    </row>
    <row r="8110" spans="14:14" customFormat="1">
      <c r="N8110" s="74"/>
    </row>
    <row r="8111" spans="14:14" customFormat="1">
      <c r="N8111" s="74"/>
    </row>
    <row r="8112" spans="14:14" customFormat="1">
      <c r="N8112" s="74"/>
    </row>
    <row r="8113" spans="14:14" customFormat="1">
      <c r="N8113" s="74"/>
    </row>
    <row r="8114" spans="14:14" customFormat="1">
      <c r="N8114" s="74"/>
    </row>
    <row r="8115" spans="14:14" customFormat="1">
      <c r="N8115" s="74"/>
    </row>
    <row r="8116" spans="14:14" customFormat="1">
      <c r="N8116" s="74"/>
    </row>
    <row r="8117" spans="14:14" customFormat="1">
      <c r="N8117" s="74"/>
    </row>
    <row r="8118" spans="14:14" customFormat="1">
      <c r="N8118" s="74"/>
    </row>
    <row r="8119" spans="14:14" customFormat="1">
      <c r="N8119" s="74"/>
    </row>
    <row r="8120" spans="14:14" customFormat="1">
      <c r="N8120" s="74"/>
    </row>
    <row r="8121" spans="14:14" customFormat="1">
      <c r="N8121" s="74"/>
    </row>
    <row r="8122" spans="14:14" customFormat="1">
      <c r="N8122" s="74"/>
    </row>
    <row r="8123" spans="14:14" customFormat="1">
      <c r="N8123" s="74"/>
    </row>
    <row r="8124" spans="14:14" customFormat="1">
      <c r="N8124" s="74"/>
    </row>
    <row r="8125" spans="14:14" customFormat="1">
      <c r="N8125" s="74"/>
    </row>
    <row r="8126" spans="14:14" customFormat="1">
      <c r="N8126" s="74"/>
    </row>
    <row r="8127" spans="14:14" customFormat="1">
      <c r="N8127" s="74"/>
    </row>
    <row r="8128" spans="14:14" customFormat="1">
      <c r="N8128" s="74"/>
    </row>
    <row r="8129" spans="14:14" customFormat="1">
      <c r="N8129" s="74"/>
    </row>
    <row r="8130" spans="14:14" customFormat="1">
      <c r="N8130" s="74"/>
    </row>
    <row r="8131" spans="14:14" customFormat="1">
      <c r="N8131" s="74"/>
    </row>
    <row r="8132" spans="14:14" customFormat="1">
      <c r="N8132" s="74"/>
    </row>
    <row r="8133" spans="14:14" customFormat="1">
      <c r="N8133" s="74"/>
    </row>
    <row r="8134" spans="14:14" customFormat="1">
      <c r="N8134" s="74"/>
    </row>
    <row r="8135" spans="14:14" customFormat="1">
      <c r="N8135" s="74"/>
    </row>
    <row r="8136" spans="14:14" customFormat="1">
      <c r="N8136" s="74"/>
    </row>
    <row r="8137" spans="14:14" customFormat="1">
      <c r="N8137" s="74"/>
    </row>
    <row r="8138" spans="14:14" customFormat="1">
      <c r="N8138" s="74"/>
    </row>
    <row r="8139" spans="14:14" customFormat="1">
      <c r="N8139" s="74"/>
    </row>
    <row r="8140" spans="14:14" customFormat="1">
      <c r="N8140" s="74"/>
    </row>
    <row r="8141" spans="14:14" customFormat="1">
      <c r="N8141" s="74"/>
    </row>
    <row r="8142" spans="14:14" customFormat="1">
      <c r="N8142" s="74"/>
    </row>
    <row r="8143" spans="14:14" customFormat="1">
      <c r="N8143" s="74"/>
    </row>
    <row r="8144" spans="14:14" customFormat="1">
      <c r="N8144" s="74"/>
    </row>
    <row r="8145" spans="14:14" customFormat="1">
      <c r="N8145" s="74"/>
    </row>
    <row r="8146" spans="14:14" customFormat="1">
      <c r="N8146" s="74"/>
    </row>
    <row r="8147" spans="14:14" customFormat="1">
      <c r="N8147" s="74"/>
    </row>
    <row r="8148" spans="14:14" customFormat="1">
      <c r="N8148" s="74"/>
    </row>
    <row r="8149" spans="14:14" customFormat="1">
      <c r="N8149" s="74"/>
    </row>
    <row r="8150" spans="14:14" customFormat="1">
      <c r="N8150" s="74"/>
    </row>
    <row r="8151" spans="14:14" customFormat="1">
      <c r="N8151" s="74"/>
    </row>
    <row r="8152" spans="14:14" customFormat="1">
      <c r="N8152" s="74"/>
    </row>
    <row r="8153" spans="14:14" customFormat="1">
      <c r="N8153" s="74"/>
    </row>
    <row r="8154" spans="14:14" customFormat="1">
      <c r="N8154" s="74"/>
    </row>
    <row r="8155" spans="14:14" customFormat="1">
      <c r="N8155" s="74"/>
    </row>
    <row r="8156" spans="14:14" customFormat="1">
      <c r="N8156" s="74"/>
    </row>
    <row r="8157" spans="14:14" customFormat="1">
      <c r="N8157" s="74"/>
    </row>
    <row r="8158" spans="14:14" customFormat="1">
      <c r="N8158" s="74"/>
    </row>
    <row r="8159" spans="14:14" customFormat="1">
      <c r="N8159" s="74"/>
    </row>
    <row r="8160" spans="14:14" customFormat="1">
      <c r="N8160" s="74"/>
    </row>
    <row r="8161" spans="14:14" customFormat="1">
      <c r="N8161" s="74"/>
    </row>
    <row r="8162" spans="14:14" customFormat="1">
      <c r="N8162" s="74"/>
    </row>
    <row r="8163" spans="14:14" customFormat="1">
      <c r="N8163" s="74"/>
    </row>
    <row r="8164" spans="14:14" customFormat="1">
      <c r="N8164" s="74"/>
    </row>
    <row r="8165" spans="14:14" customFormat="1">
      <c r="N8165" s="74"/>
    </row>
    <row r="8166" spans="14:14" customFormat="1">
      <c r="N8166" s="74"/>
    </row>
    <row r="8167" spans="14:14" customFormat="1">
      <c r="N8167" s="74"/>
    </row>
    <row r="8168" spans="14:14" customFormat="1">
      <c r="N8168" s="74"/>
    </row>
    <row r="8169" spans="14:14" customFormat="1">
      <c r="N8169" s="74"/>
    </row>
    <row r="8170" spans="14:14" customFormat="1">
      <c r="N8170" s="74"/>
    </row>
    <row r="8171" spans="14:14" customFormat="1">
      <c r="N8171" s="74"/>
    </row>
    <row r="8172" spans="14:14" customFormat="1">
      <c r="N8172" s="74"/>
    </row>
    <row r="8173" spans="14:14" customFormat="1">
      <c r="N8173" s="74"/>
    </row>
    <row r="8174" spans="14:14" customFormat="1">
      <c r="N8174" s="74"/>
    </row>
    <row r="8175" spans="14:14" customFormat="1">
      <c r="N8175" s="74"/>
    </row>
    <row r="8176" spans="14:14" customFormat="1">
      <c r="N8176" s="74"/>
    </row>
    <row r="8177" spans="14:14" customFormat="1">
      <c r="N8177" s="74"/>
    </row>
    <row r="8178" spans="14:14" customFormat="1">
      <c r="N8178" s="74"/>
    </row>
    <row r="8179" spans="14:14" customFormat="1">
      <c r="N8179" s="74"/>
    </row>
    <row r="8180" spans="14:14" customFormat="1">
      <c r="N8180" s="74"/>
    </row>
    <row r="8181" spans="14:14" customFormat="1">
      <c r="N8181" s="74"/>
    </row>
    <row r="8182" spans="14:14" customFormat="1">
      <c r="N8182" s="74"/>
    </row>
    <row r="8183" spans="14:14" customFormat="1">
      <c r="N8183" s="74"/>
    </row>
    <row r="8184" spans="14:14" customFormat="1">
      <c r="N8184" s="74"/>
    </row>
    <row r="8185" spans="14:14" customFormat="1">
      <c r="N8185" s="74"/>
    </row>
    <row r="8186" spans="14:14" customFormat="1">
      <c r="N8186" s="74"/>
    </row>
    <row r="8187" spans="14:14" customFormat="1">
      <c r="N8187" s="74"/>
    </row>
    <row r="8188" spans="14:14" customFormat="1">
      <c r="N8188" s="74"/>
    </row>
    <row r="8189" spans="14:14" customFormat="1">
      <c r="N8189" s="74"/>
    </row>
    <row r="8190" spans="14:14" customFormat="1">
      <c r="N8190" s="74"/>
    </row>
    <row r="8191" spans="14:14" customFormat="1">
      <c r="N8191" s="74"/>
    </row>
    <row r="8192" spans="14:14" customFormat="1">
      <c r="N8192" s="74"/>
    </row>
    <row r="8193" spans="14:14" customFormat="1">
      <c r="N8193" s="74"/>
    </row>
    <row r="8194" spans="14:14" customFormat="1">
      <c r="N8194" s="74"/>
    </row>
    <row r="8195" spans="14:14" customFormat="1">
      <c r="N8195" s="74"/>
    </row>
    <row r="8196" spans="14:14" customFormat="1">
      <c r="N8196" s="74"/>
    </row>
    <row r="8197" spans="14:14" customFormat="1">
      <c r="N8197" s="74"/>
    </row>
    <row r="8198" spans="14:14" customFormat="1">
      <c r="N8198" s="74"/>
    </row>
    <row r="8199" spans="14:14" customFormat="1">
      <c r="N8199" s="74"/>
    </row>
    <row r="8200" spans="14:14" customFormat="1">
      <c r="N8200" s="74"/>
    </row>
    <row r="8201" spans="14:14" customFormat="1">
      <c r="N8201" s="74"/>
    </row>
    <row r="8202" spans="14:14" customFormat="1">
      <c r="N8202" s="74"/>
    </row>
    <row r="8203" spans="14:14" customFormat="1">
      <c r="N8203" s="74"/>
    </row>
    <row r="8204" spans="14:14" customFormat="1">
      <c r="N8204" s="74"/>
    </row>
    <row r="8205" spans="14:14" customFormat="1">
      <c r="N8205" s="74"/>
    </row>
    <row r="8206" spans="14:14" customFormat="1">
      <c r="N8206" s="74"/>
    </row>
    <row r="8207" spans="14:14" customFormat="1">
      <c r="N8207" s="74"/>
    </row>
    <row r="8208" spans="14:14" customFormat="1">
      <c r="N8208" s="74"/>
    </row>
    <row r="8209" spans="14:14" customFormat="1">
      <c r="N8209" s="74"/>
    </row>
    <row r="8210" spans="14:14" customFormat="1">
      <c r="N8210" s="74"/>
    </row>
    <row r="8211" spans="14:14" customFormat="1">
      <c r="N8211" s="74"/>
    </row>
    <row r="8212" spans="14:14" customFormat="1">
      <c r="N8212" s="74"/>
    </row>
    <row r="8213" spans="14:14" customFormat="1">
      <c r="N8213" s="74"/>
    </row>
    <row r="8214" spans="14:14" customFormat="1">
      <c r="N8214" s="74"/>
    </row>
    <row r="8215" spans="14:14" customFormat="1">
      <c r="N8215" s="74"/>
    </row>
    <row r="8216" spans="14:14" customFormat="1">
      <c r="N8216" s="74"/>
    </row>
    <row r="8217" spans="14:14" customFormat="1">
      <c r="N8217" s="74"/>
    </row>
    <row r="8218" spans="14:14" customFormat="1">
      <c r="N8218" s="74"/>
    </row>
    <row r="8219" spans="14:14" customFormat="1">
      <c r="N8219" s="74"/>
    </row>
    <row r="8220" spans="14:14" customFormat="1">
      <c r="N8220" s="74"/>
    </row>
    <row r="8221" spans="14:14" customFormat="1">
      <c r="N8221" s="74"/>
    </row>
    <row r="8222" spans="14:14" customFormat="1">
      <c r="N8222" s="74"/>
    </row>
    <row r="8223" spans="14:14" customFormat="1">
      <c r="N8223" s="74"/>
    </row>
    <row r="8224" spans="14:14" customFormat="1">
      <c r="N8224" s="74"/>
    </row>
    <row r="8225" spans="14:14" customFormat="1">
      <c r="N8225" s="74"/>
    </row>
    <row r="8226" spans="14:14" customFormat="1">
      <c r="N8226" s="74"/>
    </row>
    <row r="8227" spans="14:14" customFormat="1">
      <c r="N8227" s="74"/>
    </row>
    <row r="8228" spans="14:14" customFormat="1">
      <c r="N8228" s="74"/>
    </row>
    <row r="8229" spans="14:14" customFormat="1">
      <c r="N8229" s="74"/>
    </row>
    <row r="8230" spans="14:14" customFormat="1">
      <c r="N8230" s="74"/>
    </row>
    <row r="8231" spans="14:14" customFormat="1">
      <c r="N8231" s="74"/>
    </row>
    <row r="8232" spans="14:14" customFormat="1">
      <c r="N8232" s="74"/>
    </row>
    <row r="8233" spans="14:14" customFormat="1">
      <c r="N8233" s="74"/>
    </row>
    <row r="8234" spans="14:14" customFormat="1">
      <c r="N8234" s="74"/>
    </row>
    <row r="8235" spans="14:14" customFormat="1">
      <c r="N8235" s="74"/>
    </row>
    <row r="8236" spans="14:14" customFormat="1">
      <c r="N8236" s="74"/>
    </row>
    <row r="8237" spans="14:14" customFormat="1">
      <c r="N8237" s="74"/>
    </row>
    <row r="8238" spans="14:14" customFormat="1">
      <c r="N8238" s="74"/>
    </row>
    <row r="8239" spans="14:14" customFormat="1">
      <c r="N8239" s="74"/>
    </row>
    <row r="8240" spans="14:14" customFormat="1">
      <c r="N8240" s="74"/>
    </row>
    <row r="8241" spans="14:14" customFormat="1">
      <c r="N8241" s="74"/>
    </row>
    <row r="8242" spans="14:14" customFormat="1">
      <c r="N8242" s="74"/>
    </row>
    <row r="8243" spans="14:14" customFormat="1">
      <c r="N8243" s="74"/>
    </row>
    <row r="8244" spans="14:14" customFormat="1">
      <c r="N8244" s="74"/>
    </row>
    <row r="8245" spans="14:14" customFormat="1">
      <c r="N8245" s="74"/>
    </row>
    <row r="8246" spans="14:14" customFormat="1">
      <c r="N8246" s="74"/>
    </row>
    <row r="8247" spans="14:14" customFormat="1">
      <c r="N8247" s="74"/>
    </row>
    <row r="8248" spans="14:14" customFormat="1">
      <c r="N8248" s="74"/>
    </row>
    <row r="8249" spans="14:14" customFormat="1">
      <c r="N8249" s="74"/>
    </row>
    <row r="8250" spans="14:14" customFormat="1">
      <c r="N8250" s="74"/>
    </row>
    <row r="8251" spans="14:14" customFormat="1">
      <c r="N8251" s="74"/>
    </row>
    <row r="8252" spans="14:14" customFormat="1">
      <c r="N8252" s="74"/>
    </row>
    <row r="8253" spans="14:14" customFormat="1">
      <c r="N8253" s="74"/>
    </row>
    <row r="8254" spans="14:14" customFormat="1">
      <c r="N8254" s="74"/>
    </row>
    <row r="8255" spans="14:14" customFormat="1">
      <c r="N8255" s="74"/>
    </row>
    <row r="8256" spans="14:14" customFormat="1">
      <c r="N8256" s="74"/>
    </row>
    <row r="8257" spans="14:14" customFormat="1">
      <c r="N8257" s="74"/>
    </row>
    <row r="8258" spans="14:14" customFormat="1">
      <c r="N8258" s="74"/>
    </row>
    <row r="8259" spans="14:14" customFormat="1">
      <c r="N8259" s="74"/>
    </row>
    <row r="8260" spans="14:14" customFormat="1">
      <c r="N8260" s="74"/>
    </row>
    <row r="8261" spans="14:14" customFormat="1">
      <c r="N8261" s="74"/>
    </row>
    <row r="8262" spans="14:14" customFormat="1">
      <c r="N8262" s="74"/>
    </row>
    <row r="8263" spans="14:14" customFormat="1">
      <c r="N8263" s="74"/>
    </row>
    <row r="8264" spans="14:14" customFormat="1">
      <c r="N8264" s="74"/>
    </row>
    <row r="8265" spans="14:14" customFormat="1">
      <c r="N8265" s="74"/>
    </row>
    <row r="8266" spans="14:14" customFormat="1">
      <c r="N8266" s="74"/>
    </row>
    <row r="8267" spans="14:14" customFormat="1">
      <c r="N8267" s="74"/>
    </row>
    <row r="8268" spans="14:14" customFormat="1">
      <c r="N8268" s="74"/>
    </row>
    <row r="8269" spans="14:14" customFormat="1">
      <c r="N8269" s="74"/>
    </row>
    <row r="8270" spans="14:14" customFormat="1">
      <c r="N8270" s="74"/>
    </row>
    <row r="8271" spans="14:14" customFormat="1">
      <c r="N8271" s="74"/>
    </row>
    <row r="8272" spans="14:14" customFormat="1">
      <c r="N8272" s="74"/>
    </row>
    <row r="8273" spans="14:14" customFormat="1">
      <c r="N8273" s="74"/>
    </row>
    <row r="8274" spans="14:14" customFormat="1">
      <c r="N8274" s="74"/>
    </row>
    <row r="8275" spans="14:14" customFormat="1">
      <c r="N8275" s="74"/>
    </row>
    <row r="8276" spans="14:14" customFormat="1">
      <c r="N8276" s="74"/>
    </row>
    <row r="8277" spans="14:14" customFormat="1">
      <c r="N8277" s="74"/>
    </row>
    <row r="8278" spans="14:14" customFormat="1">
      <c r="N8278" s="74"/>
    </row>
    <row r="8279" spans="14:14" customFormat="1">
      <c r="N8279" s="74"/>
    </row>
    <row r="8280" spans="14:14" customFormat="1">
      <c r="N8280" s="74"/>
    </row>
    <row r="8281" spans="14:14" customFormat="1">
      <c r="N8281" s="74"/>
    </row>
    <row r="8282" spans="14:14" customFormat="1">
      <c r="N8282" s="74"/>
    </row>
    <row r="8283" spans="14:14" customFormat="1">
      <c r="N8283" s="74"/>
    </row>
    <row r="8284" spans="14:14" customFormat="1">
      <c r="N8284" s="74"/>
    </row>
    <row r="8285" spans="14:14" customFormat="1">
      <c r="N8285" s="74"/>
    </row>
    <row r="8286" spans="14:14" customFormat="1">
      <c r="N8286" s="74"/>
    </row>
    <row r="8287" spans="14:14" customFormat="1">
      <c r="N8287" s="74"/>
    </row>
    <row r="8288" spans="14:14" customFormat="1">
      <c r="N8288" s="74"/>
    </row>
    <row r="8289" spans="14:14" customFormat="1">
      <c r="N8289" s="74"/>
    </row>
    <row r="8290" spans="14:14" customFormat="1">
      <c r="N8290" s="74"/>
    </row>
    <row r="8291" spans="14:14" customFormat="1">
      <c r="N8291" s="74"/>
    </row>
    <row r="8292" spans="14:14" customFormat="1">
      <c r="N8292" s="74"/>
    </row>
    <row r="8293" spans="14:14" customFormat="1">
      <c r="N8293" s="74"/>
    </row>
    <row r="8294" spans="14:14" customFormat="1">
      <c r="N8294" s="74"/>
    </row>
    <row r="8295" spans="14:14" customFormat="1">
      <c r="N8295" s="74"/>
    </row>
    <row r="8296" spans="14:14" customFormat="1">
      <c r="N8296" s="74"/>
    </row>
    <row r="8297" spans="14:14" customFormat="1">
      <c r="N8297" s="74"/>
    </row>
    <row r="8298" spans="14:14" customFormat="1">
      <c r="N8298" s="74"/>
    </row>
    <row r="8299" spans="14:14" customFormat="1">
      <c r="N8299" s="74"/>
    </row>
    <row r="8300" spans="14:14" customFormat="1">
      <c r="N8300" s="74"/>
    </row>
    <row r="8301" spans="14:14" customFormat="1">
      <c r="N8301" s="74"/>
    </row>
    <row r="8302" spans="14:14" customFormat="1">
      <c r="N8302" s="74"/>
    </row>
    <row r="8303" spans="14:14" customFormat="1">
      <c r="N8303" s="74"/>
    </row>
    <row r="8304" spans="14:14" customFormat="1">
      <c r="N8304" s="74"/>
    </row>
    <row r="8305" spans="14:14" customFormat="1">
      <c r="N8305" s="74"/>
    </row>
    <row r="8306" spans="14:14" customFormat="1">
      <c r="N8306" s="74"/>
    </row>
    <row r="8307" spans="14:14" customFormat="1">
      <c r="N8307" s="74"/>
    </row>
    <row r="8308" spans="14:14" customFormat="1">
      <c r="N8308" s="74"/>
    </row>
    <row r="8309" spans="14:14" customFormat="1">
      <c r="N8309" s="74"/>
    </row>
    <row r="8310" spans="14:14" customFormat="1">
      <c r="N8310" s="74"/>
    </row>
    <row r="8311" spans="14:14" customFormat="1">
      <c r="N8311" s="74"/>
    </row>
    <row r="8312" spans="14:14" customFormat="1">
      <c r="N8312" s="74"/>
    </row>
    <row r="8313" spans="14:14" customFormat="1">
      <c r="N8313" s="74"/>
    </row>
    <row r="8314" spans="14:14" customFormat="1">
      <c r="N8314" s="74"/>
    </row>
    <row r="8315" spans="14:14" customFormat="1">
      <c r="N8315" s="74"/>
    </row>
    <row r="8316" spans="14:14" customFormat="1">
      <c r="N8316" s="74"/>
    </row>
    <row r="8317" spans="14:14" customFormat="1">
      <c r="N8317" s="74"/>
    </row>
    <row r="8318" spans="14:14" customFormat="1">
      <c r="N8318" s="74"/>
    </row>
    <row r="8319" spans="14:14" customFormat="1">
      <c r="N8319" s="74"/>
    </row>
    <row r="8320" spans="14:14" customFormat="1">
      <c r="N8320" s="74"/>
    </row>
    <row r="8321" spans="14:14" customFormat="1">
      <c r="N8321" s="74"/>
    </row>
    <row r="8322" spans="14:14" customFormat="1">
      <c r="N8322" s="74"/>
    </row>
    <row r="8323" spans="14:14" customFormat="1">
      <c r="N8323" s="74"/>
    </row>
    <row r="8324" spans="14:14" customFormat="1">
      <c r="N8324" s="74"/>
    </row>
    <row r="8325" spans="14:14" customFormat="1">
      <c r="N8325" s="74"/>
    </row>
    <row r="8326" spans="14:14" customFormat="1">
      <c r="N8326" s="74"/>
    </row>
    <row r="8327" spans="14:14" customFormat="1">
      <c r="N8327" s="74"/>
    </row>
    <row r="8328" spans="14:14" customFormat="1">
      <c r="N8328" s="74"/>
    </row>
    <row r="8329" spans="14:14" customFormat="1">
      <c r="N8329" s="74"/>
    </row>
    <row r="8330" spans="14:14" customFormat="1">
      <c r="N8330" s="74"/>
    </row>
    <row r="8331" spans="14:14" customFormat="1">
      <c r="N8331" s="74"/>
    </row>
    <row r="8332" spans="14:14" customFormat="1">
      <c r="N8332" s="74"/>
    </row>
    <row r="8333" spans="14:14" customFormat="1">
      <c r="N8333" s="74"/>
    </row>
    <row r="8334" spans="14:14" customFormat="1">
      <c r="N8334" s="74"/>
    </row>
    <row r="8335" spans="14:14" customFormat="1">
      <c r="N8335" s="74"/>
    </row>
    <row r="8336" spans="14:14" customFormat="1">
      <c r="N8336" s="74"/>
    </row>
    <row r="8337" spans="14:14" customFormat="1">
      <c r="N8337" s="74"/>
    </row>
    <row r="8338" spans="14:14" customFormat="1">
      <c r="N8338" s="74"/>
    </row>
    <row r="8339" spans="14:14" customFormat="1">
      <c r="N8339" s="74"/>
    </row>
    <row r="8340" spans="14:14" customFormat="1">
      <c r="N8340" s="74"/>
    </row>
    <row r="8341" spans="14:14" customFormat="1">
      <c r="N8341" s="74"/>
    </row>
    <row r="8342" spans="14:14" customFormat="1">
      <c r="N8342" s="74"/>
    </row>
    <row r="8343" spans="14:14" customFormat="1">
      <c r="N8343" s="74"/>
    </row>
    <row r="8344" spans="14:14" customFormat="1">
      <c r="N8344" s="74"/>
    </row>
    <row r="8345" spans="14:14" customFormat="1">
      <c r="N8345" s="74"/>
    </row>
    <row r="8346" spans="14:14" customFormat="1">
      <c r="N8346" s="74"/>
    </row>
    <row r="8347" spans="14:14" customFormat="1">
      <c r="N8347" s="74"/>
    </row>
    <row r="8348" spans="14:14" customFormat="1">
      <c r="N8348" s="74"/>
    </row>
    <row r="8349" spans="14:14" customFormat="1">
      <c r="N8349" s="74"/>
    </row>
    <row r="8350" spans="14:14" customFormat="1">
      <c r="N8350" s="74"/>
    </row>
    <row r="8351" spans="14:14" customFormat="1">
      <c r="N8351" s="74"/>
    </row>
    <row r="8352" spans="14:14" customFormat="1">
      <c r="N8352" s="74"/>
    </row>
    <row r="8353" spans="14:14" customFormat="1">
      <c r="N8353" s="74"/>
    </row>
    <row r="8354" spans="14:14" customFormat="1">
      <c r="N8354" s="74"/>
    </row>
    <row r="8355" spans="14:14" customFormat="1">
      <c r="N8355" s="74"/>
    </row>
    <row r="8356" spans="14:14" customFormat="1">
      <c r="N8356" s="74"/>
    </row>
    <row r="8357" spans="14:14" customFormat="1">
      <c r="N8357" s="74"/>
    </row>
    <row r="8358" spans="14:14" customFormat="1">
      <c r="N8358" s="74"/>
    </row>
    <row r="8359" spans="14:14" customFormat="1">
      <c r="N8359" s="74"/>
    </row>
    <row r="8360" spans="14:14" customFormat="1">
      <c r="N8360" s="74"/>
    </row>
    <row r="8361" spans="14:14" customFormat="1">
      <c r="N8361" s="74"/>
    </row>
    <row r="8362" spans="14:14" customFormat="1">
      <c r="N8362" s="74"/>
    </row>
    <row r="8363" spans="14:14" customFormat="1">
      <c r="N8363" s="74"/>
    </row>
    <row r="8364" spans="14:14" customFormat="1">
      <c r="N8364" s="74"/>
    </row>
    <row r="8365" spans="14:14" customFormat="1">
      <c r="N8365" s="74"/>
    </row>
    <row r="8366" spans="14:14" customFormat="1">
      <c r="N8366" s="74"/>
    </row>
    <row r="8367" spans="14:14" customFormat="1">
      <c r="N8367" s="74"/>
    </row>
    <row r="8368" spans="14:14" customFormat="1">
      <c r="N8368" s="74"/>
    </row>
    <row r="8369" spans="14:14" customFormat="1">
      <c r="N8369" s="74"/>
    </row>
    <row r="8370" spans="14:14" customFormat="1">
      <c r="N8370" s="74"/>
    </row>
    <row r="8371" spans="14:14" customFormat="1">
      <c r="N8371" s="74"/>
    </row>
    <row r="8372" spans="14:14" customFormat="1">
      <c r="N8372" s="74"/>
    </row>
    <row r="8373" spans="14:14" customFormat="1">
      <c r="N8373" s="74"/>
    </row>
    <row r="8374" spans="14:14" customFormat="1">
      <c r="N8374" s="74"/>
    </row>
    <row r="8375" spans="14:14" customFormat="1">
      <c r="N8375" s="74"/>
    </row>
    <row r="8376" spans="14:14" customFormat="1">
      <c r="N8376" s="74"/>
    </row>
    <row r="8377" spans="14:14" customFormat="1">
      <c r="N8377" s="74"/>
    </row>
    <row r="8378" spans="14:14" customFormat="1">
      <c r="N8378" s="74"/>
    </row>
    <row r="8379" spans="14:14" customFormat="1">
      <c r="N8379" s="74"/>
    </row>
    <row r="8380" spans="14:14" customFormat="1">
      <c r="N8380" s="74"/>
    </row>
    <row r="8381" spans="14:14" customFormat="1">
      <c r="N8381" s="74"/>
    </row>
    <row r="8382" spans="14:14" customFormat="1">
      <c r="N8382" s="74"/>
    </row>
    <row r="8383" spans="14:14" customFormat="1">
      <c r="N8383" s="74"/>
    </row>
    <row r="8384" spans="14:14" customFormat="1">
      <c r="N8384" s="74"/>
    </row>
    <row r="8385" spans="14:14" customFormat="1">
      <c r="N8385" s="74"/>
    </row>
    <row r="8386" spans="14:14" customFormat="1">
      <c r="N8386" s="74"/>
    </row>
    <row r="8387" spans="14:14" customFormat="1">
      <c r="N8387" s="74"/>
    </row>
    <row r="8388" spans="14:14" customFormat="1">
      <c r="N8388" s="74"/>
    </row>
    <row r="8389" spans="14:14" customFormat="1">
      <c r="N8389" s="74"/>
    </row>
    <row r="8390" spans="14:14" customFormat="1">
      <c r="N8390" s="74"/>
    </row>
    <row r="8391" spans="14:14" customFormat="1">
      <c r="N8391" s="74"/>
    </row>
    <row r="8392" spans="14:14" customFormat="1">
      <c r="N8392" s="74"/>
    </row>
    <row r="8393" spans="14:14" customFormat="1">
      <c r="N8393" s="74"/>
    </row>
    <row r="8394" spans="14:14" customFormat="1">
      <c r="N8394" s="74"/>
    </row>
    <row r="8395" spans="14:14" customFormat="1">
      <c r="N8395" s="74"/>
    </row>
    <row r="8396" spans="14:14" customFormat="1">
      <c r="N8396" s="74"/>
    </row>
    <row r="8397" spans="14:14" customFormat="1">
      <c r="N8397" s="74"/>
    </row>
    <row r="8398" spans="14:14" customFormat="1">
      <c r="N8398" s="74"/>
    </row>
    <row r="8399" spans="14:14" customFormat="1">
      <c r="N8399" s="74"/>
    </row>
    <row r="8400" spans="14:14" customFormat="1">
      <c r="N8400" s="74"/>
    </row>
    <row r="8401" spans="14:14" customFormat="1">
      <c r="N8401" s="74"/>
    </row>
    <row r="8402" spans="14:14" customFormat="1">
      <c r="N8402" s="74"/>
    </row>
    <row r="8403" spans="14:14" customFormat="1">
      <c r="N8403" s="74"/>
    </row>
    <row r="8404" spans="14:14" customFormat="1">
      <c r="N8404" s="74"/>
    </row>
    <row r="8405" spans="14:14" customFormat="1">
      <c r="N8405" s="74"/>
    </row>
    <row r="8406" spans="14:14" customFormat="1">
      <c r="N8406" s="74"/>
    </row>
    <row r="8407" spans="14:14" customFormat="1">
      <c r="N8407" s="74"/>
    </row>
    <row r="8408" spans="14:14" customFormat="1">
      <c r="N8408" s="74"/>
    </row>
    <row r="8409" spans="14:14" customFormat="1">
      <c r="N8409" s="74"/>
    </row>
    <row r="8410" spans="14:14" customFormat="1">
      <c r="N8410" s="74"/>
    </row>
    <row r="8411" spans="14:14" customFormat="1">
      <c r="N8411" s="74"/>
    </row>
    <row r="8412" spans="14:14" customFormat="1">
      <c r="N8412" s="74"/>
    </row>
    <row r="8413" spans="14:14" customFormat="1">
      <c r="N8413" s="74"/>
    </row>
    <row r="8414" spans="14:14" customFormat="1">
      <c r="N8414" s="74"/>
    </row>
    <row r="8415" spans="14:14" customFormat="1">
      <c r="N8415" s="74"/>
    </row>
    <row r="8416" spans="14:14" customFormat="1">
      <c r="N8416" s="74"/>
    </row>
    <row r="8417" spans="14:14" customFormat="1">
      <c r="N8417" s="74"/>
    </row>
    <row r="8418" spans="14:14" customFormat="1">
      <c r="N8418" s="74"/>
    </row>
    <row r="8419" spans="14:14" customFormat="1">
      <c r="N8419" s="74"/>
    </row>
    <row r="8420" spans="14:14" customFormat="1">
      <c r="N8420" s="74"/>
    </row>
    <row r="8421" spans="14:14" customFormat="1">
      <c r="N8421" s="74"/>
    </row>
    <row r="8422" spans="14:14" customFormat="1">
      <c r="N8422" s="74"/>
    </row>
    <row r="8423" spans="14:14" customFormat="1">
      <c r="N8423" s="74"/>
    </row>
    <row r="8424" spans="14:14" customFormat="1">
      <c r="N8424" s="74"/>
    </row>
    <row r="8425" spans="14:14" customFormat="1">
      <c r="N8425" s="74"/>
    </row>
    <row r="8426" spans="14:14" customFormat="1">
      <c r="N8426" s="74"/>
    </row>
    <row r="8427" spans="14:14" customFormat="1">
      <c r="N8427" s="74"/>
    </row>
    <row r="8428" spans="14:14" customFormat="1">
      <c r="N8428" s="74"/>
    </row>
    <row r="8429" spans="14:14" customFormat="1">
      <c r="N8429" s="74"/>
    </row>
    <row r="8430" spans="14:14" customFormat="1">
      <c r="N8430" s="74"/>
    </row>
    <row r="8431" spans="14:14" customFormat="1">
      <c r="N8431" s="74"/>
    </row>
    <row r="8432" spans="14:14" customFormat="1">
      <c r="N8432" s="74"/>
    </row>
    <row r="8433" spans="14:14" customFormat="1">
      <c r="N8433" s="74"/>
    </row>
    <row r="8434" spans="14:14" customFormat="1">
      <c r="N8434" s="74"/>
    </row>
    <row r="8435" spans="14:14" customFormat="1">
      <c r="N8435" s="74"/>
    </row>
    <row r="8436" spans="14:14" customFormat="1">
      <c r="N8436" s="74"/>
    </row>
    <row r="8437" spans="14:14" customFormat="1">
      <c r="N8437" s="74"/>
    </row>
    <row r="8438" spans="14:14" customFormat="1">
      <c r="N8438" s="74"/>
    </row>
    <row r="8439" spans="14:14" customFormat="1">
      <c r="N8439" s="74"/>
    </row>
    <row r="8440" spans="14:14" customFormat="1">
      <c r="N8440" s="74"/>
    </row>
    <row r="8441" spans="14:14" customFormat="1">
      <c r="N8441" s="74"/>
    </row>
    <row r="8442" spans="14:14" customFormat="1">
      <c r="N8442" s="74"/>
    </row>
    <row r="8443" spans="14:14" customFormat="1">
      <c r="N8443" s="74"/>
    </row>
    <row r="8444" spans="14:14" customFormat="1">
      <c r="N8444" s="74"/>
    </row>
    <row r="8445" spans="14:14" customFormat="1">
      <c r="N8445" s="74"/>
    </row>
    <row r="8446" spans="14:14" customFormat="1">
      <c r="N8446" s="74"/>
    </row>
    <row r="8447" spans="14:14" customFormat="1">
      <c r="N8447" s="74"/>
    </row>
    <row r="8448" spans="14:14" customFormat="1">
      <c r="N8448" s="74"/>
    </row>
    <row r="8449" spans="14:14" customFormat="1">
      <c r="N8449" s="74"/>
    </row>
    <row r="8450" spans="14:14" customFormat="1">
      <c r="N8450" s="74"/>
    </row>
    <row r="8451" spans="14:14" customFormat="1">
      <c r="N8451" s="74"/>
    </row>
    <row r="8452" spans="14:14" customFormat="1">
      <c r="N8452" s="74"/>
    </row>
    <row r="8453" spans="14:14" customFormat="1">
      <c r="N8453" s="74"/>
    </row>
    <row r="8454" spans="14:14" customFormat="1">
      <c r="N8454" s="74"/>
    </row>
    <row r="8455" spans="14:14" customFormat="1">
      <c r="N8455" s="74"/>
    </row>
    <row r="8456" spans="14:14" customFormat="1">
      <c r="N8456" s="74"/>
    </row>
    <row r="8457" spans="14:14" customFormat="1">
      <c r="N8457" s="74"/>
    </row>
    <row r="8458" spans="14:14" customFormat="1">
      <c r="N8458" s="74"/>
    </row>
    <row r="8459" spans="14:14" customFormat="1">
      <c r="N8459" s="74"/>
    </row>
    <row r="8460" spans="14:14" customFormat="1">
      <c r="N8460" s="74"/>
    </row>
    <row r="8461" spans="14:14" customFormat="1">
      <c r="N8461" s="74"/>
    </row>
    <row r="8462" spans="14:14" customFormat="1">
      <c r="N8462" s="74"/>
    </row>
    <row r="8463" spans="14:14" customFormat="1">
      <c r="N8463" s="74"/>
    </row>
    <row r="8464" spans="14:14" customFormat="1">
      <c r="N8464" s="74"/>
    </row>
    <row r="8465" spans="14:14" customFormat="1">
      <c r="N8465" s="74"/>
    </row>
    <row r="8466" spans="14:14" customFormat="1">
      <c r="N8466" s="74"/>
    </row>
    <row r="8467" spans="14:14" customFormat="1">
      <c r="N8467" s="74"/>
    </row>
    <row r="8468" spans="14:14" customFormat="1">
      <c r="N8468" s="74"/>
    </row>
    <row r="8469" spans="14:14" customFormat="1">
      <c r="N8469" s="74"/>
    </row>
    <row r="8470" spans="14:14" customFormat="1">
      <c r="N8470" s="74"/>
    </row>
    <row r="8471" spans="14:14" customFormat="1">
      <c r="N8471" s="74"/>
    </row>
    <row r="8472" spans="14:14" customFormat="1">
      <c r="N8472" s="74"/>
    </row>
    <row r="8473" spans="14:14" customFormat="1">
      <c r="N8473" s="74"/>
    </row>
    <row r="8474" spans="14:14" customFormat="1">
      <c r="N8474" s="74"/>
    </row>
    <row r="8475" spans="14:14" customFormat="1">
      <c r="N8475" s="74"/>
    </row>
    <row r="8476" spans="14:14" customFormat="1">
      <c r="N8476" s="74"/>
    </row>
    <row r="8477" spans="14:14" customFormat="1">
      <c r="N8477" s="74"/>
    </row>
    <row r="8478" spans="14:14" customFormat="1">
      <c r="N8478" s="74"/>
    </row>
    <row r="8479" spans="14:14" customFormat="1">
      <c r="N8479" s="74"/>
    </row>
    <row r="8480" spans="14:14" customFormat="1">
      <c r="N8480" s="74"/>
    </row>
    <row r="8481" spans="14:14" customFormat="1">
      <c r="N8481" s="74"/>
    </row>
    <row r="8482" spans="14:14" customFormat="1">
      <c r="N8482" s="74"/>
    </row>
    <row r="8483" spans="14:14" customFormat="1">
      <c r="N8483" s="74"/>
    </row>
    <row r="8484" spans="14:14" customFormat="1">
      <c r="N8484" s="74"/>
    </row>
    <row r="8485" spans="14:14" customFormat="1">
      <c r="N8485" s="74"/>
    </row>
    <row r="8486" spans="14:14" customFormat="1">
      <c r="N8486" s="74"/>
    </row>
    <row r="8487" spans="14:14" customFormat="1">
      <c r="N8487" s="74"/>
    </row>
    <row r="8488" spans="14:14" customFormat="1">
      <c r="N8488" s="74"/>
    </row>
    <row r="8489" spans="14:14" customFormat="1">
      <c r="N8489" s="74"/>
    </row>
    <row r="8490" spans="14:14" customFormat="1">
      <c r="N8490" s="74"/>
    </row>
    <row r="8491" spans="14:14" customFormat="1">
      <c r="N8491" s="74"/>
    </row>
    <row r="8492" spans="14:14" customFormat="1">
      <c r="N8492" s="74"/>
    </row>
    <row r="8493" spans="14:14" customFormat="1">
      <c r="N8493" s="74"/>
    </row>
    <row r="8494" spans="14:14" customFormat="1">
      <c r="N8494" s="74"/>
    </row>
    <row r="8495" spans="14:14" customFormat="1">
      <c r="N8495" s="74"/>
    </row>
    <row r="8496" spans="14:14" customFormat="1">
      <c r="N8496" s="74"/>
    </row>
    <row r="8497" spans="14:14" customFormat="1">
      <c r="N8497" s="74"/>
    </row>
    <row r="8498" spans="14:14" customFormat="1">
      <c r="N8498" s="74"/>
    </row>
    <row r="8499" spans="14:14" customFormat="1">
      <c r="N8499" s="74"/>
    </row>
    <row r="8500" spans="14:14" customFormat="1">
      <c r="N8500" s="74"/>
    </row>
    <row r="8501" spans="14:14" customFormat="1">
      <c r="N8501" s="74"/>
    </row>
    <row r="8502" spans="14:14" customFormat="1">
      <c r="N8502" s="74"/>
    </row>
    <row r="8503" spans="14:14" customFormat="1">
      <c r="N8503" s="74"/>
    </row>
    <row r="8504" spans="14:14" customFormat="1">
      <c r="N8504" s="74"/>
    </row>
    <row r="8505" spans="14:14" customFormat="1">
      <c r="N8505" s="74"/>
    </row>
    <row r="8506" spans="14:14" customFormat="1">
      <c r="N8506" s="74"/>
    </row>
    <row r="8507" spans="14:14" customFormat="1">
      <c r="N8507" s="74"/>
    </row>
    <row r="8508" spans="14:14" customFormat="1">
      <c r="N8508" s="74"/>
    </row>
    <row r="8509" spans="14:14" customFormat="1">
      <c r="N8509" s="74"/>
    </row>
    <row r="8510" spans="14:14" customFormat="1">
      <c r="N8510" s="74"/>
    </row>
    <row r="8511" spans="14:14" customFormat="1">
      <c r="N8511" s="74"/>
    </row>
    <row r="8512" spans="14:14" customFormat="1">
      <c r="N8512" s="74"/>
    </row>
    <row r="8513" spans="14:14" customFormat="1">
      <c r="N8513" s="74"/>
    </row>
    <row r="8514" spans="14:14" customFormat="1">
      <c r="N8514" s="74"/>
    </row>
    <row r="8515" spans="14:14" customFormat="1">
      <c r="N8515" s="74"/>
    </row>
    <row r="8516" spans="14:14" customFormat="1">
      <c r="N8516" s="74"/>
    </row>
    <row r="8517" spans="14:14" customFormat="1">
      <c r="N8517" s="74"/>
    </row>
    <row r="8518" spans="14:14" customFormat="1">
      <c r="N8518" s="74"/>
    </row>
    <row r="8519" spans="14:14" customFormat="1">
      <c r="N8519" s="74"/>
    </row>
    <row r="8520" spans="14:14" customFormat="1">
      <c r="N8520" s="74"/>
    </row>
    <row r="8521" spans="14:14" customFormat="1">
      <c r="N8521" s="74"/>
    </row>
    <row r="8522" spans="14:14" customFormat="1">
      <c r="N8522" s="74"/>
    </row>
    <row r="8523" spans="14:14" customFormat="1">
      <c r="N8523" s="74"/>
    </row>
    <row r="8524" spans="14:14" customFormat="1">
      <c r="N8524" s="74"/>
    </row>
    <row r="8525" spans="14:14" customFormat="1">
      <c r="N8525" s="74"/>
    </row>
    <row r="8526" spans="14:14" customFormat="1">
      <c r="N8526" s="74"/>
    </row>
    <row r="8527" spans="14:14" customFormat="1">
      <c r="N8527" s="74"/>
    </row>
    <row r="8528" spans="14:14" customFormat="1">
      <c r="N8528" s="74"/>
    </row>
    <row r="8529" spans="14:14" customFormat="1">
      <c r="N8529" s="74"/>
    </row>
    <row r="8530" spans="14:14" customFormat="1">
      <c r="N8530" s="74"/>
    </row>
    <row r="8531" spans="14:14" customFormat="1">
      <c r="N8531" s="74"/>
    </row>
    <row r="8532" spans="14:14" customFormat="1">
      <c r="N8532" s="74"/>
    </row>
    <row r="8533" spans="14:14" customFormat="1">
      <c r="N8533" s="74"/>
    </row>
    <row r="8534" spans="14:14" customFormat="1">
      <c r="N8534" s="74"/>
    </row>
    <row r="8535" spans="14:14" customFormat="1">
      <c r="N8535" s="74"/>
    </row>
    <row r="8536" spans="14:14" customFormat="1">
      <c r="N8536" s="74"/>
    </row>
    <row r="8537" spans="14:14" customFormat="1">
      <c r="N8537" s="74"/>
    </row>
    <row r="8538" spans="14:14" customFormat="1">
      <c r="N8538" s="74"/>
    </row>
    <row r="8539" spans="14:14" customFormat="1">
      <c r="N8539" s="74"/>
    </row>
    <row r="8540" spans="14:14" customFormat="1">
      <c r="N8540" s="74"/>
    </row>
    <row r="8541" spans="14:14" customFormat="1">
      <c r="N8541" s="74"/>
    </row>
    <row r="8542" spans="14:14" customFormat="1">
      <c r="N8542" s="74"/>
    </row>
    <row r="8543" spans="14:14" customFormat="1">
      <c r="N8543" s="74"/>
    </row>
    <row r="8544" spans="14:14" customFormat="1">
      <c r="N8544" s="74"/>
    </row>
    <row r="8545" spans="14:14" customFormat="1">
      <c r="N8545" s="74"/>
    </row>
    <row r="8546" spans="14:14" customFormat="1">
      <c r="N8546" s="74"/>
    </row>
    <row r="8547" spans="14:14" customFormat="1">
      <c r="N8547" s="74"/>
    </row>
    <row r="8548" spans="14:14" customFormat="1">
      <c r="N8548" s="74"/>
    </row>
    <row r="8549" spans="14:14" customFormat="1">
      <c r="N8549" s="74"/>
    </row>
    <row r="8550" spans="14:14" customFormat="1">
      <c r="N8550" s="74"/>
    </row>
    <row r="8551" spans="14:14" customFormat="1">
      <c r="N8551" s="74"/>
    </row>
    <row r="8552" spans="14:14" customFormat="1">
      <c r="N8552" s="74"/>
    </row>
    <row r="8553" spans="14:14" customFormat="1">
      <c r="N8553" s="74"/>
    </row>
    <row r="8554" spans="14:14" customFormat="1">
      <c r="N8554" s="74"/>
    </row>
    <row r="8555" spans="14:14" customFormat="1">
      <c r="N8555" s="74"/>
    </row>
    <row r="8556" spans="14:14" customFormat="1">
      <c r="N8556" s="74"/>
    </row>
    <row r="8557" spans="14:14" customFormat="1">
      <c r="N8557" s="74"/>
    </row>
    <row r="8558" spans="14:14" customFormat="1">
      <c r="N8558" s="74"/>
    </row>
    <row r="8559" spans="14:14" customFormat="1">
      <c r="N8559" s="74"/>
    </row>
    <row r="8560" spans="14:14" customFormat="1">
      <c r="N8560" s="74"/>
    </row>
    <row r="8561" spans="14:14" customFormat="1">
      <c r="N8561" s="74"/>
    </row>
    <row r="8562" spans="14:14" customFormat="1">
      <c r="N8562" s="74"/>
    </row>
    <row r="8563" spans="14:14" customFormat="1">
      <c r="N8563" s="74"/>
    </row>
    <row r="8564" spans="14:14" customFormat="1">
      <c r="N8564" s="74"/>
    </row>
    <row r="8565" spans="14:14" customFormat="1">
      <c r="N8565" s="74"/>
    </row>
    <row r="8566" spans="14:14" customFormat="1">
      <c r="N8566" s="74"/>
    </row>
    <row r="8567" spans="14:14" customFormat="1">
      <c r="N8567" s="74"/>
    </row>
    <row r="8568" spans="14:14" customFormat="1">
      <c r="N8568" s="74"/>
    </row>
    <row r="8569" spans="14:14" customFormat="1">
      <c r="N8569" s="74"/>
    </row>
    <row r="8570" spans="14:14" customFormat="1">
      <c r="N8570" s="74"/>
    </row>
    <row r="8571" spans="14:14" customFormat="1">
      <c r="N8571" s="74"/>
    </row>
    <row r="8572" spans="14:14" customFormat="1">
      <c r="N8572" s="74"/>
    </row>
    <row r="8573" spans="14:14" customFormat="1">
      <c r="N8573" s="74"/>
    </row>
    <row r="8574" spans="14:14" customFormat="1">
      <c r="N8574" s="74"/>
    </row>
    <row r="8575" spans="14:14" customFormat="1">
      <c r="N8575" s="74"/>
    </row>
    <row r="8576" spans="14:14" customFormat="1">
      <c r="N8576" s="74"/>
    </row>
    <row r="8577" spans="14:14" customFormat="1">
      <c r="N8577" s="74"/>
    </row>
    <row r="8578" spans="14:14" customFormat="1">
      <c r="N8578" s="74"/>
    </row>
    <row r="8579" spans="14:14" customFormat="1">
      <c r="N8579" s="74"/>
    </row>
    <row r="8580" spans="14:14" customFormat="1">
      <c r="N8580" s="74"/>
    </row>
    <row r="8581" spans="14:14" customFormat="1">
      <c r="N8581" s="74"/>
    </row>
    <row r="8582" spans="14:14" customFormat="1">
      <c r="N8582" s="74"/>
    </row>
    <row r="8583" spans="14:14" customFormat="1">
      <c r="N8583" s="74"/>
    </row>
    <row r="8584" spans="14:14" customFormat="1">
      <c r="N8584" s="74"/>
    </row>
    <row r="8585" spans="14:14" customFormat="1">
      <c r="N8585" s="74"/>
    </row>
    <row r="8586" spans="14:14" customFormat="1">
      <c r="N8586" s="74"/>
    </row>
    <row r="8587" spans="14:14" customFormat="1">
      <c r="N8587" s="74"/>
    </row>
    <row r="8588" spans="14:14" customFormat="1">
      <c r="N8588" s="74"/>
    </row>
    <row r="8589" spans="14:14" customFormat="1">
      <c r="N8589" s="74"/>
    </row>
    <row r="8590" spans="14:14" customFormat="1">
      <c r="N8590" s="74"/>
    </row>
    <row r="8591" spans="14:14" customFormat="1">
      <c r="N8591" s="74"/>
    </row>
    <row r="8592" spans="14:14" customFormat="1">
      <c r="N8592" s="74"/>
    </row>
    <row r="8593" spans="14:14" customFormat="1">
      <c r="N8593" s="74"/>
    </row>
    <row r="8594" spans="14:14" customFormat="1">
      <c r="N8594" s="74"/>
    </row>
    <row r="8595" spans="14:14" customFormat="1">
      <c r="N8595" s="74"/>
    </row>
    <row r="8596" spans="14:14" customFormat="1">
      <c r="N8596" s="74"/>
    </row>
    <row r="8597" spans="14:14" customFormat="1">
      <c r="N8597" s="74"/>
    </row>
    <row r="8598" spans="14:14" customFormat="1">
      <c r="N8598" s="74"/>
    </row>
    <row r="8599" spans="14:14" customFormat="1">
      <c r="N8599" s="74"/>
    </row>
    <row r="8600" spans="14:14" customFormat="1">
      <c r="N8600" s="74"/>
    </row>
    <row r="8601" spans="14:14" customFormat="1">
      <c r="N8601" s="74"/>
    </row>
    <row r="8602" spans="14:14" customFormat="1">
      <c r="N8602" s="74"/>
    </row>
    <row r="8603" spans="14:14" customFormat="1">
      <c r="N8603" s="74"/>
    </row>
    <row r="8604" spans="14:14" customFormat="1">
      <c r="N8604" s="74"/>
    </row>
    <row r="8605" spans="14:14" customFormat="1">
      <c r="N8605" s="74"/>
    </row>
    <row r="8606" spans="14:14" customFormat="1">
      <c r="N8606" s="74"/>
    </row>
    <row r="8607" spans="14:14" customFormat="1">
      <c r="N8607" s="74"/>
    </row>
    <row r="8608" spans="14:14" customFormat="1">
      <c r="N8608" s="74"/>
    </row>
    <row r="8609" spans="14:14" customFormat="1">
      <c r="N8609" s="74"/>
    </row>
    <row r="8610" spans="14:14" customFormat="1">
      <c r="N8610" s="74"/>
    </row>
    <row r="8611" spans="14:14" customFormat="1">
      <c r="N8611" s="74"/>
    </row>
    <row r="8612" spans="14:14" customFormat="1">
      <c r="N8612" s="74"/>
    </row>
    <row r="8613" spans="14:14" customFormat="1">
      <c r="N8613" s="74"/>
    </row>
    <row r="8614" spans="14:14" customFormat="1">
      <c r="N8614" s="74"/>
    </row>
    <row r="8615" spans="14:14" customFormat="1">
      <c r="N8615" s="74"/>
    </row>
    <row r="8616" spans="14:14" customFormat="1">
      <c r="N8616" s="74"/>
    </row>
    <row r="8617" spans="14:14" customFormat="1">
      <c r="N8617" s="74"/>
    </row>
    <row r="8618" spans="14:14" customFormat="1">
      <c r="N8618" s="74"/>
    </row>
    <row r="8619" spans="14:14" customFormat="1">
      <c r="N8619" s="74"/>
    </row>
    <row r="8620" spans="14:14" customFormat="1">
      <c r="N8620" s="74"/>
    </row>
    <row r="8621" spans="14:14" customFormat="1">
      <c r="N8621" s="74"/>
    </row>
    <row r="8622" spans="14:14" customFormat="1">
      <c r="N8622" s="74"/>
    </row>
    <row r="8623" spans="14:14" customFormat="1">
      <c r="N8623" s="74"/>
    </row>
    <row r="8624" spans="14:14" customFormat="1">
      <c r="N8624" s="74"/>
    </row>
    <row r="8625" spans="14:14" customFormat="1">
      <c r="N8625" s="74"/>
    </row>
    <row r="8626" spans="14:14" customFormat="1">
      <c r="N8626" s="74"/>
    </row>
    <row r="8627" spans="14:14" customFormat="1">
      <c r="N8627" s="74"/>
    </row>
    <row r="8628" spans="14:14" customFormat="1">
      <c r="N8628" s="74"/>
    </row>
    <row r="8629" spans="14:14" customFormat="1">
      <c r="N8629" s="74"/>
    </row>
    <row r="8630" spans="14:14" customFormat="1">
      <c r="N8630" s="74"/>
    </row>
    <row r="8631" spans="14:14" customFormat="1">
      <c r="N8631" s="74"/>
    </row>
    <row r="8632" spans="14:14" customFormat="1">
      <c r="N8632" s="74"/>
    </row>
    <row r="8633" spans="14:14" customFormat="1">
      <c r="N8633" s="74"/>
    </row>
    <row r="8634" spans="14:14" customFormat="1">
      <c r="N8634" s="74"/>
    </row>
    <row r="8635" spans="14:14" customFormat="1">
      <c r="N8635" s="74"/>
    </row>
    <row r="8636" spans="14:14" customFormat="1">
      <c r="N8636" s="74"/>
    </row>
    <row r="8637" spans="14:14" customFormat="1">
      <c r="N8637" s="74"/>
    </row>
    <row r="8638" spans="14:14" customFormat="1">
      <c r="N8638" s="74"/>
    </row>
    <row r="8639" spans="14:14" customFormat="1">
      <c r="N8639" s="74"/>
    </row>
    <row r="8640" spans="14:14" customFormat="1">
      <c r="N8640" s="74"/>
    </row>
    <row r="8641" spans="14:14" customFormat="1">
      <c r="N8641" s="74"/>
    </row>
    <row r="8642" spans="14:14" customFormat="1">
      <c r="N8642" s="74"/>
    </row>
    <row r="8643" spans="14:14" customFormat="1">
      <c r="N8643" s="74"/>
    </row>
    <row r="8644" spans="14:14" customFormat="1">
      <c r="N8644" s="74"/>
    </row>
    <row r="8645" spans="14:14" customFormat="1">
      <c r="N8645" s="74"/>
    </row>
    <row r="8646" spans="14:14" customFormat="1">
      <c r="N8646" s="74"/>
    </row>
    <row r="8647" spans="14:14" customFormat="1">
      <c r="N8647" s="74"/>
    </row>
    <row r="8648" spans="14:14" customFormat="1">
      <c r="N8648" s="74"/>
    </row>
    <row r="8649" spans="14:14" customFormat="1">
      <c r="N8649" s="74"/>
    </row>
    <row r="8650" spans="14:14" customFormat="1">
      <c r="N8650" s="74"/>
    </row>
    <row r="8651" spans="14:14" customFormat="1">
      <c r="N8651" s="74"/>
    </row>
    <row r="8652" spans="14:14" customFormat="1">
      <c r="N8652" s="74"/>
    </row>
    <row r="8653" spans="14:14" customFormat="1">
      <c r="N8653" s="74"/>
    </row>
    <row r="8654" spans="14:14" customFormat="1">
      <c r="N8654" s="74"/>
    </row>
    <row r="8655" spans="14:14" customFormat="1">
      <c r="N8655" s="74"/>
    </row>
    <row r="8656" spans="14:14" customFormat="1">
      <c r="N8656" s="74"/>
    </row>
    <row r="8657" spans="14:14" customFormat="1">
      <c r="N8657" s="74"/>
    </row>
    <row r="8658" spans="14:14" customFormat="1">
      <c r="N8658" s="74"/>
    </row>
    <row r="8659" spans="14:14" customFormat="1">
      <c r="N8659" s="74"/>
    </row>
    <row r="8660" spans="14:14" customFormat="1">
      <c r="N8660" s="74"/>
    </row>
    <row r="8661" spans="14:14" customFormat="1">
      <c r="N8661" s="74"/>
    </row>
    <row r="8662" spans="14:14" customFormat="1">
      <c r="N8662" s="74"/>
    </row>
    <row r="8663" spans="14:14" customFormat="1">
      <c r="N8663" s="74"/>
    </row>
    <row r="8664" spans="14:14" customFormat="1">
      <c r="N8664" s="74"/>
    </row>
    <row r="8665" spans="14:14" customFormat="1">
      <c r="N8665" s="74"/>
    </row>
    <row r="8666" spans="14:14" customFormat="1">
      <c r="N8666" s="74"/>
    </row>
    <row r="8667" spans="14:14" customFormat="1">
      <c r="N8667" s="74"/>
    </row>
    <row r="8668" spans="14:14" customFormat="1">
      <c r="N8668" s="74"/>
    </row>
    <row r="8669" spans="14:14" customFormat="1">
      <c r="N8669" s="74"/>
    </row>
    <row r="8670" spans="14:14" customFormat="1">
      <c r="N8670" s="74"/>
    </row>
    <row r="8671" spans="14:14" customFormat="1">
      <c r="N8671" s="74"/>
    </row>
    <row r="8672" spans="14:14" customFormat="1">
      <c r="N8672" s="74"/>
    </row>
    <row r="8673" spans="14:14" customFormat="1">
      <c r="N8673" s="74"/>
    </row>
    <row r="8674" spans="14:14" customFormat="1">
      <c r="N8674" s="74"/>
    </row>
    <row r="8675" spans="14:14" customFormat="1">
      <c r="N8675" s="74"/>
    </row>
    <row r="8676" spans="14:14" customFormat="1">
      <c r="N8676" s="74"/>
    </row>
    <row r="8677" spans="14:14" customFormat="1">
      <c r="N8677" s="74"/>
    </row>
    <row r="8678" spans="14:14" customFormat="1">
      <c r="N8678" s="74"/>
    </row>
    <row r="8679" spans="14:14" customFormat="1">
      <c r="N8679" s="74"/>
    </row>
    <row r="8680" spans="14:14" customFormat="1">
      <c r="N8680" s="74"/>
    </row>
    <row r="8681" spans="14:14" customFormat="1">
      <c r="N8681" s="74"/>
    </row>
    <row r="8682" spans="14:14" customFormat="1">
      <c r="N8682" s="74"/>
    </row>
    <row r="8683" spans="14:14" customFormat="1">
      <c r="N8683" s="74"/>
    </row>
    <row r="8684" spans="14:14" customFormat="1">
      <c r="N8684" s="74"/>
    </row>
    <row r="8685" spans="14:14" customFormat="1">
      <c r="N8685" s="74"/>
    </row>
    <row r="8686" spans="14:14" customFormat="1">
      <c r="N8686" s="74"/>
    </row>
    <row r="8687" spans="14:14" customFormat="1">
      <c r="N8687" s="74"/>
    </row>
    <row r="8688" spans="14:14" customFormat="1">
      <c r="N8688" s="74"/>
    </row>
    <row r="8689" spans="14:14" customFormat="1">
      <c r="N8689" s="74"/>
    </row>
    <row r="8690" spans="14:14" customFormat="1">
      <c r="N8690" s="74"/>
    </row>
    <row r="8691" spans="14:14" customFormat="1">
      <c r="N8691" s="74"/>
    </row>
    <row r="8692" spans="14:14" customFormat="1">
      <c r="N8692" s="74"/>
    </row>
    <row r="8693" spans="14:14" customFormat="1">
      <c r="N8693" s="74"/>
    </row>
    <row r="8694" spans="14:14" customFormat="1">
      <c r="N8694" s="74"/>
    </row>
    <row r="8695" spans="14:14" customFormat="1">
      <c r="N8695" s="74"/>
    </row>
    <row r="8696" spans="14:14" customFormat="1">
      <c r="N8696" s="74"/>
    </row>
    <row r="8697" spans="14:14" customFormat="1">
      <c r="N8697" s="74"/>
    </row>
    <row r="8698" spans="14:14" customFormat="1">
      <c r="N8698" s="74"/>
    </row>
    <row r="8699" spans="14:14" customFormat="1">
      <c r="N8699" s="74"/>
    </row>
    <row r="8700" spans="14:14" customFormat="1">
      <c r="N8700" s="74"/>
    </row>
    <row r="8701" spans="14:14" customFormat="1">
      <c r="N8701" s="74"/>
    </row>
    <row r="8702" spans="14:14" customFormat="1">
      <c r="N8702" s="74"/>
    </row>
    <row r="8703" spans="14:14" customFormat="1">
      <c r="N8703" s="74"/>
    </row>
    <row r="8704" spans="14:14" customFormat="1">
      <c r="N8704" s="74"/>
    </row>
    <row r="8705" spans="14:14" customFormat="1">
      <c r="N8705" s="74"/>
    </row>
    <row r="8706" spans="14:14" customFormat="1">
      <c r="N8706" s="74"/>
    </row>
    <row r="8707" spans="14:14" customFormat="1">
      <c r="N8707" s="74"/>
    </row>
    <row r="8708" spans="14:14" customFormat="1">
      <c r="N8708" s="74"/>
    </row>
    <row r="8709" spans="14:14" customFormat="1">
      <c r="N8709" s="74"/>
    </row>
    <row r="8710" spans="14:14" customFormat="1">
      <c r="N8710" s="74"/>
    </row>
    <row r="8711" spans="14:14" customFormat="1">
      <c r="N8711" s="74"/>
    </row>
    <row r="8712" spans="14:14" customFormat="1">
      <c r="N8712" s="74"/>
    </row>
    <row r="8713" spans="14:14" customFormat="1">
      <c r="N8713" s="74"/>
    </row>
    <row r="8714" spans="14:14" customFormat="1">
      <c r="N8714" s="74"/>
    </row>
    <row r="8715" spans="14:14" customFormat="1">
      <c r="N8715" s="74"/>
    </row>
    <row r="8716" spans="14:14" customFormat="1">
      <c r="N8716" s="74"/>
    </row>
    <row r="8717" spans="14:14" customFormat="1">
      <c r="N8717" s="74"/>
    </row>
    <row r="8718" spans="14:14" customFormat="1">
      <c r="N8718" s="74"/>
    </row>
    <row r="8719" spans="14:14" customFormat="1">
      <c r="N8719" s="74"/>
    </row>
    <row r="8720" spans="14:14" customFormat="1">
      <c r="N8720" s="74"/>
    </row>
    <row r="8721" spans="14:14" customFormat="1">
      <c r="N8721" s="74"/>
    </row>
    <row r="8722" spans="14:14" customFormat="1">
      <c r="N8722" s="74"/>
    </row>
    <row r="8723" spans="14:14" customFormat="1">
      <c r="N8723" s="74"/>
    </row>
    <row r="8724" spans="14:14" customFormat="1">
      <c r="N8724" s="74"/>
    </row>
    <row r="8725" spans="14:14" customFormat="1">
      <c r="N8725" s="74"/>
    </row>
    <row r="8726" spans="14:14" customFormat="1">
      <c r="N8726" s="74"/>
    </row>
    <row r="8727" spans="14:14" customFormat="1">
      <c r="N8727" s="74"/>
    </row>
    <row r="8728" spans="14:14" customFormat="1">
      <c r="N8728" s="74"/>
    </row>
    <row r="8729" spans="14:14" customFormat="1">
      <c r="N8729" s="74"/>
    </row>
    <row r="8730" spans="14:14" customFormat="1">
      <c r="N8730" s="74"/>
    </row>
    <row r="8731" spans="14:14" customFormat="1">
      <c r="N8731" s="74"/>
    </row>
    <row r="8732" spans="14:14" customFormat="1">
      <c r="N8732" s="74"/>
    </row>
    <row r="8733" spans="14:14" customFormat="1">
      <c r="N8733" s="74"/>
    </row>
    <row r="8734" spans="14:14" customFormat="1">
      <c r="N8734" s="74"/>
    </row>
    <row r="8735" spans="14:14" customFormat="1">
      <c r="N8735" s="74"/>
    </row>
    <row r="8736" spans="14:14" customFormat="1">
      <c r="N8736" s="74"/>
    </row>
    <row r="8737" spans="14:14" customFormat="1">
      <c r="N8737" s="74"/>
    </row>
    <row r="8738" spans="14:14" customFormat="1">
      <c r="N8738" s="74"/>
    </row>
    <row r="8739" spans="14:14" customFormat="1">
      <c r="N8739" s="74"/>
    </row>
    <row r="8740" spans="14:14" customFormat="1">
      <c r="N8740" s="74"/>
    </row>
    <row r="8741" spans="14:14" customFormat="1">
      <c r="N8741" s="74"/>
    </row>
    <row r="8742" spans="14:14" customFormat="1">
      <c r="N8742" s="74"/>
    </row>
    <row r="8743" spans="14:14" customFormat="1">
      <c r="N8743" s="74"/>
    </row>
    <row r="8744" spans="14:14" customFormat="1">
      <c r="N8744" s="74"/>
    </row>
    <row r="8745" spans="14:14" customFormat="1">
      <c r="N8745" s="74"/>
    </row>
    <row r="8746" spans="14:14" customFormat="1">
      <c r="N8746" s="74"/>
    </row>
    <row r="8747" spans="14:14" customFormat="1">
      <c r="N8747" s="74"/>
    </row>
    <row r="8748" spans="14:14" customFormat="1">
      <c r="N8748" s="74"/>
    </row>
    <row r="8749" spans="14:14" customFormat="1">
      <c r="N8749" s="74"/>
    </row>
    <row r="8750" spans="14:14" customFormat="1">
      <c r="N8750" s="74"/>
    </row>
    <row r="8751" spans="14:14" customFormat="1">
      <c r="N8751" s="74"/>
    </row>
    <row r="8752" spans="14:14" customFormat="1">
      <c r="N8752" s="74"/>
    </row>
    <row r="8753" spans="14:14" customFormat="1">
      <c r="N8753" s="74"/>
    </row>
    <row r="8754" spans="14:14" customFormat="1">
      <c r="N8754" s="74"/>
    </row>
    <row r="8755" spans="14:14" customFormat="1">
      <c r="N8755" s="74"/>
    </row>
    <row r="8756" spans="14:14" customFormat="1">
      <c r="N8756" s="74"/>
    </row>
    <row r="8757" spans="14:14" customFormat="1">
      <c r="N8757" s="74"/>
    </row>
    <row r="8758" spans="14:14" customFormat="1">
      <c r="N8758" s="74"/>
    </row>
    <row r="8759" spans="14:14" customFormat="1">
      <c r="N8759" s="74"/>
    </row>
    <row r="8760" spans="14:14" customFormat="1">
      <c r="N8760" s="74"/>
    </row>
    <row r="8761" spans="14:14" customFormat="1">
      <c r="N8761" s="74"/>
    </row>
    <row r="8762" spans="14:14" customFormat="1">
      <c r="N8762" s="74"/>
    </row>
    <row r="8763" spans="14:14" customFormat="1">
      <c r="N8763" s="74"/>
    </row>
    <row r="8764" spans="14:14" customFormat="1">
      <c r="N8764" s="74"/>
    </row>
    <row r="8765" spans="14:14" customFormat="1">
      <c r="N8765" s="74"/>
    </row>
    <row r="8766" spans="14:14" customFormat="1">
      <c r="N8766" s="74"/>
    </row>
    <row r="8767" spans="14:14" customFormat="1">
      <c r="N8767" s="74"/>
    </row>
    <row r="8768" spans="14:14" customFormat="1">
      <c r="N8768" s="74"/>
    </row>
    <row r="8769" spans="14:14" customFormat="1">
      <c r="N8769" s="74"/>
    </row>
    <row r="8770" spans="14:14" customFormat="1">
      <c r="N8770" s="74"/>
    </row>
    <row r="8771" spans="14:14" customFormat="1">
      <c r="N8771" s="74"/>
    </row>
    <row r="8772" spans="14:14" customFormat="1">
      <c r="N8772" s="74"/>
    </row>
    <row r="8773" spans="14:14" customFormat="1">
      <c r="N8773" s="74"/>
    </row>
    <row r="8774" spans="14:14" customFormat="1">
      <c r="N8774" s="74"/>
    </row>
    <row r="8775" spans="14:14" customFormat="1">
      <c r="N8775" s="74"/>
    </row>
    <row r="8776" spans="14:14" customFormat="1">
      <c r="N8776" s="74"/>
    </row>
    <row r="8777" spans="14:14" customFormat="1">
      <c r="N8777" s="74"/>
    </row>
    <row r="8778" spans="14:14" customFormat="1">
      <c r="N8778" s="74"/>
    </row>
    <row r="8779" spans="14:14" customFormat="1">
      <c r="N8779" s="74"/>
    </row>
    <row r="8780" spans="14:14" customFormat="1">
      <c r="N8780" s="74"/>
    </row>
    <row r="8781" spans="14:14" customFormat="1">
      <c r="N8781" s="74"/>
    </row>
    <row r="8782" spans="14:14" customFormat="1">
      <c r="N8782" s="74"/>
    </row>
    <row r="8783" spans="14:14" customFormat="1">
      <c r="N8783" s="74"/>
    </row>
    <row r="8784" spans="14:14" customFormat="1">
      <c r="N8784" s="74"/>
    </row>
    <row r="8785" spans="14:14" customFormat="1">
      <c r="N8785" s="74"/>
    </row>
    <row r="8786" spans="14:14" customFormat="1">
      <c r="N8786" s="74"/>
    </row>
    <row r="8787" spans="14:14" customFormat="1">
      <c r="N8787" s="74"/>
    </row>
    <row r="8788" spans="14:14" customFormat="1">
      <c r="N8788" s="74"/>
    </row>
    <row r="8789" spans="14:14" customFormat="1">
      <c r="N8789" s="74"/>
    </row>
    <row r="8790" spans="14:14" customFormat="1">
      <c r="N8790" s="74"/>
    </row>
    <row r="8791" spans="14:14" customFormat="1">
      <c r="N8791" s="74"/>
    </row>
    <row r="8792" spans="14:14" customFormat="1">
      <c r="N8792" s="74"/>
    </row>
    <row r="8793" spans="14:14" customFormat="1">
      <c r="N8793" s="74"/>
    </row>
    <row r="8794" spans="14:14" customFormat="1">
      <c r="N8794" s="74"/>
    </row>
    <row r="8795" spans="14:14" customFormat="1">
      <c r="N8795" s="74"/>
    </row>
    <row r="8796" spans="14:14" customFormat="1">
      <c r="N8796" s="74"/>
    </row>
    <row r="8797" spans="14:14" customFormat="1">
      <c r="N8797" s="74"/>
    </row>
    <row r="8798" spans="14:14" customFormat="1">
      <c r="N8798" s="74"/>
    </row>
    <row r="8799" spans="14:14" customFormat="1">
      <c r="N8799" s="74"/>
    </row>
    <row r="8800" spans="14:14" customFormat="1">
      <c r="N8800" s="74"/>
    </row>
    <row r="8801" spans="14:14" customFormat="1">
      <c r="N8801" s="74"/>
    </row>
    <row r="8802" spans="14:14" customFormat="1">
      <c r="N8802" s="74"/>
    </row>
    <row r="8803" spans="14:14" customFormat="1">
      <c r="N8803" s="74"/>
    </row>
    <row r="8804" spans="14:14" customFormat="1">
      <c r="N8804" s="74"/>
    </row>
    <row r="8805" spans="14:14" customFormat="1">
      <c r="N8805" s="74"/>
    </row>
    <row r="8806" spans="14:14" customFormat="1">
      <c r="N8806" s="74"/>
    </row>
    <row r="8807" spans="14:14" customFormat="1">
      <c r="N8807" s="74"/>
    </row>
    <row r="8808" spans="14:14" customFormat="1">
      <c r="N8808" s="74"/>
    </row>
    <row r="8809" spans="14:14" customFormat="1">
      <c r="N8809" s="74"/>
    </row>
    <row r="8810" spans="14:14" customFormat="1">
      <c r="N8810" s="74"/>
    </row>
    <row r="8811" spans="14:14" customFormat="1">
      <c r="N8811" s="74"/>
    </row>
    <row r="8812" spans="14:14" customFormat="1">
      <c r="N8812" s="74"/>
    </row>
    <row r="8813" spans="14:14" customFormat="1">
      <c r="N8813" s="74"/>
    </row>
    <row r="8814" spans="14:14" customFormat="1">
      <c r="N8814" s="74"/>
    </row>
    <row r="8815" spans="14:14" customFormat="1">
      <c r="N8815" s="74"/>
    </row>
    <row r="8816" spans="14:14" customFormat="1">
      <c r="N8816" s="74"/>
    </row>
    <row r="8817" spans="14:14" customFormat="1">
      <c r="N8817" s="74"/>
    </row>
    <row r="8818" spans="14:14" customFormat="1">
      <c r="N8818" s="74"/>
    </row>
    <row r="8819" spans="14:14" customFormat="1">
      <c r="N8819" s="74"/>
    </row>
    <row r="8820" spans="14:14" customFormat="1">
      <c r="N8820" s="74"/>
    </row>
    <row r="8821" spans="14:14" customFormat="1">
      <c r="N8821" s="74"/>
    </row>
    <row r="8822" spans="14:14" customFormat="1">
      <c r="N8822" s="74"/>
    </row>
    <row r="8823" spans="14:14" customFormat="1">
      <c r="N8823" s="74"/>
    </row>
    <row r="8824" spans="14:14" customFormat="1">
      <c r="N8824" s="74"/>
    </row>
    <row r="8825" spans="14:14" customFormat="1">
      <c r="N8825" s="74"/>
    </row>
    <row r="8826" spans="14:14" customFormat="1">
      <c r="N8826" s="74"/>
    </row>
    <row r="8827" spans="14:14" customFormat="1">
      <c r="N8827" s="74"/>
    </row>
    <row r="8828" spans="14:14" customFormat="1">
      <c r="N8828" s="74"/>
    </row>
    <row r="8829" spans="14:14" customFormat="1">
      <c r="N8829" s="74"/>
    </row>
    <row r="8830" spans="14:14" customFormat="1">
      <c r="N8830" s="74"/>
    </row>
    <row r="8831" spans="14:14" customFormat="1">
      <c r="N8831" s="74"/>
    </row>
    <row r="8832" spans="14:14" customFormat="1">
      <c r="N8832" s="74"/>
    </row>
    <row r="8833" spans="14:14" customFormat="1">
      <c r="N8833" s="74"/>
    </row>
    <row r="8834" spans="14:14" customFormat="1">
      <c r="N8834" s="74"/>
    </row>
    <row r="8835" spans="14:14" customFormat="1">
      <c r="N8835" s="74"/>
    </row>
    <row r="8836" spans="14:14" customFormat="1">
      <c r="N8836" s="74"/>
    </row>
    <row r="8837" spans="14:14" customFormat="1">
      <c r="N8837" s="74"/>
    </row>
    <row r="8838" spans="14:14" customFormat="1">
      <c r="N8838" s="74"/>
    </row>
    <row r="8839" spans="14:14" customFormat="1">
      <c r="N8839" s="74"/>
    </row>
    <row r="8840" spans="14:14" customFormat="1">
      <c r="N8840" s="74"/>
    </row>
    <row r="8841" spans="14:14" customFormat="1">
      <c r="N8841" s="74"/>
    </row>
    <row r="8842" spans="14:14" customFormat="1">
      <c r="N8842" s="74"/>
    </row>
    <row r="8843" spans="14:14" customFormat="1">
      <c r="N8843" s="74"/>
    </row>
    <row r="8844" spans="14:14" customFormat="1">
      <c r="N8844" s="74"/>
    </row>
    <row r="8845" spans="14:14" customFormat="1">
      <c r="N8845" s="74"/>
    </row>
    <row r="8846" spans="14:14" customFormat="1">
      <c r="N8846" s="74"/>
    </row>
    <row r="8847" spans="14:14" customFormat="1">
      <c r="N8847" s="74"/>
    </row>
    <row r="8848" spans="14:14" customFormat="1">
      <c r="N8848" s="74"/>
    </row>
    <row r="8849" spans="14:14" customFormat="1">
      <c r="N8849" s="74"/>
    </row>
    <row r="8850" spans="14:14" customFormat="1">
      <c r="N8850" s="74"/>
    </row>
    <row r="8851" spans="14:14" customFormat="1">
      <c r="N8851" s="74"/>
    </row>
    <row r="8852" spans="14:14" customFormat="1">
      <c r="N8852" s="74"/>
    </row>
    <row r="8853" spans="14:14" customFormat="1">
      <c r="N8853" s="74"/>
    </row>
    <row r="8854" spans="14:14" customFormat="1">
      <c r="N8854" s="74"/>
    </row>
    <row r="8855" spans="14:14" customFormat="1">
      <c r="N8855" s="74"/>
    </row>
    <row r="8856" spans="14:14" customFormat="1">
      <c r="N8856" s="74"/>
    </row>
    <row r="8857" spans="14:14" customFormat="1">
      <c r="N8857" s="74"/>
    </row>
    <row r="8858" spans="14:14" customFormat="1">
      <c r="N8858" s="74"/>
    </row>
    <row r="8859" spans="14:14" customFormat="1">
      <c r="N8859" s="74"/>
    </row>
    <row r="8860" spans="14:14" customFormat="1">
      <c r="N8860" s="74"/>
    </row>
    <row r="8861" spans="14:14" customFormat="1">
      <c r="N8861" s="74"/>
    </row>
    <row r="8862" spans="14:14" customFormat="1">
      <c r="N8862" s="74"/>
    </row>
    <row r="8863" spans="14:14" customFormat="1">
      <c r="N8863" s="74"/>
    </row>
    <row r="8864" spans="14:14" customFormat="1">
      <c r="N8864" s="74"/>
    </row>
    <row r="8865" spans="14:14" customFormat="1">
      <c r="N8865" s="74"/>
    </row>
    <row r="8866" spans="14:14" customFormat="1">
      <c r="N8866" s="74"/>
    </row>
    <row r="8867" spans="14:14" customFormat="1">
      <c r="N8867" s="74"/>
    </row>
    <row r="8868" spans="14:14" customFormat="1">
      <c r="N8868" s="74"/>
    </row>
    <row r="8869" spans="14:14" customFormat="1">
      <c r="N8869" s="74"/>
    </row>
    <row r="8870" spans="14:14" customFormat="1">
      <c r="N8870" s="74"/>
    </row>
    <row r="8871" spans="14:14" customFormat="1">
      <c r="N8871" s="74"/>
    </row>
    <row r="8872" spans="14:14" customFormat="1">
      <c r="N8872" s="74"/>
    </row>
    <row r="8873" spans="14:14" customFormat="1">
      <c r="N8873" s="74"/>
    </row>
    <row r="8874" spans="14:14" customFormat="1">
      <c r="N8874" s="74"/>
    </row>
    <row r="8875" spans="14:14" customFormat="1">
      <c r="N8875" s="74"/>
    </row>
    <row r="8876" spans="14:14" customFormat="1">
      <c r="N8876" s="74"/>
    </row>
    <row r="8877" spans="14:14" customFormat="1">
      <c r="N8877" s="74"/>
    </row>
    <row r="8878" spans="14:14" customFormat="1">
      <c r="N8878" s="74"/>
    </row>
    <row r="8879" spans="14:14" customFormat="1">
      <c r="N8879" s="74"/>
    </row>
    <row r="8880" spans="14:14" customFormat="1">
      <c r="N8880" s="74"/>
    </row>
    <row r="8881" spans="14:14" customFormat="1">
      <c r="N8881" s="74"/>
    </row>
    <row r="8882" spans="14:14" customFormat="1">
      <c r="N8882" s="74"/>
    </row>
    <row r="8883" spans="14:14" customFormat="1">
      <c r="N8883" s="74"/>
    </row>
    <row r="8884" spans="14:14" customFormat="1">
      <c r="N8884" s="74"/>
    </row>
    <row r="8885" spans="14:14" customFormat="1">
      <c r="N8885" s="74"/>
    </row>
    <row r="8886" spans="14:14" customFormat="1">
      <c r="N8886" s="74"/>
    </row>
    <row r="8887" spans="14:14" customFormat="1">
      <c r="N8887" s="74"/>
    </row>
    <row r="8888" spans="14:14" customFormat="1">
      <c r="N8888" s="74"/>
    </row>
    <row r="8889" spans="14:14" customFormat="1">
      <c r="N8889" s="74"/>
    </row>
    <row r="8890" spans="14:14" customFormat="1">
      <c r="N8890" s="74"/>
    </row>
    <row r="8891" spans="14:14" customFormat="1">
      <c r="N8891" s="74"/>
    </row>
    <row r="8892" spans="14:14" customFormat="1">
      <c r="N8892" s="74"/>
    </row>
    <row r="8893" spans="14:14" customFormat="1">
      <c r="N8893" s="74"/>
    </row>
    <row r="8894" spans="14:14" customFormat="1">
      <c r="N8894" s="74"/>
    </row>
    <row r="8895" spans="14:14" customFormat="1">
      <c r="N8895" s="74"/>
    </row>
    <row r="8896" spans="14:14" customFormat="1">
      <c r="N8896" s="74"/>
    </row>
    <row r="8897" spans="14:14" customFormat="1">
      <c r="N8897" s="74"/>
    </row>
    <row r="8898" spans="14:14" customFormat="1">
      <c r="N8898" s="74"/>
    </row>
    <row r="8899" spans="14:14" customFormat="1">
      <c r="N8899" s="74"/>
    </row>
    <row r="8900" spans="14:14" customFormat="1">
      <c r="N8900" s="74"/>
    </row>
    <row r="8901" spans="14:14" customFormat="1">
      <c r="N8901" s="74"/>
    </row>
    <row r="8902" spans="14:14" customFormat="1">
      <c r="N8902" s="74"/>
    </row>
    <row r="8903" spans="14:14" customFormat="1">
      <c r="N8903" s="74"/>
    </row>
    <row r="8904" spans="14:14" customFormat="1">
      <c r="N8904" s="74"/>
    </row>
    <row r="8905" spans="14:14" customFormat="1">
      <c r="N8905" s="74"/>
    </row>
    <row r="8906" spans="14:14" customFormat="1">
      <c r="N8906" s="74"/>
    </row>
    <row r="8907" spans="14:14" customFormat="1">
      <c r="N8907" s="74"/>
    </row>
    <row r="8908" spans="14:14" customFormat="1">
      <c r="N8908" s="74"/>
    </row>
    <row r="8909" spans="14:14" customFormat="1">
      <c r="N8909" s="74"/>
    </row>
    <row r="8910" spans="14:14" customFormat="1">
      <c r="N8910" s="74"/>
    </row>
    <row r="8911" spans="14:14" customFormat="1">
      <c r="N8911" s="74"/>
    </row>
    <row r="8912" spans="14:14" customFormat="1">
      <c r="N8912" s="74"/>
    </row>
    <row r="8913" spans="14:14" customFormat="1">
      <c r="N8913" s="74"/>
    </row>
    <row r="8914" spans="14:14" customFormat="1">
      <c r="N8914" s="74"/>
    </row>
    <row r="8915" spans="14:14" customFormat="1">
      <c r="N8915" s="74"/>
    </row>
    <row r="8916" spans="14:14" customFormat="1">
      <c r="N8916" s="74"/>
    </row>
    <row r="8917" spans="14:14" customFormat="1">
      <c r="N8917" s="74"/>
    </row>
    <row r="8918" spans="14:14" customFormat="1">
      <c r="N8918" s="74"/>
    </row>
    <row r="8919" spans="14:14" customFormat="1">
      <c r="N8919" s="74"/>
    </row>
    <row r="8920" spans="14:14" customFormat="1">
      <c r="N8920" s="74"/>
    </row>
    <row r="8921" spans="14:14" customFormat="1">
      <c r="N8921" s="74"/>
    </row>
    <row r="8922" spans="14:14" customFormat="1">
      <c r="N8922" s="74"/>
    </row>
    <row r="8923" spans="14:14" customFormat="1">
      <c r="N8923" s="74"/>
    </row>
    <row r="8924" spans="14:14" customFormat="1">
      <c r="N8924" s="74"/>
    </row>
    <row r="8925" spans="14:14" customFormat="1">
      <c r="N8925" s="74"/>
    </row>
    <row r="8926" spans="14:14" customFormat="1">
      <c r="N8926" s="74"/>
    </row>
    <row r="8927" spans="14:14" customFormat="1">
      <c r="N8927" s="74"/>
    </row>
    <row r="8928" spans="14:14" customFormat="1">
      <c r="N8928" s="74"/>
    </row>
    <row r="8929" spans="14:14" customFormat="1">
      <c r="N8929" s="74"/>
    </row>
    <row r="8930" spans="14:14" customFormat="1">
      <c r="N8930" s="74"/>
    </row>
    <row r="8931" spans="14:14" customFormat="1">
      <c r="N8931" s="74"/>
    </row>
    <row r="8932" spans="14:14" customFormat="1">
      <c r="N8932" s="74"/>
    </row>
    <row r="8933" spans="14:14" customFormat="1">
      <c r="N8933" s="74"/>
    </row>
    <row r="8934" spans="14:14" customFormat="1">
      <c r="N8934" s="74"/>
    </row>
    <row r="8935" spans="14:14" customFormat="1">
      <c r="N8935" s="74"/>
    </row>
    <row r="8936" spans="14:14" customFormat="1">
      <c r="N8936" s="74"/>
    </row>
    <row r="8937" spans="14:14" customFormat="1">
      <c r="N8937" s="74"/>
    </row>
    <row r="8938" spans="14:14" customFormat="1">
      <c r="N8938" s="74"/>
    </row>
    <row r="8939" spans="14:14" customFormat="1">
      <c r="N8939" s="74"/>
    </row>
    <row r="8940" spans="14:14" customFormat="1">
      <c r="N8940" s="74"/>
    </row>
    <row r="8941" spans="14:14" customFormat="1">
      <c r="N8941" s="74"/>
    </row>
    <row r="8942" spans="14:14" customFormat="1">
      <c r="N8942" s="74"/>
    </row>
    <row r="8943" spans="14:14" customFormat="1">
      <c r="N8943" s="74"/>
    </row>
    <row r="8944" spans="14:14" customFormat="1">
      <c r="N8944" s="74"/>
    </row>
    <row r="8945" spans="14:14" customFormat="1">
      <c r="N8945" s="74"/>
    </row>
    <row r="8946" spans="14:14" customFormat="1">
      <c r="N8946" s="74"/>
    </row>
    <row r="8947" spans="14:14" customFormat="1">
      <c r="N8947" s="74"/>
    </row>
    <row r="8948" spans="14:14" customFormat="1">
      <c r="N8948" s="74"/>
    </row>
    <row r="8949" spans="14:14" customFormat="1">
      <c r="N8949" s="74"/>
    </row>
    <row r="8950" spans="14:14" customFormat="1">
      <c r="N8950" s="74"/>
    </row>
    <row r="8951" spans="14:14" customFormat="1">
      <c r="N8951" s="74"/>
    </row>
    <row r="8952" spans="14:14" customFormat="1">
      <c r="N8952" s="74"/>
    </row>
    <row r="8953" spans="14:14" customFormat="1">
      <c r="N8953" s="74"/>
    </row>
    <row r="8954" spans="14:14" customFormat="1">
      <c r="N8954" s="74"/>
    </row>
    <row r="8955" spans="14:14" customFormat="1">
      <c r="N8955" s="74"/>
    </row>
    <row r="8956" spans="14:14" customFormat="1">
      <c r="N8956" s="74"/>
    </row>
    <row r="8957" spans="14:14" customFormat="1">
      <c r="N8957" s="74"/>
    </row>
    <row r="8958" spans="14:14" customFormat="1">
      <c r="N8958" s="74"/>
    </row>
    <row r="8959" spans="14:14" customFormat="1">
      <c r="N8959" s="74"/>
    </row>
    <row r="8960" spans="14:14" customFormat="1">
      <c r="N8960" s="74"/>
    </row>
    <row r="8961" spans="14:14" customFormat="1">
      <c r="N8961" s="74"/>
    </row>
    <row r="8962" spans="14:14" customFormat="1">
      <c r="N8962" s="74"/>
    </row>
    <row r="8963" spans="14:14" customFormat="1">
      <c r="N8963" s="74"/>
    </row>
    <row r="8964" spans="14:14" customFormat="1">
      <c r="N8964" s="74"/>
    </row>
    <row r="8965" spans="14:14" customFormat="1">
      <c r="N8965" s="74"/>
    </row>
    <row r="8966" spans="14:14" customFormat="1">
      <c r="N8966" s="74"/>
    </row>
    <row r="8967" spans="14:14" customFormat="1">
      <c r="N8967" s="74"/>
    </row>
    <row r="8968" spans="14:14" customFormat="1">
      <c r="N8968" s="74"/>
    </row>
    <row r="8969" spans="14:14" customFormat="1">
      <c r="N8969" s="74"/>
    </row>
    <row r="8970" spans="14:14" customFormat="1">
      <c r="N8970" s="74"/>
    </row>
    <row r="8971" spans="14:14" customFormat="1">
      <c r="N8971" s="74"/>
    </row>
    <row r="8972" spans="14:14" customFormat="1">
      <c r="N8972" s="74"/>
    </row>
    <row r="8973" spans="14:14" customFormat="1">
      <c r="N8973" s="74"/>
    </row>
    <row r="8974" spans="14:14" customFormat="1">
      <c r="N8974" s="74"/>
    </row>
    <row r="8975" spans="14:14" customFormat="1">
      <c r="N8975" s="74"/>
    </row>
    <row r="8976" spans="14:14" customFormat="1">
      <c r="N8976" s="74"/>
    </row>
    <row r="8977" spans="14:14" customFormat="1">
      <c r="N8977" s="74"/>
    </row>
    <row r="8978" spans="14:14" customFormat="1">
      <c r="N8978" s="74"/>
    </row>
    <row r="8979" spans="14:14" customFormat="1">
      <c r="N8979" s="74"/>
    </row>
    <row r="8980" spans="14:14" customFormat="1">
      <c r="N8980" s="74"/>
    </row>
    <row r="8981" spans="14:14" customFormat="1">
      <c r="N8981" s="74"/>
    </row>
    <row r="8982" spans="14:14" customFormat="1">
      <c r="N8982" s="74"/>
    </row>
    <row r="8983" spans="14:14" customFormat="1">
      <c r="N8983" s="74"/>
    </row>
    <row r="8984" spans="14:14" customFormat="1">
      <c r="N8984" s="74"/>
    </row>
    <row r="8985" spans="14:14" customFormat="1">
      <c r="N8985" s="74"/>
    </row>
    <row r="8986" spans="14:14" customFormat="1">
      <c r="N8986" s="74"/>
    </row>
    <row r="8987" spans="14:14" customFormat="1">
      <c r="N8987" s="74"/>
    </row>
    <row r="8988" spans="14:14" customFormat="1">
      <c r="N8988" s="74"/>
    </row>
    <row r="8989" spans="14:14" customFormat="1">
      <c r="N8989" s="74"/>
    </row>
    <row r="8990" spans="14:14" customFormat="1">
      <c r="N8990" s="74"/>
    </row>
    <row r="8991" spans="14:14" customFormat="1">
      <c r="N8991" s="74"/>
    </row>
    <row r="8992" spans="14:14" customFormat="1">
      <c r="N8992" s="74"/>
    </row>
    <row r="8993" spans="14:14" customFormat="1">
      <c r="N8993" s="74"/>
    </row>
    <row r="8994" spans="14:14" customFormat="1">
      <c r="N8994" s="74"/>
    </row>
    <row r="8995" spans="14:14" customFormat="1">
      <c r="N8995" s="74"/>
    </row>
    <row r="8996" spans="14:14" customFormat="1">
      <c r="N8996" s="74"/>
    </row>
    <row r="8997" spans="14:14" customFormat="1">
      <c r="N8997" s="74"/>
    </row>
    <row r="8998" spans="14:14" customFormat="1">
      <c r="N8998" s="74"/>
    </row>
    <row r="8999" spans="14:14" customFormat="1">
      <c r="N8999" s="74"/>
    </row>
    <row r="9000" spans="14:14" customFormat="1">
      <c r="N9000" s="74"/>
    </row>
    <row r="9001" spans="14:14" customFormat="1">
      <c r="N9001" s="74"/>
    </row>
    <row r="9002" spans="14:14" customFormat="1">
      <c r="N9002" s="74"/>
    </row>
    <row r="9003" spans="14:14" customFormat="1">
      <c r="N9003" s="74"/>
    </row>
    <row r="9004" spans="14:14" customFormat="1">
      <c r="N9004" s="74"/>
    </row>
    <row r="9005" spans="14:14" customFormat="1">
      <c r="N9005" s="74"/>
    </row>
    <row r="9006" spans="14:14" customFormat="1">
      <c r="N9006" s="74"/>
    </row>
    <row r="9007" spans="14:14" customFormat="1">
      <c r="N9007" s="74"/>
    </row>
    <row r="9008" spans="14:14" customFormat="1">
      <c r="N9008" s="74"/>
    </row>
    <row r="9009" spans="14:14" customFormat="1">
      <c r="N9009" s="74"/>
    </row>
    <row r="9010" spans="14:14" customFormat="1">
      <c r="N9010" s="74"/>
    </row>
    <row r="9011" spans="14:14" customFormat="1">
      <c r="N9011" s="74"/>
    </row>
    <row r="9012" spans="14:14" customFormat="1">
      <c r="N9012" s="74"/>
    </row>
    <row r="9013" spans="14:14" customFormat="1">
      <c r="N9013" s="74"/>
    </row>
    <row r="9014" spans="14:14" customFormat="1">
      <c r="N9014" s="74"/>
    </row>
    <row r="9015" spans="14:14" customFormat="1">
      <c r="N9015" s="74"/>
    </row>
    <row r="9016" spans="14:14" customFormat="1">
      <c r="N9016" s="74"/>
    </row>
    <row r="9017" spans="14:14" customFormat="1">
      <c r="N9017" s="74"/>
    </row>
    <row r="9018" spans="14:14" customFormat="1">
      <c r="N9018" s="74"/>
    </row>
    <row r="9019" spans="14:14" customFormat="1">
      <c r="N9019" s="74"/>
    </row>
    <row r="9020" spans="14:14" customFormat="1">
      <c r="N9020" s="74"/>
    </row>
    <row r="9021" spans="14:14" customFormat="1">
      <c r="N9021" s="74"/>
    </row>
    <row r="9022" spans="14:14" customFormat="1">
      <c r="N9022" s="74"/>
    </row>
    <row r="9023" spans="14:14" customFormat="1">
      <c r="N9023" s="74"/>
    </row>
    <row r="9024" spans="14:14" customFormat="1">
      <c r="N9024" s="74"/>
    </row>
    <row r="9025" spans="14:14" customFormat="1">
      <c r="N9025" s="74"/>
    </row>
    <row r="9026" spans="14:14" customFormat="1">
      <c r="N9026" s="74"/>
    </row>
    <row r="9027" spans="14:14" customFormat="1">
      <c r="N9027" s="74"/>
    </row>
    <row r="9028" spans="14:14" customFormat="1">
      <c r="N9028" s="74"/>
    </row>
    <row r="9029" spans="14:14" customFormat="1">
      <c r="N9029" s="74"/>
    </row>
    <row r="9030" spans="14:14" customFormat="1">
      <c r="N9030" s="74"/>
    </row>
    <row r="9031" spans="14:14" customFormat="1">
      <c r="N9031" s="74"/>
    </row>
    <row r="9032" spans="14:14" customFormat="1">
      <c r="N9032" s="74"/>
    </row>
    <row r="9033" spans="14:14" customFormat="1">
      <c r="N9033" s="74"/>
    </row>
    <row r="9034" spans="14:14" customFormat="1">
      <c r="N9034" s="74"/>
    </row>
    <row r="9035" spans="14:14" customFormat="1">
      <c r="N9035" s="74"/>
    </row>
    <row r="9036" spans="14:14" customFormat="1">
      <c r="N9036" s="74"/>
    </row>
    <row r="9037" spans="14:14" customFormat="1">
      <c r="N9037" s="74"/>
    </row>
    <row r="9038" spans="14:14" customFormat="1">
      <c r="N9038" s="74"/>
    </row>
    <row r="9039" spans="14:14" customFormat="1">
      <c r="N9039" s="74"/>
    </row>
    <row r="9040" spans="14:14" customFormat="1">
      <c r="N9040" s="74"/>
    </row>
    <row r="9041" spans="14:14" customFormat="1">
      <c r="N9041" s="74"/>
    </row>
    <row r="9042" spans="14:14" customFormat="1">
      <c r="N9042" s="74"/>
    </row>
    <row r="9043" spans="14:14" customFormat="1">
      <c r="N9043" s="74"/>
    </row>
    <row r="9044" spans="14:14" customFormat="1">
      <c r="N9044" s="74"/>
    </row>
    <row r="9045" spans="14:14" customFormat="1">
      <c r="N9045" s="74"/>
    </row>
    <row r="9046" spans="14:14" customFormat="1">
      <c r="N9046" s="74"/>
    </row>
    <row r="9047" spans="14:14" customFormat="1">
      <c r="N9047" s="74"/>
    </row>
    <row r="9048" spans="14:14" customFormat="1">
      <c r="N9048" s="74"/>
    </row>
    <row r="9049" spans="14:14" customFormat="1">
      <c r="N9049" s="74"/>
    </row>
    <row r="9050" spans="14:14" customFormat="1">
      <c r="N9050" s="74"/>
    </row>
    <row r="9051" spans="14:14" customFormat="1">
      <c r="N9051" s="74"/>
    </row>
    <row r="9052" spans="14:14" customFormat="1">
      <c r="N9052" s="74"/>
    </row>
    <row r="9053" spans="14:14" customFormat="1">
      <c r="N9053" s="74"/>
    </row>
    <row r="9054" spans="14:14" customFormat="1">
      <c r="N9054" s="74"/>
    </row>
    <row r="9055" spans="14:14" customFormat="1">
      <c r="N9055" s="74"/>
    </row>
    <row r="9056" spans="14:14" customFormat="1">
      <c r="N9056" s="74"/>
    </row>
    <row r="9057" spans="14:14" customFormat="1">
      <c r="N9057" s="74"/>
    </row>
    <row r="9058" spans="14:14" customFormat="1">
      <c r="N9058" s="74"/>
    </row>
    <row r="9059" spans="14:14" customFormat="1">
      <c r="N9059" s="74"/>
    </row>
    <row r="9060" spans="14:14" customFormat="1">
      <c r="N9060" s="74"/>
    </row>
    <row r="9061" spans="14:14" customFormat="1">
      <c r="N9061" s="74"/>
    </row>
    <row r="9062" spans="14:14" customFormat="1">
      <c r="N9062" s="74"/>
    </row>
    <row r="9063" spans="14:14" customFormat="1">
      <c r="N9063" s="74"/>
    </row>
    <row r="9064" spans="14:14" customFormat="1">
      <c r="N9064" s="74"/>
    </row>
    <row r="9065" spans="14:14" customFormat="1">
      <c r="N9065" s="74"/>
    </row>
    <row r="9066" spans="14:14" customFormat="1">
      <c r="N9066" s="74"/>
    </row>
    <row r="9067" spans="14:14" customFormat="1">
      <c r="N9067" s="74"/>
    </row>
    <row r="9068" spans="14:14" customFormat="1">
      <c r="N9068" s="74"/>
    </row>
    <row r="9069" spans="14:14" customFormat="1">
      <c r="N9069" s="74"/>
    </row>
    <row r="9070" spans="14:14" customFormat="1">
      <c r="N9070" s="74"/>
    </row>
    <row r="9071" spans="14:14" customFormat="1">
      <c r="N9071" s="74"/>
    </row>
    <row r="9072" spans="14:14" customFormat="1">
      <c r="N9072" s="74"/>
    </row>
    <row r="9073" spans="14:14" customFormat="1">
      <c r="N9073" s="74"/>
    </row>
    <row r="9074" spans="14:14" customFormat="1">
      <c r="N9074" s="74"/>
    </row>
    <row r="9075" spans="14:14" customFormat="1">
      <c r="N9075" s="74"/>
    </row>
    <row r="9076" spans="14:14" customFormat="1">
      <c r="N9076" s="74"/>
    </row>
    <row r="9077" spans="14:14" customFormat="1">
      <c r="N9077" s="74"/>
    </row>
    <row r="9078" spans="14:14" customFormat="1">
      <c r="N9078" s="74"/>
    </row>
    <row r="9079" spans="14:14" customFormat="1">
      <c r="N9079" s="74"/>
    </row>
    <row r="9080" spans="14:14" customFormat="1">
      <c r="N9080" s="74"/>
    </row>
    <row r="9081" spans="14:14" customFormat="1">
      <c r="N9081" s="74"/>
    </row>
    <row r="9082" spans="14:14" customFormat="1">
      <c r="N9082" s="74"/>
    </row>
    <row r="9083" spans="14:14" customFormat="1">
      <c r="N9083" s="74"/>
    </row>
    <row r="9084" spans="14:14" customFormat="1">
      <c r="N9084" s="74"/>
    </row>
    <row r="9085" spans="14:14" customFormat="1">
      <c r="N9085" s="74"/>
    </row>
    <row r="9086" spans="14:14" customFormat="1">
      <c r="N9086" s="74"/>
    </row>
    <row r="9087" spans="14:14" customFormat="1">
      <c r="N9087" s="74"/>
    </row>
    <row r="9088" spans="14:14" customFormat="1">
      <c r="N9088" s="74"/>
    </row>
    <row r="9089" spans="14:14" customFormat="1">
      <c r="N9089" s="74"/>
    </row>
    <row r="9090" spans="14:14" customFormat="1">
      <c r="N9090" s="74"/>
    </row>
    <row r="9091" spans="14:14" customFormat="1">
      <c r="N9091" s="74"/>
    </row>
    <row r="9092" spans="14:14" customFormat="1">
      <c r="N9092" s="74"/>
    </row>
    <row r="9093" spans="14:14" customFormat="1">
      <c r="N9093" s="74"/>
    </row>
    <row r="9094" spans="14:14" customFormat="1">
      <c r="N9094" s="74"/>
    </row>
    <row r="9095" spans="14:14" customFormat="1">
      <c r="N9095" s="74"/>
    </row>
    <row r="9096" spans="14:14" customFormat="1">
      <c r="N9096" s="74"/>
    </row>
    <row r="9097" spans="14:14" customFormat="1">
      <c r="N9097" s="74"/>
    </row>
    <row r="9098" spans="14:14" customFormat="1">
      <c r="N9098" s="74"/>
    </row>
    <row r="9099" spans="14:14" customFormat="1">
      <c r="N9099" s="74"/>
    </row>
    <row r="9100" spans="14:14" customFormat="1">
      <c r="N9100" s="74"/>
    </row>
    <row r="9101" spans="14:14" customFormat="1">
      <c r="N9101" s="74"/>
    </row>
    <row r="9102" spans="14:14" customFormat="1">
      <c r="N9102" s="74"/>
    </row>
    <row r="9103" spans="14:14" customFormat="1">
      <c r="N9103" s="74"/>
    </row>
    <row r="9104" spans="14:14" customFormat="1">
      <c r="N9104" s="74"/>
    </row>
    <row r="9105" spans="14:14" customFormat="1">
      <c r="N9105" s="74"/>
    </row>
    <row r="9106" spans="14:14" customFormat="1">
      <c r="N9106" s="74"/>
    </row>
    <row r="9107" spans="14:14" customFormat="1">
      <c r="N9107" s="74"/>
    </row>
    <row r="9108" spans="14:14" customFormat="1">
      <c r="N9108" s="74"/>
    </row>
    <row r="9109" spans="14:14" customFormat="1">
      <c r="N9109" s="74"/>
    </row>
    <row r="9110" spans="14:14" customFormat="1">
      <c r="N9110" s="74"/>
    </row>
    <row r="9111" spans="14:14" customFormat="1">
      <c r="N9111" s="74"/>
    </row>
    <row r="9112" spans="14:14" customFormat="1">
      <c r="N9112" s="74"/>
    </row>
    <row r="9113" spans="14:14" customFormat="1">
      <c r="N9113" s="74"/>
    </row>
    <row r="9114" spans="14:14" customFormat="1">
      <c r="N9114" s="74"/>
    </row>
    <row r="9115" spans="14:14" customFormat="1">
      <c r="N9115" s="74"/>
    </row>
    <row r="9116" spans="14:14" customFormat="1">
      <c r="N9116" s="74"/>
    </row>
    <row r="9117" spans="14:14" customFormat="1">
      <c r="N9117" s="74"/>
    </row>
    <row r="9118" spans="14:14" customFormat="1">
      <c r="N9118" s="74"/>
    </row>
    <row r="9119" spans="14:14" customFormat="1">
      <c r="N9119" s="74"/>
    </row>
    <row r="9120" spans="14:14" customFormat="1">
      <c r="N9120" s="74"/>
    </row>
    <row r="9121" spans="14:14" customFormat="1">
      <c r="N9121" s="74"/>
    </row>
    <row r="9122" spans="14:14" customFormat="1">
      <c r="N9122" s="74"/>
    </row>
    <row r="9123" spans="14:14" customFormat="1">
      <c r="N9123" s="74"/>
    </row>
    <row r="9124" spans="14:14" customFormat="1">
      <c r="N9124" s="74"/>
    </row>
    <row r="9125" spans="14:14" customFormat="1">
      <c r="N9125" s="74"/>
    </row>
    <row r="9126" spans="14:14" customFormat="1">
      <c r="N9126" s="74"/>
    </row>
    <row r="9127" spans="14:14" customFormat="1">
      <c r="N9127" s="74"/>
    </row>
    <row r="9128" spans="14:14" customFormat="1">
      <c r="N9128" s="74"/>
    </row>
    <row r="9129" spans="14:14" customFormat="1">
      <c r="N9129" s="74"/>
    </row>
    <row r="9130" spans="14:14" customFormat="1">
      <c r="N9130" s="74"/>
    </row>
    <row r="9131" spans="14:14" customFormat="1">
      <c r="N9131" s="74"/>
    </row>
    <row r="9132" spans="14:14" customFormat="1">
      <c r="N9132" s="74"/>
    </row>
    <row r="9133" spans="14:14" customFormat="1">
      <c r="N9133" s="74"/>
    </row>
    <row r="9134" spans="14:14" customFormat="1">
      <c r="N9134" s="74"/>
    </row>
    <row r="9135" spans="14:14" customFormat="1">
      <c r="N9135" s="74"/>
    </row>
    <row r="9136" spans="14:14" customFormat="1">
      <c r="N9136" s="74"/>
    </row>
    <row r="9137" spans="14:14" customFormat="1">
      <c r="N9137" s="74"/>
    </row>
    <row r="9138" spans="14:14" customFormat="1">
      <c r="N9138" s="74"/>
    </row>
    <row r="9139" spans="14:14" customFormat="1">
      <c r="N9139" s="74"/>
    </row>
    <row r="9140" spans="14:14" customFormat="1">
      <c r="N9140" s="74"/>
    </row>
    <row r="9141" spans="14:14" customFormat="1">
      <c r="N9141" s="74"/>
    </row>
    <row r="9142" spans="14:14" customFormat="1">
      <c r="N9142" s="74"/>
    </row>
    <row r="9143" spans="14:14" customFormat="1">
      <c r="N9143" s="74"/>
    </row>
    <row r="9144" spans="14:14" customFormat="1">
      <c r="N9144" s="74"/>
    </row>
    <row r="9145" spans="14:14" customFormat="1">
      <c r="N9145" s="74"/>
    </row>
    <row r="9146" spans="14:14" customFormat="1">
      <c r="N9146" s="74"/>
    </row>
    <row r="9147" spans="14:14" customFormat="1">
      <c r="N9147" s="74"/>
    </row>
    <row r="9148" spans="14:14" customFormat="1">
      <c r="N9148" s="74"/>
    </row>
    <row r="9149" spans="14:14" customFormat="1">
      <c r="N9149" s="74"/>
    </row>
    <row r="9150" spans="14:14" customFormat="1">
      <c r="N9150" s="74"/>
    </row>
    <row r="9151" spans="14:14" customFormat="1">
      <c r="N9151" s="74"/>
    </row>
    <row r="9152" spans="14:14" customFormat="1">
      <c r="N9152" s="74"/>
    </row>
    <row r="9153" spans="14:14" customFormat="1">
      <c r="N9153" s="74"/>
    </row>
    <row r="9154" spans="14:14" customFormat="1">
      <c r="N9154" s="74"/>
    </row>
    <row r="9155" spans="14:14" customFormat="1">
      <c r="N9155" s="74"/>
    </row>
    <row r="9156" spans="14:14" customFormat="1">
      <c r="N9156" s="74"/>
    </row>
    <row r="9157" spans="14:14" customFormat="1">
      <c r="N9157" s="74"/>
    </row>
    <row r="9158" spans="14:14" customFormat="1">
      <c r="N9158" s="74"/>
    </row>
    <row r="9159" spans="14:14" customFormat="1">
      <c r="N9159" s="74"/>
    </row>
    <row r="9160" spans="14:14" customFormat="1">
      <c r="N9160" s="74"/>
    </row>
    <row r="9161" spans="14:14" customFormat="1">
      <c r="N9161" s="74"/>
    </row>
    <row r="9162" spans="14:14" customFormat="1">
      <c r="N9162" s="74"/>
    </row>
    <row r="9163" spans="14:14" customFormat="1">
      <c r="N9163" s="74"/>
    </row>
    <row r="9164" spans="14:14" customFormat="1">
      <c r="N9164" s="74"/>
    </row>
    <row r="9165" spans="14:14" customFormat="1">
      <c r="N9165" s="74"/>
    </row>
    <row r="9166" spans="14:14" customFormat="1">
      <c r="N9166" s="74"/>
    </row>
    <row r="9167" spans="14:14" customFormat="1">
      <c r="N9167" s="74"/>
    </row>
    <row r="9168" spans="14:14" customFormat="1">
      <c r="N9168" s="74"/>
    </row>
    <row r="9169" spans="14:14" customFormat="1">
      <c r="N9169" s="74"/>
    </row>
    <row r="9170" spans="14:14" customFormat="1">
      <c r="N9170" s="74"/>
    </row>
    <row r="9171" spans="14:14" customFormat="1">
      <c r="N9171" s="74"/>
    </row>
    <row r="9172" spans="14:14" customFormat="1">
      <c r="N9172" s="74"/>
    </row>
    <row r="9173" spans="14:14" customFormat="1">
      <c r="N9173" s="74"/>
    </row>
    <row r="9174" spans="14:14" customFormat="1">
      <c r="N9174" s="74"/>
    </row>
    <row r="9175" spans="14:14" customFormat="1">
      <c r="N9175" s="74"/>
    </row>
    <row r="9176" spans="14:14" customFormat="1">
      <c r="N9176" s="74"/>
    </row>
    <row r="9177" spans="14:14" customFormat="1">
      <c r="N9177" s="74"/>
    </row>
    <row r="9178" spans="14:14" customFormat="1">
      <c r="N9178" s="74"/>
    </row>
    <row r="9179" spans="14:14" customFormat="1">
      <c r="N9179" s="74"/>
    </row>
    <row r="9180" spans="14:14" customFormat="1">
      <c r="N9180" s="74"/>
    </row>
    <row r="9181" spans="14:14" customFormat="1">
      <c r="N9181" s="74"/>
    </row>
    <row r="9182" spans="14:14" customFormat="1">
      <c r="N9182" s="74"/>
    </row>
    <row r="9183" spans="14:14" customFormat="1">
      <c r="N9183" s="74"/>
    </row>
    <row r="9184" spans="14:14" customFormat="1">
      <c r="N9184" s="74"/>
    </row>
    <row r="9185" spans="14:14" customFormat="1">
      <c r="N9185" s="74"/>
    </row>
    <row r="9186" spans="14:14" customFormat="1">
      <c r="N9186" s="74"/>
    </row>
    <row r="9187" spans="14:14" customFormat="1">
      <c r="N9187" s="74"/>
    </row>
    <row r="9188" spans="14:14" customFormat="1">
      <c r="N9188" s="74"/>
    </row>
    <row r="9189" spans="14:14" customFormat="1">
      <c r="N9189" s="74"/>
    </row>
    <row r="9190" spans="14:14" customFormat="1">
      <c r="N9190" s="74"/>
    </row>
    <row r="9191" spans="14:14" customFormat="1">
      <c r="N9191" s="74"/>
    </row>
    <row r="9192" spans="14:14" customFormat="1">
      <c r="N9192" s="74"/>
    </row>
    <row r="9193" spans="14:14" customFormat="1">
      <c r="N9193" s="74"/>
    </row>
    <row r="9194" spans="14:14" customFormat="1">
      <c r="N9194" s="74"/>
    </row>
    <row r="9195" spans="14:14" customFormat="1">
      <c r="N9195" s="74"/>
    </row>
    <row r="9196" spans="14:14" customFormat="1">
      <c r="N9196" s="74"/>
    </row>
    <row r="9197" spans="14:14" customFormat="1">
      <c r="N9197" s="74"/>
    </row>
    <row r="9198" spans="14:14" customFormat="1">
      <c r="N9198" s="74"/>
    </row>
    <row r="9199" spans="14:14" customFormat="1">
      <c r="N9199" s="74"/>
    </row>
    <row r="9200" spans="14:14" customFormat="1">
      <c r="N9200" s="74"/>
    </row>
    <row r="9201" spans="14:14" customFormat="1">
      <c r="N9201" s="74"/>
    </row>
    <row r="9202" spans="14:14" customFormat="1">
      <c r="N9202" s="74"/>
    </row>
    <row r="9203" spans="14:14" customFormat="1">
      <c r="N9203" s="74"/>
    </row>
    <row r="9204" spans="14:14" customFormat="1">
      <c r="N9204" s="74"/>
    </row>
    <row r="9205" spans="14:14" customFormat="1">
      <c r="N9205" s="74"/>
    </row>
    <row r="9206" spans="14:14" customFormat="1">
      <c r="N9206" s="74"/>
    </row>
    <row r="9207" spans="14:14" customFormat="1">
      <c r="N9207" s="74"/>
    </row>
    <row r="9208" spans="14:14" customFormat="1">
      <c r="N9208" s="74"/>
    </row>
    <row r="9209" spans="14:14" customFormat="1">
      <c r="N9209" s="74"/>
    </row>
    <row r="9210" spans="14:14" customFormat="1">
      <c r="N9210" s="74"/>
    </row>
    <row r="9211" spans="14:14" customFormat="1">
      <c r="N9211" s="74"/>
    </row>
    <row r="9212" spans="14:14" customFormat="1">
      <c r="N9212" s="74"/>
    </row>
    <row r="9213" spans="14:14" customFormat="1">
      <c r="N9213" s="74"/>
    </row>
    <row r="9214" spans="14:14" customFormat="1">
      <c r="N9214" s="74"/>
    </row>
    <row r="9215" spans="14:14" customFormat="1">
      <c r="N9215" s="74"/>
    </row>
    <row r="9216" spans="14:14" customFormat="1">
      <c r="N9216" s="74"/>
    </row>
    <row r="9217" spans="14:14" customFormat="1">
      <c r="N9217" s="74"/>
    </row>
    <row r="9218" spans="14:14" customFormat="1">
      <c r="N9218" s="74"/>
    </row>
    <row r="9219" spans="14:14" customFormat="1">
      <c r="N9219" s="74"/>
    </row>
    <row r="9220" spans="14:14" customFormat="1">
      <c r="N9220" s="74"/>
    </row>
    <row r="9221" spans="14:14" customFormat="1">
      <c r="N9221" s="74"/>
    </row>
    <row r="9222" spans="14:14" customFormat="1">
      <c r="N9222" s="74"/>
    </row>
    <row r="9223" spans="14:14" customFormat="1">
      <c r="N9223" s="74"/>
    </row>
    <row r="9224" spans="14:14" customFormat="1">
      <c r="N9224" s="74"/>
    </row>
    <row r="9225" spans="14:14" customFormat="1">
      <c r="N9225" s="74"/>
    </row>
    <row r="9226" spans="14:14" customFormat="1">
      <c r="N9226" s="74"/>
    </row>
    <row r="9227" spans="14:14" customFormat="1">
      <c r="N9227" s="74"/>
    </row>
    <row r="9228" spans="14:14" customFormat="1">
      <c r="N9228" s="74"/>
    </row>
    <row r="9229" spans="14:14" customFormat="1">
      <c r="N9229" s="74"/>
    </row>
    <row r="9230" spans="14:14" customFormat="1">
      <c r="N9230" s="74"/>
    </row>
    <row r="9231" spans="14:14" customFormat="1">
      <c r="N9231" s="74"/>
    </row>
    <row r="9232" spans="14:14" customFormat="1">
      <c r="N9232" s="74"/>
    </row>
    <row r="9233" spans="14:14" customFormat="1">
      <c r="N9233" s="74"/>
    </row>
    <row r="9234" spans="14:14" customFormat="1">
      <c r="N9234" s="74"/>
    </row>
    <row r="9235" spans="14:14" customFormat="1">
      <c r="N9235" s="74"/>
    </row>
    <row r="9236" spans="14:14" customFormat="1">
      <c r="N9236" s="74"/>
    </row>
    <row r="9237" spans="14:14" customFormat="1">
      <c r="N9237" s="74"/>
    </row>
    <row r="9238" spans="14:14" customFormat="1">
      <c r="N9238" s="74"/>
    </row>
    <row r="9239" spans="14:14" customFormat="1">
      <c r="N9239" s="74"/>
    </row>
    <row r="9240" spans="14:14" customFormat="1">
      <c r="N9240" s="74"/>
    </row>
    <row r="9241" spans="14:14" customFormat="1">
      <c r="N9241" s="74"/>
    </row>
    <row r="9242" spans="14:14" customFormat="1">
      <c r="N9242" s="74"/>
    </row>
    <row r="9243" spans="14:14" customFormat="1">
      <c r="N9243" s="74"/>
    </row>
    <row r="9244" spans="14:14" customFormat="1">
      <c r="N9244" s="74"/>
    </row>
    <row r="9245" spans="14:14" customFormat="1">
      <c r="N9245" s="74"/>
    </row>
    <row r="9246" spans="14:14" customFormat="1">
      <c r="N9246" s="74"/>
    </row>
    <row r="9247" spans="14:14" customFormat="1">
      <c r="N9247" s="74"/>
    </row>
    <row r="9248" spans="14:14" customFormat="1">
      <c r="N9248" s="74"/>
    </row>
    <row r="9249" spans="14:14" customFormat="1">
      <c r="N9249" s="74"/>
    </row>
    <row r="9250" spans="14:14" customFormat="1">
      <c r="N9250" s="74"/>
    </row>
    <row r="9251" spans="14:14" customFormat="1">
      <c r="N9251" s="74"/>
    </row>
    <row r="9252" spans="14:14" customFormat="1">
      <c r="N9252" s="74"/>
    </row>
    <row r="9253" spans="14:14" customFormat="1">
      <c r="N9253" s="74"/>
    </row>
    <row r="9254" spans="14:14" customFormat="1">
      <c r="N9254" s="74"/>
    </row>
    <row r="9255" spans="14:14" customFormat="1">
      <c r="N9255" s="74"/>
    </row>
    <row r="9256" spans="14:14" customFormat="1">
      <c r="N9256" s="74"/>
    </row>
    <row r="9257" spans="14:14" customFormat="1">
      <c r="N9257" s="74"/>
    </row>
    <row r="9258" spans="14:14" customFormat="1">
      <c r="N9258" s="74"/>
    </row>
    <row r="9259" spans="14:14" customFormat="1">
      <c r="N9259" s="74"/>
    </row>
    <row r="9260" spans="14:14" customFormat="1">
      <c r="N9260" s="74"/>
    </row>
    <row r="9261" spans="14:14" customFormat="1">
      <c r="N9261" s="74"/>
    </row>
    <row r="9262" spans="14:14" customFormat="1">
      <c r="N9262" s="74"/>
    </row>
    <row r="9263" spans="14:14" customFormat="1">
      <c r="N9263" s="74"/>
    </row>
    <row r="9264" spans="14:14" customFormat="1">
      <c r="N9264" s="74"/>
    </row>
    <row r="9265" spans="14:14" customFormat="1">
      <c r="N9265" s="74"/>
    </row>
    <row r="9266" spans="14:14" customFormat="1">
      <c r="N9266" s="74"/>
    </row>
    <row r="9267" spans="14:14" customFormat="1">
      <c r="N9267" s="74"/>
    </row>
    <row r="9268" spans="14:14" customFormat="1">
      <c r="N9268" s="74"/>
    </row>
    <row r="9269" spans="14:14" customFormat="1">
      <c r="N9269" s="74"/>
    </row>
    <row r="9270" spans="14:14" customFormat="1">
      <c r="N9270" s="74"/>
    </row>
    <row r="9271" spans="14:14" customFormat="1">
      <c r="N9271" s="74"/>
    </row>
    <row r="9272" spans="14:14" customFormat="1">
      <c r="N9272" s="74"/>
    </row>
    <row r="9273" spans="14:14" customFormat="1">
      <c r="N9273" s="74"/>
    </row>
    <row r="9274" spans="14:14" customFormat="1">
      <c r="N9274" s="74"/>
    </row>
    <row r="9275" spans="14:14" customFormat="1">
      <c r="N9275" s="74"/>
    </row>
    <row r="9276" spans="14:14" customFormat="1">
      <c r="N9276" s="74"/>
    </row>
    <row r="9277" spans="14:14" customFormat="1">
      <c r="N9277" s="74"/>
    </row>
    <row r="9278" spans="14:14" customFormat="1">
      <c r="N9278" s="74"/>
    </row>
    <row r="9279" spans="14:14" customFormat="1">
      <c r="N9279" s="74"/>
    </row>
    <row r="9280" spans="14:14" customFormat="1">
      <c r="N9280" s="74"/>
    </row>
    <row r="9281" spans="14:14" customFormat="1">
      <c r="N9281" s="74"/>
    </row>
    <row r="9282" spans="14:14" customFormat="1">
      <c r="N9282" s="74"/>
    </row>
    <row r="9283" spans="14:14" customFormat="1">
      <c r="N9283" s="74"/>
    </row>
    <row r="9284" spans="14:14" customFormat="1">
      <c r="N9284" s="74"/>
    </row>
    <row r="9285" spans="14:14" customFormat="1">
      <c r="N9285" s="74"/>
    </row>
    <row r="9286" spans="14:14" customFormat="1">
      <c r="N9286" s="74"/>
    </row>
    <row r="9287" spans="14:14" customFormat="1">
      <c r="N9287" s="74"/>
    </row>
    <row r="9288" spans="14:14" customFormat="1">
      <c r="N9288" s="74"/>
    </row>
    <row r="9289" spans="14:14" customFormat="1">
      <c r="N9289" s="74"/>
    </row>
    <row r="9290" spans="14:14" customFormat="1">
      <c r="N9290" s="74"/>
    </row>
    <row r="9291" spans="14:14" customFormat="1">
      <c r="N9291" s="74"/>
    </row>
    <row r="9292" spans="14:14" customFormat="1">
      <c r="N9292" s="74"/>
    </row>
    <row r="9293" spans="14:14" customFormat="1">
      <c r="N9293" s="74"/>
    </row>
    <row r="9294" spans="14:14" customFormat="1">
      <c r="N9294" s="74"/>
    </row>
    <row r="9295" spans="14:14" customFormat="1">
      <c r="N9295" s="74"/>
    </row>
    <row r="9296" spans="14:14" customFormat="1">
      <c r="N9296" s="74"/>
    </row>
    <row r="9297" spans="14:14" customFormat="1">
      <c r="N9297" s="74"/>
    </row>
    <row r="9298" spans="14:14" customFormat="1">
      <c r="N9298" s="74"/>
    </row>
    <row r="9299" spans="14:14" customFormat="1">
      <c r="N9299" s="74"/>
    </row>
    <row r="9300" spans="14:14" customFormat="1">
      <c r="N9300" s="74"/>
    </row>
    <row r="9301" spans="14:14" customFormat="1">
      <c r="N9301" s="74"/>
    </row>
    <row r="9302" spans="14:14" customFormat="1">
      <c r="N9302" s="74"/>
    </row>
    <row r="9303" spans="14:14" customFormat="1">
      <c r="N9303" s="74"/>
    </row>
    <row r="9304" spans="14:14" customFormat="1">
      <c r="N9304" s="74"/>
    </row>
    <row r="9305" spans="14:14" customFormat="1">
      <c r="N9305" s="74"/>
    </row>
    <row r="9306" spans="14:14" customFormat="1">
      <c r="N9306" s="74"/>
    </row>
    <row r="9307" spans="14:14" customFormat="1">
      <c r="N9307" s="74"/>
    </row>
    <row r="9308" spans="14:14" customFormat="1">
      <c r="N9308" s="74"/>
    </row>
    <row r="9309" spans="14:14" customFormat="1">
      <c r="N9309" s="74"/>
    </row>
    <row r="9310" spans="14:14" customFormat="1">
      <c r="N9310" s="74"/>
    </row>
    <row r="9311" spans="14:14" customFormat="1">
      <c r="N9311" s="74"/>
    </row>
    <row r="9312" spans="14:14" customFormat="1">
      <c r="N9312" s="74"/>
    </row>
    <row r="9313" spans="14:14" customFormat="1">
      <c r="N9313" s="74"/>
    </row>
    <row r="9314" spans="14:14" customFormat="1">
      <c r="N9314" s="74"/>
    </row>
    <row r="9315" spans="14:14" customFormat="1">
      <c r="N9315" s="74"/>
    </row>
    <row r="9316" spans="14:14" customFormat="1">
      <c r="N9316" s="74"/>
    </row>
    <row r="9317" spans="14:14" customFormat="1">
      <c r="N9317" s="74"/>
    </row>
    <row r="9318" spans="14:14" customFormat="1">
      <c r="N9318" s="74"/>
    </row>
    <row r="9319" spans="14:14" customFormat="1">
      <c r="N9319" s="74"/>
    </row>
    <row r="9320" spans="14:14" customFormat="1">
      <c r="N9320" s="74"/>
    </row>
    <row r="9321" spans="14:14" customFormat="1">
      <c r="N9321" s="74"/>
    </row>
    <row r="9322" spans="14:14" customFormat="1">
      <c r="N9322" s="74"/>
    </row>
    <row r="9323" spans="14:14" customFormat="1">
      <c r="N9323" s="74"/>
    </row>
    <row r="9324" spans="14:14" customFormat="1">
      <c r="N9324" s="74"/>
    </row>
    <row r="9325" spans="14:14" customFormat="1">
      <c r="N9325" s="74"/>
    </row>
    <row r="9326" spans="14:14" customFormat="1">
      <c r="N9326" s="74"/>
    </row>
    <row r="9327" spans="14:14" customFormat="1">
      <c r="N9327" s="74"/>
    </row>
    <row r="9328" spans="14:14" customFormat="1">
      <c r="N9328" s="74"/>
    </row>
    <row r="9329" spans="14:14" customFormat="1">
      <c r="N9329" s="74"/>
    </row>
    <row r="9330" spans="14:14" customFormat="1">
      <c r="N9330" s="74"/>
    </row>
    <row r="9331" spans="14:14" customFormat="1">
      <c r="N9331" s="74"/>
    </row>
    <row r="9332" spans="14:14" customFormat="1">
      <c r="N9332" s="74"/>
    </row>
    <row r="9333" spans="14:14" customFormat="1">
      <c r="N9333" s="74"/>
    </row>
    <row r="9334" spans="14:14" customFormat="1">
      <c r="N9334" s="74"/>
    </row>
    <row r="9335" spans="14:14" customFormat="1">
      <c r="N9335" s="74"/>
    </row>
    <row r="9336" spans="14:14" customFormat="1">
      <c r="N9336" s="74"/>
    </row>
    <row r="9337" spans="14:14" customFormat="1">
      <c r="N9337" s="74"/>
    </row>
    <row r="9338" spans="14:14" customFormat="1">
      <c r="N9338" s="74"/>
    </row>
    <row r="9339" spans="14:14" customFormat="1">
      <c r="N9339" s="74"/>
    </row>
    <row r="9340" spans="14:14" customFormat="1">
      <c r="N9340" s="74"/>
    </row>
    <row r="9341" spans="14:14" customFormat="1">
      <c r="N9341" s="74"/>
    </row>
    <row r="9342" spans="14:14" customFormat="1">
      <c r="N9342" s="74"/>
    </row>
    <row r="9343" spans="14:14" customFormat="1">
      <c r="N9343" s="74"/>
    </row>
    <row r="9344" spans="14:14" customFormat="1">
      <c r="N9344" s="74"/>
    </row>
    <row r="9345" spans="14:14" customFormat="1">
      <c r="N9345" s="74"/>
    </row>
    <row r="9346" spans="14:14" customFormat="1">
      <c r="N9346" s="74"/>
    </row>
    <row r="9347" spans="14:14" customFormat="1">
      <c r="N9347" s="74"/>
    </row>
    <row r="9348" spans="14:14" customFormat="1">
      <c r="N9348" s="74"/>
    </row>
    <row r="9349" spans="14:14" customFormat="1">
      <c r="N9349" s="74"/>
    </row>
    <row r="9350" spans="14:14" customFormat="1">
      <c r="N9350" s="74"/>
    </row>
    <row r="9351" spans="14:14" customFormat="1">
      <c r="N9351" s="74"/>
    </row>
    <row r="9352" spans="14:14" customFormat="1">
      <c r="N9352" s="74"/>
    </row>
    <row r="9353" spans="14:14" customFormat="1">
      <c r="N9353" s="74"/>
    </row>
    <row r="9354" spans="14:14" customFormat="1">
      <c r="N9354" s="74"/>
    </row>
    <row r="9355" spans="14:14" customFormat="1">
      <c r="N9355" s="74"/>
    </row>
    <row r="9356" spans="14:14" customFormat="1">
      <c r="N9356" s="74"/>
    </row>
    <row r="9357" spans="14:14" customFormat="1">
      <c r="N9357" s="74"/>
    </row>
    <row r="9358" spans="14:14" customFormat="1">
      <c r="N9358" s="74"/>
    </row>
    <row r="9359" spans="14:14" customFormat="1">
      <c r="N9359" s="74"/>
    </row>
    <row r="9360" spans="14:14" customFormat="1">
      <c r="N9360" s="74"/>
    </row>
    <row r="9361" spans="14:14" customFormat="1">
      <c r="N9361" s="74"/>
    </row>
    <row r="9362" spans="14:14" customFormat="1">
      <c r="N9362" s="74"/>
    </row>
    <row r="9363" spans="14:14" customFormat="1">
      <c r="N9363" s="74"/>
    </row>
    <row r="9364" spans="14:14" customFormat="1">
      <c r="N9364" s="74"/>
    </row>
    <row r="9365" spans="14:14" customFormat="1">
      <c r="N9365" s="74"/>
    </row>
    <row r="9366" spans="14:14" customFormat="1">
      <c r="N9366" s="74"/>
    </row>
    <row r="9367" spans="14:14" customFormat="1">
      <c r="N9367" s="74"/>
    </row>
    <row r="9368" spans="14:14" customFormat="1">
      <c r="N9368" s="74"/>
    </row>
    <row r="9369" spans="14:14" customFormat="1">
      <c r="N9369" s="74"/>
    </row>
    <row r="9370" spans="14:14" customFormat="1">
      <c r="N9370" s="74"/>
    </row>
    <row r="9371" spans="14:14" customFormat="1">
      <c r="N9371" s="74"/>
    </row>
    <row r="9372" spans="14:14" customFormat="1">
      <c r="N9372" s="74"/>
    </row>
    <row r="9373" spans="14:14" customFormat="1">
      <c r="N9373" s="74"/>
    </row>
    <row r="9374" spans="14:14" customFormat="1">
      <c r="N9374" s="74"/>
    </row>
    <row r="9375" spans="14:14" customFormat="1">
      <c r="N9375" s="74"/>
    </row>
    <row r="9376" spans="14:14" customFormat="1">
      <c r="N9376" s="74"/>
    </row>
    <row r="9377" spans="14:14" customFormat="1">
      <c r="N9377" s="74"/>
    </row>
    <row r="9378" spans="14:14" customFormat="1">
      <c r="N9378" s="74"/>
    </row>
    <row r="9379" spans="14:14" customFormat="1">
      <c r="N9379" s="74"/>
    </row>
    <row r="9380" spans="14:14" customFormat="1">
      <c r="N9380" s="74"/>
    </row>
    <row r="9381" spans="14:14" customFormat="1">
      <c r="N9381" s="74"/>
    </row>
    <row r="9382" spans="14:14" customFormat="1">
      <c r="N9382" s="74"/>
    </row>
    <row r="9383" spans="14:14" customFormat="1">
      <c r="N9383" s="74"/>
    </row>
    <row r="9384" spans="14:14" customFormat="1">
      <c r="N9384" s="74"/>
    </row>
    <row r="9385" spans="14:14" customFormat="1">
      <c r="N9385" s="74"/>
    </row>
    <row r="9386" spans="14:14" customFormat="1">
      <c r="N9386" s="74"/>
    </row>
    <row r="9387" spans="14:14" customFormat="1">
      <c r="N9387" s="74"/>
    </row>
    <row r="9388" spans="14:14" customFormat="1">
      <c r="N9388" s="74"/>
    </row>
    <row r="9389" spans="14:14" customFormat="1">
      <c r="N9389" s="74"/>
    </row>
    <row r="9390" spans="14:14" customFormat="1">
      <c r="N9390" s="74"/>
    </row>
    <row r="9391" spans="14:14" customFormat="1">
      <c r="N9391" s="74"/>
    </row>
    <row r="9392" spans="14:14" customFormat="1">
      <c r="N9392" s="74"/>
    </row>
    <row r="9393" spans="14:14" customFormat="1">
      <c r="N9393" s="74"/>
    </row>
    <row r="9394" spans="14:14" customFormat="1">
      <c r="N9394" s="74"/>
    </row>
    <row r="9395" spans="14:14" customFormat="1">
      <c r="N9395" s="74"/>
    </row>
    <row r="9396" spans="14:14" customFormat="1">
      <c r="N9396" s="74"/>
    </row>
    <row r="9397" spans="14:14" customFormat="1">
      <c r="N9397" s="74"/>
    </row>
    <row r="9398" spans="14:14" customFormat="1">
      <c r="N9398" s="74"/>
    </row>
    <row r="9399" spans="14:14" customFormat="1">
      <c r="N9399" s="74"/>
    </row>
    <row r="9400" spans="14:14" customFormat="1">
      <c r="N9400" s="74"/>
    </row>
    <row r="9401" spans="14:14" customFormat="1">
      <c r="N9401" s="74"/>
    </row>
    <row r="9402" spans="14:14" customFormat="1">
      <c r="N9402" s="74"/>
    </row>
    <row r="9403" spans="14:14" customFormat="1">
      <c r="N9403" s="74"/>
    </row>
    <row r="9404" spans="14:14" customFormat="1">
      <c r="N9404" s="74"/>
    </row>
    <row r="9405" spans="14:14" customFormat="1">
      <c r="N9405" s="74"/>
    </row>
    <row r="9406" spans="14:14" customFormat="1">
      <c r="N9406" s="74"/>
    </row>
    <row r="9407" spans="14:14" customFormat="1">
      <c r="N9407" s="74"/>
    </row>
    <row r="9408" spans="14:14" customFormat="1">
      <c r="N9408" s="74"/>
    </row>
    <row r="9409" spans="14:14" customFormat="1">
      <c r="N9409" s="74"/>
    </row>
    <row r="9410" spans="14:14" customFormat="1">
      <c r="N9410" s="74"/>
    </row>
    <row r="9411" spans="14:14" customFormat="1">
      <c r="N9411" s="74"/>
    </row>
    <row r="9412" spans="14:14" customFormat="1">
      <c r="N9412" s="74"/>
    </row>
    <row r="9413" spans="14:14" customFormat="1">
      <c r="N9413" s="74"/>
    </row>
    <row r="9414" spans="14:14" customFormat="1">
      <c r="N9414" s="74"/>
    </row>
    <row r="9415" spans="14:14" customFormat="1">
      <c r="N9415" s="74"/>
    </row>
    <row r="9416" spans="14:14" customFormat="1">
      <c r="N9416" s="74"/>
    </row>
    <row r="9417" spans="14:14" customFormat="1">
      <c r="N9417" s="74"/>
    </row>
    <row r="9418" spans="14:14" customFormat="1">
      <c r="N9418" s="74"/>
    </row>
    <row r="9419" spans="14:14" customFormat="1">
      <c r="N9419" s="74"/>
    </row>
    <row r="9420" spans="14:14" customFormat="1">
      <c r="N9420" s="74"/>
    </row>
    <row r="9421" spans="14:14" customFormat="1">
      <c r="N9421" s="74"/>
    </row>
    <row r="9422" spans="14:14" customFormat="1">
      <c r="N9422" s="74"/>
    </row>
    <row r="9423" spans="14:14" customFormat="1">
      <c r="N9423" s="74"/>
    </row>
    <row r="9424" spans="14:14" customFormat="1">
      <c r="N9424" s="74"/>
    </row>
    <row r="9425" spans="14:14" customFormat="1">
      <c r="N9425" s="74"/>
    </row>
    <row r="9426" spans="14:14" customFormat="1">
      <c r="N9426" s="74"/>
    </row>
    <row r="9427" spans="14:14" customFormat="1">
      <c r="N9427" s="74"/>
    </row>
    <row r="9428" spans="14:14" customFormat="1">
      <c r="N9428" s="74"/>
    </row>
    <row r="9429" spans="14:14" customFormat="1">
      <c r="N9429" s="74"/>
    </row>
    <row r="9430" spans="14:14" customFormat="1">
      <c r="N9430" s="74"/>
    </row>
    <row r="9431" spans="14:14" customFormat="1">
      <c r="N9431" s="74"/>
    </row>
    <row r="9432" spans="14:14" customFormat="1">
      <c r="N9432" s="74"/>
    </row>
    <row r="9433" spans="14:14" customFormat="1">
      <c r="N9433" s="74"/>
    </row>
    <row r="9434" spans="14:14" customFormat="1">
      <c r="N9434" s="74"/>
    </row>
    <row r="9435" spans="14:14" customFormat="1">
      <c r="N9435" s="74"/>
    </row>
    <row r="9436" spans="14:14" customFormat="1">
      <c r="N9436" s="74"/>
    </row>
    <row r="9437" spans="14:14" customFormat="1">
      <c r="N9437" s="74"/>
    </row>
    <row r="9438" spans="14:14" customFormat="1">
      <c r="N9438" s="74"/>
    </row>
    <row r="9439" spans="14:14" customFormat="1">
      <c r="N9439" s="74"/>
    </row>
    <row r="9440" spans="14:14" customFormat="1">
      <c r="N9440" s="74"/>
    </row>
    <row r="9441" spans="14:14" customFormat="1">
      <c r="N9441" s="74"/>
    </row>
    <row r="9442" spans="14:14" customFormat="1">
      <c r="N9442" s="74"/>
    </row>
    <row r="9443" spans="14:14" customFormat="1">
      <c r="N9443" s="74"/>
    </row>
    <row r="9444" spans="14:14" customFormat="1">
      <c r="N9444" s="74"/>
    </row>
    <row r="9445" spans="14:14" customFormat="1">
      <c r="N9445" s="74"/>
    </row>
    <row r="9446" spans="14:14" customFormat="1">
      <c r="N9446" s="74"/>
    </row>
    <row r="9447" spans="14:14" customFormat="1">
      <c r="N9447" s="74"/>
    </row>
    <row r="9448" spans="14:14" customFormat="1">
      <c r="N9448" s="74"/>
    </row>
    <row r="9449" spans="14:14" customFormat="1">
      <c r="N9449" s="74"/>
    </row>
    <row r="9450" spans="14:14" customFormat="1">
      <c r="N9450" s="74"/>
    </row>
    <row r="9451" spans="14:14" customFormat="1">
      <c r="N9451" s="74"/>
    </row>
    <row r="9452" spans="14:14" customFormat="1">
      <c r="N9452" s="74"/>
    </row>
    <row r="9453" spans="14:14" customFormat="1">
      <c r="N9453" s="74"/>
    </row>
    <row r="9454" spans="14:14" customFormat="1">
      <c r="N9454" s="74"/>
    </row>
    <row r="9455" spans="14:14" customFormat="1">
      <c r="N9455" s="74"/>
    </row>
    <row r="9456" spans="14:14" customFormat="1">
      <c r="N9456" s="74"/>
    </row>
    <row r="9457" spans="14:14" customFormat="1">
      <c r="N9457" s="74"/>
    </row>
    <row r="9458" spans="14:14" customFormat="1">
      <c r="N9458" s="74"/>
    </row>
    <row r="9459" spans="14:14" customFormat="1">
      <c r="N9459" s="74"/>
    </row>
    <row r="9460" spans="14:14" customFormat="1">
      <c r="N9460" s="74"/>
    </row>
    <row r="9461" spans="14:14" customFormat="1">
      <c r="N9461" s="74"/>
    </row>
    <row r="9462" spans="14:14" customFormat="1">
      <c r="N9462" s="74"/>
    </row>
    <row r="9463" spans="14:14" customFormat="1">
      <c r="N9463" s="74"/>
    </row>
    <row r="9464" spans="14:14" customFormat="1">
      <c r="N9464" s="74"/>
    </row>
    <row r="9465" spans="14:14" customFormat="1">
      <c r="N9465" s="74"/>
    </row>
    <row r="9466" spans="14:14" customFormat="1">
      <c r="N9466" s="74"/>
    </row>
    <row r="9467" spans="14:14" customFormat="1">
      <c r="N9467" s="74"/>
    </row>
    <row r="9468" spans="14:14" customFormat="1">
      <c r="N9468" s="74"/>
    </row>
    <row r="9469" spans="14:14" customFormat="1">
      <c r="N9469" s="74"/>
    </row>
    <row r="9470" spans="14:14" customFormat="1">
      <c r="N9470" s="74"/>
    </row>
    <row r="9471" spans="14:14" customFormat="1">
      <c r="N9471" s="74"/>
    </row>
    <row r="9472" spans="14:14" customFormat="1">
      <c r="N9472" s="74"/>
    </row>
    <row r="9473" spans="14:14" customFormat="1">
      <c r="N9473" s="74"/>
    </row>
    <row r="9474" spans="14:14" customFormat="1">
      <c r="N9474" s="74"/>
    </row>
    <row r="9475" spans="14:14" customFormat="1">
      <c r="N9475" s="74"/>
    </row>
    <row r="9476" spans="14:14" customFormat="1">
      <c r="N9476" s="74"/>
    </row>
    <row r="9477" spans="14:14" customFormat="1">
      <c r="N9477" s="74"/>
    </row>
    <row r="9478" spans="14:14" customFormat="1">
      <c r="N9478" s="74"/>
    </row>
    <row r="9479" spans="14:14" customFormat="1">
      <c r="N9479" s="74"/>
    </row>
    <row r="9480" spans="14:14" customFormat="1">
      <c r="N9480" s="74"/>
    </row>
    <row r="9481" spans="14:14" customFormat="1">
      <c r="N9481" s="74"/>
    </row>
    <row r="9482" spans="14:14" customFormat="1">
      <c r="N9482" s="74"/>
    </row>
    <row r="9483" spans="14:14" customFormat="1">
      <c r="N9483" s="74"/>
    </row>
    <row r="9484" spans="14:14" customFormat="1">
      <c r="N9484" s="74"/>
    </row>
    <row r="9485" spans="14:14" customFormat="1">
      <c r="N9485" s="74"/>
    </row>
    <row r="9486" spans="14:14" customFormat="1">
      <c r="N9486" s="74"/>
    </row>
    <row r="9487" spans="14:14" customFormat="1">
      <c r="N9487" s="74"/>
    </row>
    <row r="9488" spans="14:14" customFormat="1">
      <c r="N9488" s="74"/>
    </row>
    <row r="9489" spans="14:14" customFormat="1">
      <c r="N9489" s="74"/>
    </row>
    <row r="9490" spans="14:14" customFormat="1">
      <c r="N9490" s="74"/>
    </row>
    <row r="9491" spans="14:14" customFormat="1">
      <c r="N9491" s="74"/>
    </row>
    <row r="9492" spans="14:14" customFormat="1">
      <c r="N9492" s="74"/>
    </row>
    <row r="9493" spans="14:14" customFormat="1">
      <c r="N9493" s="74"/>
    </row>
    <row r="9494" spans="14:14" customFormat="1">
      <c r="N9494" s="74"/>
    </row>
    <row r="9495" spans="14:14" customFormat="1">
      <c r="N9495" s="74"/>
    </row>
    <row r="9496" spans="14:14" customFormat="1">
      <c r="N9496" s="74"/>
    </row>
    <row r="9497" spans="14:14" customFormat="1">
      <c r="N9497" s="74"/>
    </row>
    <row r="9498" spans="14:14" customFormat="1">
      <c r="N9498" s="74"/>
    </row>
    <row r="9499" spans="14:14" customFormat="1">
      <c r="N9499" s="74"/>
    </row>
    <row r="9500" spans="14:14" customFormat="1">
      <c r="N9500" s="74"/>
    </row>
    <row r="9501" spans="14:14" customFormat="1">
      <c r="N9501" s="74"/>
    </row>
    <row r="9502" spans="14:14" customFormat="1">
      <c r="N9502" s="74"/>
    </row>
    <row r="9503" spans="14:14" customFormat="1">
      <c r="N9503" s="74"/>
    </row>
    <row r="9504" spans="14:14" customFormat="1">
      <c r="N9504" s="74"/>
    </row>
    <row r="9505" spans="14:14" customFormat="1">
      <c r="N9505" s="74"/>
    </row>
    <row r="9506" spans="14:14" customFormat="1">
      <c r="N9506" s="74"/>
    </row>
    <row r="9507" spans="14:14" customFormat="1">
      <c r="N9507" s="74"/>
    </row>
    <row r="9508" spans="14:14" customFormat="1">
      <c r="N9508" s="74"/>
    </row>
    <row r="9509" spans="14:14" customFormat="1">
      <c r="N9509" s="74"/>
    </row>
    <row r="9510" spans="14:14" customFormat="1">
      <c r="N9510" s="74"/>
    </row>
    <row r="9511" spans="14:14" customFormat="1">
      <c r="N9511" s="74"/>
    </row>
    <row r="9512" spans="14:14" customFormat="1">
      <c r="N9512" s="74"/>
    </row>
    <row r="9513" spans="14:14" customFormat="1">
      <c r="N9513" s="74"/>
    </row>
    <row r="9514" spans="14:14" customFormat="1">
      <c r="N9514" s="74"/>
    </row>
    <row r="9515" spans="14:14" customFormat="1">
      <c r="N9515" s="74"/>
    </row>
    <row r="9516" spans="14:14" customFormat="1">
      <c r="N9516" s="74"/>
    </row>
    <row r="9517" spans="14:14" customFormat="1">
      <c r="N9517" s="74"/>
    </row>
    <row r="9518" spans="14:14" customFormat="1">
      <c r="N9518" s="74"/>
    </row>
    <row r="9519" spans="14:14" customFormat="1">
      <c r="N9519" s="74"/>
    </row>
    <row r="9520" spans="14:14" customFormat="1">
      <c r="N9520" s="74"/>
    </row>
    <row r="9521" spans="14:14" customFormat="1">
      <c r="N9521" s="74"/>
    </row>
    <row r="9522" spans="14:14" customFormat="1">
      <c r="N9522" s="74"/>
    </row>
    <row r="9523" spans="14:14" customFormat="1">
      <c r="N9523" s="74"/>
    </row>
    <row r="9524" spans="14:14" customFormat="1">
      <c r="N9524" s="74"/>
    </row>
    <row r="9525" spans="14:14" customFormat="1">
      <c r="N9525" s="74"/>
    </row>
    <row r="9526" spans="14:14" customFormat="1">
      <c r="N9526" s="74"/>
    </row>
    <row r="9527" spans="14:14" customFormat="1">
      <c r="N9527" s="74"/>
    </row>
    <row r="9528" spans="14:14" customFormat="1">
      <c r="N9528" s="74"/>
    </row>
    <row r="9529" spans="14:14" customFormat="1">
      <c r="N9529" s="74"/>
    </row>
    <row r="9530" spans="14:14" customFormat="1">
      <c r="N9530" s="74"/>
    </row>
    <row r="9531" spans="14:14" customFormat="1">
      <c r="N9531" s="74"/>
    </row>
    <row r="9532" spans="14:14" customFormat="1">
      <c r="N9532" s="74"/>
    </row>
    <row r="9533" spans="14:14" customFormat="1">
      <c r="N9533" s="74"/>
    </row>
    <row r="9534" spans="14:14" customFormat="1">
      <c r="N9534" s="74"/>
    </row>
    <row r="9535" spans="14:14" customFormat="1">
      <c r="N9535" s="74"/>
    </row>
    <row r="9536" spans="14:14" customFormat="1">
      <c r="N9536" s="74"/>
    </row>
    <row r="9537" spans="14:14" customFormat="1">
      <c r="N9537" s="74"/>
    </row>
    <row r="9538" spans="14:14" customFormat="1">
      <c r="N9538" s="74"/>
    </row>
    <row r="9539" spans="14:14" customFormat="1">
      <c r="N9539" s="74"/>
    </row>
    <row r="9540" spans="14:14" customFormat="1">
      <c r="N9540" s="74"/>
    </row>
    <row r="9541" spans="14:14" customFormat="1">
      <c r="N9541" s="74"/>
    </row>
    <row r="9542" spans="14:14" customFormat="1">
      <c r="N9542" s="74"/>
    </row>
    <row r="9543" spans="14:14" customFormat="1">
      <c r="N9543" s="74"/>
    </row>
    <row r="9544" spans="14:14" customFormat="1">
      <c r="N9544" s="74"/>
    </row>
    <row r="9545" spans="14:14" customFormat="1">
      <c r="N9545" s="74"/>
    </row>
    <row r="9546" spans="14:14" customFormat="1">
      <c r="N9546" s="74"/>
    </row>
    <row r="9547" spans="14:14" customFormat="1">
      <c r="N9547" s="74"/>
    </row>
    <row r="9548" spans="14:14" customFormat="1">
      <c r="N9548" s="74"/>
    </row>
    <row r="9549" spans="14:14" customFormat="1">
      <c r="N9549" s="74"/>
    </row>
    <row r="9550" spans="14:14" customFormat="1">
      <c r="N9550" s="74"/>
    </row>
    <row r="9551" spans="14:14" customFormat="1">
      <c r="N9551" s="74"/>
    </row>
    <row r="9552" spans="14:14" customFormat="1">
      <c r="N9552" s="74"/>
    </row>
    <row r="9553" spans="14:14" customFormat="1">
      <c r="N9553" s="74"/>
    </row>
    <row r="9554" spans="14:14" customFormat="1">
      <c r="N9554" s="74"/>
    </row>
    <row r="9555" spans="14:14" customFormat="1">
      <c r="N9555" s="74"/>
    </row>
    <row r="9556" spans="14:14" customFormat="1">
      <c r="N9556" s="74"/>
    </row>
    <row r="9557" spans="14:14" customFormat="1">
      <c r="N9557" s="74"/>
    </row>
    <row r="9558" spans="14:14" customFormat="1">
      <c r="N9558" s="74"/>
    </row>
    <row r="9559" spans="14:14" customFormat="1">
      <c r="N9559" s="74"/>
    </row>
    <row r="9560" spans="14:14" customFormat="1">
      <c r="N9560" s="74"/>
    </row>
    <row r="9561" spans="14:14" customFormat="1">
      <c r="N9561" s="74"/>
    </row>
    <row r="9562" spans="14:14" customFormat="1">
      <c r="N9562" s="74"/>
    </row>
    <row r="9563" spans="14:14" customFormat="1">
      <c r="N9563" s="74"/>
    </row>
    <row r="9564" spans="14:14" customFormat="1">
      <c r="N9564" s="74"/>
    </row>
    <row r="9565" spans="14:14" customFormat="1">
      <c r="N9565" s="74"/>
    </row>
    <row r="9566" spans="14:14" customFormat="1">
      <c r="N9566" s="74"/>
    </row>
    <row r="9567" spans="14:14" customFormat="1">
      <c r="N9567" s="74"/>
    </row>
    <row r="9568" spans="14:14" customFormat="1">
      <c r="N9568" s="74"/>
    </row>
    <row r="9569" spans="14:14" customFormat="1">
      <c r="N9569" s="74"/>
    </row>
    <row r="9570" spans="14:14" customFormat="1">
      <c r="N9570" s="74"/>
    </row>
    <row r="9571" spans="14:14" customFormat="1">
      <c r="N9571" s="74"/>
    </row>
    <row r="9572" spans="14:14" customFormat="1">
      <c r="N9572" s="74"/>
    </row>
    <row r="9573" spans="14:14" customFormat="1">
      <c r="N9573" s="74"/>
    </row>
    <row r="9574" spans="14:14" customFormat="1">
      <c r="N9574" s="74"/>
    </row>
    <row r="9575" spans="14:14" customFormat="1">
      <c r="N9575" s="74"/>
    </row>
    <row r="9576" spans="14:14" customFormat="1">
      <c r="N9576" s="74"/>
    </row>
    <row r="9577" spans="14:14" customFormat="1">
      <c r="N9577" s="74"/>
    </row>
    <row r="9578" spans="14:14" customFormat="1">
      <c r="N9578" s="74"/>
    </row>
    <row r="9579" spans="14:14" customFormat="1">
      <c r="N9579" s="74"/>
    </row>
    <row r="9580" spans="14:14" customFormat="1">
      <c r="N9580" s="74"/>
    </row>
    <row r="9581" spans="14:14" customFormat="1">
      <c r="N9581" s="74"/>
    </row>
    <row r="9582" spans="14:14" customFormat="1">
      <c r="N9582" s="74"/>
    </row>
    <row r="9583" spans="14:14" customFormat="1">
      <c r="N9583" s="74"/>
    </row>
    <row r="9584" spans="14:14" customFormat="1">
      <c r="N9584" s="74"/>
    </row>
    <row r="9585" spans="14:14" customFormat="1">
      <c r="N9585" s="74"/>
    </row>
    <row r="9586" spans="14:14" customFormat="1">
      <c r="N9586" s="74"/>
    </row>
    <row r="9587" spans="14:14" customFormat="1">
      <c r="N9587" s="74"/>
    </row>
    <row r="9588" spans="14:14" customFormat="1">
      <c r="N9588" s="74"/>
    </row>
    <row r="9589" spans="14:14" customFormat="1">
      <c r="N9589" s="74"/>
    </row>
    <row r="9590" spans="14:14" customFormat="1">
      <c r="N9590" s="74"/>
    </row>
    <row r="9591" spans="14:14" customFormat="1">
      <c r="N9591" s="74"/>
    </row>
    <row r="9592" spans="14:14" customFormat="1">
      <c r="N9592" s="74"/>
    </row>
    <row r="9593" spans="14:14" customFormat="1">
      <c r="N9593" s="74"/>
    </row>
    <row r="9594" spans="14:14" customFormat="1">
      <c r="N9594" s="74"/>
    </row>
    <row r="9595" spans="14:14" customFormat="1">
      <c r="N9595" s="74"/>
    </row>
    <row r="9596" spans="14:14" customFormat="1">
      <c r="N9596" s="74"/>
    </row>
    <row r="9597" spans="14:14" customFormat="1">
      <c r="N9597" s="74"/>
    </row>
    <row r="9598" spans="14:14" customFormat="1">
      <c r="N9598" s="74"/>
    </row>
    <row r="9599" spans="14:14" customFormat="1">
      <c r="N9599" s="74"/>
    </row>
    <row r="9600" spans="14:14" customFormat="1">
      <c r="N9600" s="74"/>
    </row>
    <row r="9601" spans="14:14" customFormat="1">
      <c r="N9601" s="74"/>
    </row>
    <row r="9602" spans="14:14" customFormat="1">
      <c r="N9602" s="74"/>
    </row>
    <row r="9603" spans="14:14" customFormat="1">
      <c r="N9603" s="74"/>
    </row>
    <row r="9604" spans="14:14" customFormat="1">
      <c r="N9604" s="74"/>
    </row>
    <row r="9605" spans="14:14" customFormat="1">
      <c r="N9605" s="74"/>
    </row>
    <row r="9606" spans="14:14" customFormat="1">
      <c r="N9606" s="74"/>
    </row>
    <row r="9607" spans="14:14" customFormat="1">
      <c r="N9607" s="74"/>
    </row>
    <row r="9608" spans="14:14" customFormat="1">
      <c r="N9608" s="74"/>
    </row>
    <row r="9609" spans="14:14" customFormat="1">
      <c r="N9609" s="74"/>
    </row>
    <row r="9610" spans="14:14" customFormat="1">
      <c r="N9610" s="74"/>
    </row>
    <row r="9611" spans="14:14" customFormat="1">
      <c r="N9611" s="74"/>
    </row>
    <row r="9612" spans="14:14" customFormat="1">
      <c r="N9612" s="74"/>
    </row>
    <row r="9613" spans="14:14" customFormat="1">
      <c r="N9613" s="74"/>
    </row>
    <row r="9614" spans="14:14" customFormat="1">
      <c r="N9614" s="74"/>
    </row>
    <row r="9615" spans="14:14" customFormat="1">
      <c r="N9615" s="74"/>
    </row>
    <row r="9616" spans="14:14" customFormat="1">
      <c r="N9616" s="74"/>
    </row>
    <row r="9617" spans="14:14" customFormat="1">
      <c r="N9617" s="74"/>
    </row>
    <row r="9618" spans="14:14" customFormat="1">
      <c r="N9618" s="74"/>
    </row>
    <row r="9619" spans="14:14" customFormat="1">
      <c r="N9619" s="74"/>
    </row>
    <row r="9620" spans="14:14" customFormat="1">
      <c r="N9620" s="74"/>
    </row>
    <row r="9621" spans="14:14" customFormat="1">
      <c r="N9621" s="74"/>
    </row>
    <row r="9622" spans="14:14" customFormat="1">
      <c r="N9622" s="74"/>
    </row>
    <row r="9623" spans="14:14" customFormat="1">
      <c r="N9623" s="74"/>
    </row>
    <row r="9624" spans="14:14" customFormat="1">
      <c r="N9624" s="74"/>
    </row>
    <row r="9625" spans="14:14" customFormat="1">
      <c r="N9625" s="74"/>
    </row>
    <row r="9626" spans="14:14" customFormat="1">
      <c r="N9626" s="74"/>
    </row>
    <row r="9627" spans="14:14" customFormat="1">
      <c r="N9627" s="74"/>
    </row>
    <row r="9628" spans="14:14" customFormat="1">
      <c r="N9628" s="74"/>
    </row>
    <row r="9629" spans="14:14" customFormat="1">
      <c r="N9629" s="74"/>
    </row>
    <row r="9630" spans="14:14" customFormat="1">
      <c r="N9630" s="74"/>
    </row>
    <row r="9631" spans="14:14" customFormat="1">
      <c r="N9631" s="74"/>
    </row>
    <row r="9632" spans="14:14" customFormat="1">
      <c r="N9632" s="74"/>
    </row>
    <row r="9633" spans="14:14" customFormat="1">
      <c r="N9633" s="74"/>
    </row>
    <row r="9634" spans="14:14" customFormat="1">
      <c r="N9634" s="74"/>
    </row>
    <row r="9635" spans="14:14" customFormat="1">
      <c r="N9635" s="74"/>
    </row>
    <row r="9636" spans="14:14" customFormat="1">
      <c r="N9636" s="74"/>
    </row>
    <row r="9637" spans="14:14" customFormat="1">
      <c r="N9637" s="74"/>
    </row>
    <row r="9638" spans="14:14" customFormat="1">
      <c r="N9638" s="74"/>
    </row>
    <row r="9639" spans="14:14" customFormat="1">
      <c r="N9639" s="74"/>
    </row>
    <row r="9640" spans="14:14" customFormat="1">
      <c r="N9640" s="74"/>
    </row>
    <row r="9641" spans="14:14" customFormat="1">
      <c r="N9641" s="74"/>
    </row>
    <row r="9642" spans="14:14" customFormat="1">
      <c r="N9642" s="74"/>
    </row>
    <row r="9643" spans="14:14" customFormat="1">
      <c r="N9643" s="74"/>
    </row>
    <row r="9644" spans="14:14" customFormat="1">
      <c r="N9644" s="74"/>
    </row>
    <row r="9645" spans="14:14" customFormat="1">
      <c r="N9645" s="74"/>
    </row>
    <row r="9646" spans="14:14" customFormat="1">
      <c r="N9646" s="74"/>
    </row>
    <row r="9647" spans="14:14" customFormat="1">
      <c r="N9647" s="74"/>
    </row>
    <row r="9648" spans="14:14" customFormat="1">
      <c r="N9648" s="74"/>
    </row>
    <row r="9649" spans="14:14" customFormat="1">
      <c r="N9649" s="74"/>
    </row>
    <row r="9650" spans="14:14" customFormat="1">
      <c r="N9650" s="74"/>
    </row>
    <row r="9651" spans="14:14" customFormat="1">
      <c r="N9651" s="74"/>
    </row>
    <row r="9652" spans="14:14" customFormat="1">
      <c r="N9652" s="74"/>
    </row>
    <row r="9653" spans="14:14" customFormat="1">
      <c r="N9653" s="74"/>
    </row>
    <row r="9654" spans="14:14" customFormat="1">
      <c r="N9654" s="74"/>
    </row>
    <row r="9655" spans="14:14" customFormat="1">
      <c r="N9655" s="74"/>
    </row>
    <row r="9656" spans="14:14" customFormat="1">
      <c r="N9656" s="74"/>
    </row>
    <row r="9657" spans="14:14" customFormat="1">
      <c r="N9657" s="74"/>
    </row>
    <row r="9658" spans="14:14" customFormat="1">
      <c r="N9658" s="74"/>
    </row>
    <row r="9659" spans="14:14" customFormat="1">
      <c r="N9659" s="74"/>
    </row>
    <row r="9660" spans="14:14" customFormat="1">
      <c r="N9660" s="74"/>
    </row>
    <row r="9661" spans="14:14" customFormat="1">
      <c r="N9661" s="74"/>
    </row>
    <row r="9662" spans="14:14" customFormat="1">
      <c r="N9662" s="74"/>
    </row>
    <row r="9663" spans="14:14" customFormat="1">
      <c r="N9663" s="74"/>
    </row>
    <row r="9664" spans="14:14" customFormat="1">
      <c r="N9664" s="74"/>
    </row>
    <row r="9665" spans="14:14" customFormat="1">
      <c r="N9665" s="74"/>
    </row>
    <row r="9666" spans="14:14" customFormat="1">
      <c r="N9666" s="74"/>
    </row>
    <row r="9667" spans="14:14" customFormat="1">
      <c r="N9667" s="74"/>
    </row>
    <row r="9668" spans="14:14" customFormat="1">
      <c r="N9668" s="74"/>
    </row>
    <row r="9669" spans="14:14" customFormat="1">
      <c r="N9669" s="74"/>
    </row>
    <row r="9670" spans="14:14" customFormat="1">
      <c r="N9670" s="74"/>
    </row>
    <row r="9671" spans="14:14" customFormat="1">
      <c r="N9671" s="74"/>
    </row>
    <row r="9672" spans="14:14" customFormat="1">
      <c r="N9672" s="74"/>
    </row>
    <row r="9673" spans="14:14" customFormat="1">
      <c r="N9673" s="74"/>
    </row>
    <row r="9674" spans="14:14" customFormat="1">
      <c r="N9674" s="74"/>
    </row>
    <row r="9675" spans="14:14" customFormat="1">
      <c r="N9675" s="74"/>
    </row>
    <row r="9676" spans="14:14" customFormat="1">
      <c r="N9676" s="74"/>
    </row>
    <row r="9677" spans="14:14" customFormat="1">
      <c r="N9677" s="74"/>
    </row>
    <row r="9678" spans="14:14" customFormat="1">
      <c r="N9678" s="74"/>
    </row>
    <row r="9679" spans="14:14" customFormat="1">
      <c r="N9679" s="74"/>
    </row>
    <row r="9680" spans="14:14" customFormat="1">
      <c r="N9680" s="74"/>
    </row>
    <row r="9681" spans="14:14" customFormat="1">
      <c r="N9681" s="74"/>
    </row>
    <row r="9682" spans="14:14" customFormat="1">
      <c r="N9682" s="74"/>
    </row>
    <row r="9683" spans="14:14" customFormat="1">
      <c r="N9683" s="74"/>
    </row>
    <row r="9684" spans="14:14" customFormat="1">
      <c r="N9684" s="74"/>
    </row>
    <row r="9685" spans="14:14" customFormat="1">
      <c r="N9685" s="74"/>
    </row>
    <row r="9686" spans="14:14" customFormat="1">
      <c r="N9686" s="74"/>
    </row>
    <row r="9687" spans="14:14" customFormat="1">
      <c r="N9687" s="74"/>
    </row>
    <row r="9688" spans="14:14" customFormat="1">
      <c r="N9688" s="74"/>
    </row>
    <row r="9689" spans="14:14" customFormat="1">
      <c r="N9689" s="74"/>
    </row>
    <row r="9690" spans="14:14" customFormat="1">
      <c r="N9690" s="74"/>
    </row>
    <row r="9691" spans="14:14" customFormat="1">
      <c r="N9691" s="74"/>
    </row>
    <row r="9692" spans="14:14" customFormat="1">
      <c r="N9692" s="74"/>
    </row>
    <row r="9693" spans="14:14" customFormat="1">
      <c r="N9693" s="74"/>
    </row>
    <row r="9694" spans="14:14" customFormat="1">
      <c r="N9694" s="74"/>
    </row>
    <row r="9695" spans="14:14" customFormat="1">
      <c r="N9695" s="74"/>
    </row>
    <row r="9696" spans="14:14" customFormat="1">
      <c r="N9696" s="74"/>
    </row>
    <row r="9697" spans="14:14" customFormat="1">
      <c r="N9697" s="74"/>
    </row>
    <row r="9698" spans="14:14" customFormat="1">
      <c r="N9698" s="74"/>
    </row>
    <row r="9699" spans="14:14" customFormat="1">
      <c r="N9699" s="74"/>
    </row>
    <row r="9700" spans="14:14" customFormat="1">
      <c r="N9700" s="74"/>
    </row>
    <row r="9701" spans="14:14" customFormat="1">
      <c r="N9701" s="74"/>
    </row>
    <row r="9702" spans="14:14" customFormat="1">
      <c r="N9702" s="74"/>
    </row>
    <row r="9703" spans="14:14" customFormat="1">
      <c r="N9703" s="74"/>
    </row>
    <row r="9704" spans="14:14" customFormat="1">
      <c r="N9704" s="74"/>
    </row>
    <row r="9705" spans="14:14" customFormat="1">
      <c r="N9705" s="74"/>
    </row>
    <row r="9706" spans="14:14" customFormat="1">
      <c r="N9706" s="74"/>
    </row>
    <row r="9707" spans="14:14" customFormat="1">
      <c r="N9707" s="74"/>
    </row>
    <row r="9708" spans="14:14" customFormat="1">
      <c r="N9708" s="74"/>
    </row>
    <row r="9709" spans="14:14" customFormat="1">
      <c r="N9709" s="74"/>
    </row>
    <row r="9710" spans="14:14" customFormat="1">
      <c r="N9710" s="74"/>
    </row>
    <row r="9711" spans="14:14" customFormat="1">
      <c r="N9711" s="74"/>
    </row>
    <row r="9712" spans="14:14" customFormat="1">
      <c r="N9712" s="74"/>
    </row>
    <row r="9713" spans="14:14" customFormat="1">
      <c r="N9713" s="74"/>
    </row>
    <row r="9714" spans="14:14" customFormat="1">
      <c r="N9714" s="74"/>
    </row>
    <row r="9715" spans="14:14" customFormat="1">
      <c r="N9715" s="74"/>
    </row>
    <row r="9716" spans="14:14" customFormat="1">
      <c r="N9716" s="74"/>
    </row>
    <row r="9717" spans="14:14" customFormat="1">
      <c r="N9717" s="74"/>
    </row>
    <row r="9718" spans="14:14" customFormat="1">
      <c r="N9718" s="74"/>
    </row>
    <row r="9719" spans="14:14" customFormat="1">
      <c r="N9719" s="74"/>
    </row>
    <row r="9720" spans="14:14" customFormat="1">
      <c r="N9720" s="74"/>
    </row>
    <row r="9721" spans="14:14" customFormat="1">
      <c r="N9721" s="74"/>
    </row>
    <row r="9722" spans="14:14" customFormat="1">
      <c r="N9722" s="74"/>
    </row>
    <row r="9723" spans="14:14" customFormat="1">
      <c r="N9723" s="74"/>
    </row>
    <row r="9724" spans="14:14" customFormat="1">
      <c r="N9724" s="74"/>
    </row>
    <row r="9725" spans="14:14" customFormat="1">
      <c r="N9725" s="74"/>
    </row>
    <row r="9726" spans="14:14" customFormat="1">
      <c r="N9726" s="74"/>
    </row>
    <row r="9727" spans="14:14" customFormat="1">
      <c r="N9727" s="74"/>
    </row>
    <row r="9728" spans="14:14" customFormat="1">
      <c r="N9728" s="74"/>
    </row>
    <row r="9729" spans="14:14" customFormat="1">
      <c r="N9729" s="74"/>
    </row>
    <row r="9730" spans="14:14" customFormat="1">
      <c r="N9730" s="74"/>
    </row>
    <row r="9731" spans="14:14" customFormat="1">
      <c r="N9731" s="74"/>
    </row>
    <row r="9732" spans="14:14" customFormat="1">
      <c r="N9732" s="74"/>
    </row>
    <row r="9733" spans="14:14" customFormat="1">
      <c r="N9733" s="74"/>
    </row>
    <row r="9734" spans="14:14" customFormat="1">
      <c r="N9734" s="74"/>
    </row>
    <row r="9735" spans="14:14" customFormat="1">
      <c r="N9735" s="74"/>
    </row>
    <row r="9736" spans="14:14" customFormat="1">
      <c r="N9736" s="74"/>
    </row>
    <row r="9737" spans="14:14" customFormat="1">
      <c r="N9737" s="74"/>
    </row>
    <row r="9738" spans="14:14" customFormat="1">
      <c r="N9738" s="74"/>
    </row>
    <row r="9739" spans="14:14" customFormat="1">
      <c r="N9739" s="74"/>
    </row>
    <row r="9740" spans="14:14" customFormat="1">
      <c r="N9740" s="74"/>
    </row>
    <row r="9741" spans="14:14" customFormat="1">
      <c r="N9741" s="74"/>
    </row>
    <row r="9742" spans="14:14" customFormat="1">
      <c r="N9742" s="74"/>
    </row>
    <row r="9743" spans="14:14" customFormat="1">
      <c r="N9743" s="74"/>
    </row>
    <row r="9744" spans="14:14" customFormat="1">
      <c r="N9744" s="74"/>
    </row>
    <row r="9745" spans="14:14" customFormat="1">
      <c r="N9745" s="74"/>
    </row>
    <row r="9746" spans="14:14" customFormat="1">
      <c r="N9746" s="74"/>
    </row>
    <row r="9747" spans="14:14" customFormat="1">
      <c r="N9747" s="74"/>
    </row>
    <row r="9748" spans="14:14" customFormat="1">
      <c r="N9748" s="74"/>
    </row>
    <row r="9749" spans="14:14" customFormat="1">
      <c r="N9749" s="74"/>
    </row>
    <row r="9750" spans="14:14" customFormat="1">
      <c r="N9750" s="74"/>
    </row>
    <row r="9751" spans="14:14" customFormat="1">
      <c r="N9751" s="74"/>
    </row>
    <row r="9752" spans="14:14" customFormat="1">
      <c r="N9752" s="74"/>
    </row>
    <row r="9753" spans="14:14" customFormat="1">
      <c r="N9753" s="74"/>
    </row>
    <row r="9754" spans="14:14" customFormat="1">
      <c r="N9754" s="74"/>
    </row>
    <row r="9755" spans="14:14" customFormat="1">
      <c r="N9755" s="74"/>
    </row>
    <row r="9756" spans="14:14" customFormat="1">
      <c r="N9756" s="74"/>
    </row>
    <row r="9757" spans="14:14" customFormat="1">
      <c r="N9757" s="74"/>
    </row>
    <row r="9758" spans="14:14" customFormat="1">
      <c r="N9758" s="74"/>
    </row>
    <row r="9759" spans="14:14" customFormat="1">
      <c r="N9759" s="74"/>
    </row>
    <row r="9760" spans="14:14" customFormat="1">
      <c r="N9760" s="74"/>
    </row>
    <row r="9761" spans="14:14" customFormat="1">
      <c r="N9761" s="74"/>
    </row>
    <row r="9762" spans="14:14" customFormat="1">
      <c r="N9762" s="74"/>
    </row>
    <row r="9763" spans="14:14" customFormat="1">
      <c r="N9763" s="74"/>
    </row>
    <row r="9764" spans="14:14" customFormat="1">
      <c r="N9764" s="74"/>
    </row>
    <row r="9765" spans="14:14" customFormat="1">
      <c r="N9765" s="74"/>
    </row>
    <row r="9766" spans="14:14" customFormat="1">
      <c r="N9766" s="74"/>
    </row>
    <row r="9767" spans="14:14" customFormat="1">
      <c r="N9767" s="74"/>
    </row>
    <row r="9768" spans="14:14" customFormat="1">
      <c r="N9768" s="74"/>
    </row>
    <row r="9769" spans="14:14" customFormat="1">
      <c r="N9769" s="74"/>
    </row>
    <row r="9770" spans="14:14" customFormat="1">
      <c r="N9770" s="74"/>
    </row>
    <row r="9771" spans="14:14" customFormat="1">
      <c r="N9771" s="74"/>
    </row>
    <row r="9772" spans="14:14" customFormat="1">
      <c r="N9772" s="74"/>
    </row>
    <row r="9773" spans="14:14" customFormat="1">
      <c r="N9773" s="74"/>
    </row>
    <row r="9774" spans="14:14" customFormat="1">
      <c r="N9774" s="74"/>
    </row>
    <row r="9775" spans="14:14" customFormat="1">
      <c r="N9775" s="74"/>
    </row>
    <row r="9776" spans="14:14" customFormat="1">
      <c r="N9776" s="74"/>
    </row>
    <row r="9777" spans="14:14" customFormat="1">
      <c r="N9777" s="74"/>
    </row>
    <row r="9778" spans="14:14" customFormat="1">
      <c r="N9778" s="74"/>
    </row>
    <row r="9779" spans="14:14" customFormat="1">
      <c r="N9779" s="74"/>
    </row>
    <row r="9780" spans="14:14" customFormat="1">
      <c r="N9780" s="74"/>
    </row>
    <row r="9781" spans="14:14" customFormat="1">
      <c r="N9781" s="74"/>
    </row>
    <row r="9782" spans="14:14" customFormat="1">
      <c r="N9782" s="74"/>
    </row>
    <row r="9783" spans="14:14" customFormat="1">
      <c r="N9783" s="74"/>
    </row>
    <row r="9784" spans="14:14" customFormat="1">
      <c r="N9784" s="74"/>
    </row>
    <row r="9785" spans="14:14" customFormat="1">
      <c r="N9785" s="74"/>
    </row>
    <row r="9786" spans="14:14" customFormat="1">
      <c r="N9786" s="74"/>
    </row>
    <row r="9787" spans="14:14" customFormat="1">
      <c r="N9787" s="74"/>
    </row>
    <row r="9788" spans="14:14" customFormat="1">
      <c r="N9788" s="74"/>
    </row>
    <row r="9789" spans="14:14" customFormat="1">
      <c r="N9789" s="74"/>
    </row>
    <row r="9790" spans="14:14" customFormat="1">
      <c r="N9790" s="74"/>
    </row>
    <row r="9791" spans="14:14" customFormat="1">
      <c r="N9791" s="74"/>
    </row>
    <row r="9792" spans="14:14" customFormat="1">
      <c r="N9792" s="74"/>
    </row>
    <row r="9793" spans="14:14" customFormat="1">
      <c r="N9793" s="74"/>
    </row>
    <row r="9794" spans="14:14" customFormat="1">
      <c r="N9794" s="74"/>
    </row>
    <row r="9795" spans="14:14" customFormat="1">
      <c r="N9795" s="74"/>
    </row>
    <row r="9796" spans="14:14" customFormat="1">
      <c r="N9796" s="74"/>
    </row>
    <row r="9797" spans="14:14" customFormat="1">
      <c r="N9797" s="74"/>
    </row>
    <row r="9798" spans="14:14" customFormat="1">
      <c r="N9798" s="74"/>
    </row>
    <row r="9799" spans="14:14" customFormat="1">
      <c r="N9799" s="74"/>
    </row>
    <row r="9800" spans="14:14" customFormat="1">
      <c r="N9800" s="74"/>
    </row>
    <row r="9801" spans="14:14" customFormat="1">
      <c r="N9801" s="74"/>
    </row>
    <row r="9802" spans="14:14" customFormat="1">
      <c r="N9802" s="74"/>
    </row>
    <row r="9803" spans="14:14" customFormat="1">
      <c r="N9803" s="74"/>
    </row>
    <row r="9804" spans="14:14" customFormat="1">
      <c r="N9804" s="74"/>
    </row>
    <row r="9805" spans="14:14" customFormat="1">
      <c r="N9805" s="74"/>
    </row>
    <row r="9806" spans="14:14" customFormat="1">
      <c r="N9806" s="74"/>
    </row>
    <row r="9807" spans="14:14" customFormat="1">
      <c r="N9807" s="74"/>
    </row>
    <row r="9808" spans="14:14" customFormat="1">
      <c r="N9808" s="74"/>
    </row>
    <row r="9809" spans="14:14" customFormat="1">
      <c r="N9809" s="74"/>
    </row>
    <row r="9810" spans="14:14" customFormat="1">
      <c r="N9810" s="74"/>
    </row>
    <row r="9811" spans="14:14" customFormat="1">
      <c r="N9811" s="74"/>
    </row>
    <row r="9812" spans="14:14" customFormat="1">
      <c r="N9812" s="74"/>
    </row>
    <row r="9813" spans="14:14" customFormat="1">
      <c r="N9813" s="74"/>
    </row>
    <row r="9814" spans="14:14" customFormat="1">
      <c r="N9814" s="74"/>
    </row>
    <row r="9815" spans="14:14" customFormat="1">
      <c r="N9815" s="74"/>
    </row>
    <row r="9816" spans="14:14" customFormat="1">
      <c r="N9816" s="74"/>
    </row>
    <row r="9817" spans="14:14" customFormat="1">
      <c r="N9817" s="74"/>
    </row>
    <row r="9818" spans="14:14" customFormat="1">
      <c r="N9818" s="74"/>
    </row>
    <row r="9819" spans="14:14" customFormat="1">
      <c r="N9819" s="74"/>
    </row>
    <row r="9820" spans="14:14" customFormat="1">
      <c r="N9820" s="74"/>
    </row>
    <row r="9821" spans="14:14" customFormat="1">
      <c r="N9821" s="74"/>
    </row>
    <row r="9822" spans="14:14" customFormat="1">
      <c r="N9822" s="74"/>
    </row>
    <row r="9823" spans="14:14" customFormat="1">
      <c r="N9823" s="74"/>
    </row>
    <row r="9824" spans="14:14" customFormat="1">
      <c r="N9824" s="74"/>
    </row>
    <row r="9825" spans="14:14" customFormat="1">
      <c r="N9825" s="74"/>
    </row>
    <row r="9826" spans="14:14" customFormat="1">
      <c r="N9826" s="74"/>
    </row>
    <row r="9827" spans="14:14" customFormat="1">
      <c r="N9827" s="74"/>
    </row>
    <row r="9828" spans="14:14" customFormat="1">
      <c r="N9828" s="74"/>
    </row>
    <row r="9829" spans="14:14" customFormat="1">
      <c r="N9829" s="74"/>
    </row>
    <row r="9830" spans="14:14" customFormat="1">
      <c r="N9830" s="74"/>
    </row>
    <row r="9831" spans="14:14" customFormat="1">
      <c r="N9831" s="74"/>
    </row>
    <row r="9832" spans="14:14" customFormat="1">
      <c r="N9832" s="74"/>
    </row>
    <row r="9833" spans="14:14" customFormat="1">
      <c r="N9833" s="74"/>
    </row>
    <row r="9834" spans="14:14" customFormat="1">
      <c r="N9834" s="74"/>
    </row>
    <row r="9835" spans="14:14" customFormat="1">
      <c r="N9835" s="74"/>
    </row>
    <row r="9836" spans="14:14" customFormat="1">
      <c r="N9836" s="74"/>
    </row>
    <row r="9837" spans="14:14" customFormat="1">
      <c r="N9837" s="74"/>
    </row>
    <row r="9838" spans="14:14" customFormat="1">
      <c r="N9838" s="74"/>
    </row>
    <row r="9839" spans="14:14" customFormat="1">
      <c r="N9839" s="74"/>
    </row>
    <row r="9840" spans="14:14" customFormat="1">
      <c r="N9840" s="74"/>
    </row>
    <row r="9841" spans="14:14" customFormat="1">
      <c r="N9841" s="74"/>
    </row>
    <row r="9842" spans="14:14" customFormat="1">
      <c r="N9842" s="74"/>
    </row>
    <row r="9843" spans="14:14" customFormat="1">
      <c r="N9843" s="74"/>
    </row>
    <row r="9844" spans="14:14" customFormat="1">
      <c r="N9844" s="74"/>
    </row>
    <row r="9845" spans="14:14" customFormat="1">
      <c r="N9845" s="74"/>
    </row>
    <row r="9846" spans="14:14" customFormat="1">
      <c r="N9846" s="74"/>
    </row>
    <row r="9847" spans="14:14" customFormat="1">
      <c r="N9847" s="74"/>
    </row>
    <row r="9848" spans="14:14" customFormat="1">
      <c r="N9848" s="74"/>
    </row>
    <row r="9849" spans="14:14" customFormat="1">
      <c r="N9849" s="74"/>
    </row>
    <row r="9850" spans="14:14" customFormat="1">
      <c r="N9850" s="74"/>
    </row>
    <row r="9851" spans="14:14" customFormat="1">
      <c r="N9851" s="74"/>
    </row>
    <row r="9852" spans="14:14" customFormat="1">
      <c r="N9852" s="74"/>
    </row>
    <row r="9853" spans="14:14" customFormat="1">
      <c r="N9853" s="74"/>
    </row>
    <row r="9854" spans="14:14" customFormat="1">
      <c r="N9854" s="74"/>
    </row>
    <row r="9855" spans="14:14" customFormat="1">
      <c r="N9855" s="74"/>
    </row>
    <row r="9856" spans="14:14" customFormat="1">
      <c r="N9856" s="74"/>
    </row>
    <row r="9857" spans="14:14" customFormat="1">
      <c r="N9857" s="74"/>
    </row>
    <row r="9858" spans="14:14" customFormat="1">
      <c r="N9858" s="74"/>
    </row>
    <row r="9859" spans="14:14" customFormat="1">
      <c r="N9859" s="74"/>
    </row>
    <row r="9860" spans="14:14" customFormat="1">
      <c r="N9860" s="74"/>
    </row>
    <row r="9861" spans="14:14" customFormat="1">
      <c r="N9861" s="74"/>
    </row>
    <row r="9862" spans="14:14" customFormat="1">
      <c r="N9862" s="74"/>
    </row>
    <row r="9863" spans="14:14" customFormat="1">
      <c r="N9863" s="74"/>
    </row>
    <row r="9864" spans="14:14" customFormat="1">
      <c r="N9864" s="74"/>
    </row>
    <row r="9865" spans="14:14" customFormat="1">
      <c r="N9865" s="74"/>
    </row>
    <row r="9866" spans="14:14" customFormat="1">
      <c r="N9866" s="74"/>
    </row>
    <row r="9867" spans="14:14" customFormat="1">
      <c r="N9867" s="74"/>
    </row>
    <row r="9868" spans="14:14" customFormat="1">
      <c r="N9868" s="74"/>
    </row>
    <row r="9869" spans="14:14" customFormat="1">
      <c r="N9869" s="74"/>
    </row>
    <row r="9870" spans="14:14" customFormat="1">
      <c r="N9870" s="74"/>
    </row>
    <row r="9871" spans="14:14" customFormat="1">
      <c r="N9871" s="74"/>
    </row>
    <row r="9872" spans="14:14" customFormat="1">
      <c r="N9872" s="74"/>
    </row>
    <row r="9873" spans="14:14" customFormat="1">
      <c r="N9873" s="74"/>
    </row>
    <row r="9874" spans="14:14" customFormat="1">
      <c r="N9874" s="74"/>
    </row>
    <row r="9875" spans="14:14" customFormat="1">
      <c r="N9875" s="74"/>
    </row>
    <row r="9876" spans="14:14" customFormat="1">
      <c r="N9876" s="74"/>
    </row>
    <row r="9877" spans="14:14" customFormat="1">
      <c r="N9877" s="74"/>
    </row>
    <row r="9878" spans="14:14" customFormat="1">
      <c r="N9878" s="74"/>
    </row>
    <row r="9879" spans="14:14" customFormat="1">
      <c r="N9879" s="74"/>
    </row>
    <row r="9880" spans="14:14" customFormat="1">
      <c r="N9880" s="74"/>
    </row>
    <row r="9881" spans="14:14" customFormat="1">
      <c r="N9881" s="74"/>
    </row>
    <row r="9882" spans="14:14" customFormat="1">
      <c r="N9882" s="74"/>
    </row>
    <row r="9883" spans="14:14" customFormat="1">
      <c r="N9883" s="74"/>
    </row>
    <row r="9884" spans="14:14" customFormat="1">
      <c r="N9884" s="74"/>
    </row>
    <row r="9885" spans="14:14" customFormat="1">
      <c r="N9885" s="74"/>
    </row>
    <row r="9886" spans="14:14" customFormat="1">
      <c r="N9886" s="74"/>
    </row>
    <row r="9887" spans="14:14" customFormat="1">
      <c r="N9887" s="74"/>
    </row>
    <row r="9888" spans="14:14" customFormat="1">
      <c r="N9888" s="74"/>
    </row>
    <row r="9889" spans="14:14" customFormat="1">
      <c r="N9889" s="74"/>
    </row>
    <row r="9890" spans="14:14" customFormat="1">
      <c r="N9890" s="74"/>
    </row>
    <row r="9891" spans="14:14" customFormat="1">
      <c r="N9891" s="74"/>
    </row>
    <row r="9892" spans="14:14" customFormat="1">
      <c r="N9892" s="74"/>
    </row>
    <row r="9893" spans="14:14" customFormat="1">
      <c r="N9893" s="74"/>
    </row>
    <row r="9894" spans="14:14" customFormat="1">
      <c r="N9894" s="74"/>
    </row>
    <row r="9895" spans="14:14" customFormat="1">
      <c r="N9895" s="74"/>
    </row>
    <row r="9896" spans="14:14" customFormat="1">
      <c r="N9896" s="74"/>
    </row>
    <row r="9897" spans="14:14" customFormat="1">
      <c r="N9897" s="74"/>
    </row>
    <row r="9898" spans="14:14" customFormat="1">
      <c r="N9898" s="74"/>
    </row>
    <row r="9899" spans="14:14" customFormat="1">
      <c r="N9899" s="74"/>
    </row>
    <row r="9900" spans="14:14" customFormat="1">
      <c r="N9900" s="74"/>
    </row>
    <row r="9901" spans="14:14" customFormat="1">
      <c r="N9901" s="74"/>
    </row>
    <row r="9902" spans="14:14" customFormat="1">
      <c r="N9902" s="74"/>
    </row>
    <row r="9903" spans="14:14" customFormat="1">
      <c r="N9903" s="74"/>
    </row>
    <row r="9904" spans="14:14" customFormat="1">
      <c r="N9904" s="74"/>
    </row>
    <row r="9905" spans="14:14" customFormat="1">
      <c r="N9905" s="74"/>
    </row>
    <row r="9906" spans="14:14" customFormat="1">
      <c r="N9906" s="74"/>
    </row>
    <row r="9907" spans="14:14" customFormat="1">
      <c r="N9907" s="74"/>
    </row>
    <row r="9908" spans="14:14" customFormat="1">
      <c r="N9908" s="74"/>
    </row>
    <row r="9909" spans="14:14" customFormat="1">
      <c r="N9909" s="74"/>
    </row>
    <row r="9910" spans="14:14" customFormat="1">
      <c r="N9910" s="74"/>
    </row>
    <row r="9911" spans="14:14" customFormat="1">
      <c r="N9911" s="74"/>
    </row>
    <row r="9912" spans="14:14" customFormat="1">
      <c r="N9912" s="74"/>
    </row>
    <row r="9913" spans="14:14" customFormat="1">
      <c r="N9913" s="74"/>
    </row>
    <row r="9914" spans="14:14" customFormat="1">
      <c r="N9914" s="74"/>
    </row>
    <row r="9915" spans="14:14" customFormat="1">
      <c r="N9915" s="74"/>
    </row>
    <row r="9916" spans="14:14" customFormat="1">
      <c r="N9916" s="74"/>
    </row>
    <row r="9917" spans="14:14" customFormat="1">
      <c r="N9917" s="74"/>
    </row>
    <row r="9918" spans="14:14" customFormat="1">
      <c r="N9918" s="74"/>
    </row>
    <row r="9919" spans="14:14" customFormat="1">
      <c r="N9919" s="74"/>
    </row>
    <row r="9920" spans="14:14" customFormat="1">
      <c r="N9920" s="74"/>
    </row>
    <row r="9921" spans="14:14" customFormat="1">
      <c r="N9921" s="74"/>
    </row>
    <row r="9922" spans="14:14" customFormat="1">
      <c r="N9922" s="74"/>
    </row>
    <row r="9923" spans="14:14" customFormat="1">
      <c r="N9923" s="74"/>
    </row>
    <row r="9924" spans="14:14" customFormat="1">
      <c r="N9924" s="74"/>
    </row>
    <row r="9925" spans="14:14" customFormat="1">
      <c r="N9925" s="74"/>
    </row>
    <row r="9926" spans="14:14" customFormat="1">
      <c r="N9926" s="74"/>
    </row>
    <row r="9927" spans="14:14" customFormat="1">
      <c r="N9927" s="74"/>
    </row>
    <row r="9928" spans="14:14" customFormat="1">
      <c r="N9928" s="74"/>
    </row>
    <row r="9929" spans="14:14" customFormat="1">
      <c r="N9929" s="74"/>
    </row>
    <row r="9930" spans="14:14" customFormat="1">
      <c r="N9930" s="74"/>
    </row>
    <row r="9931" spans="14:14" customFormat="1">
      <c r="N9931" s="74"/>
    </row>
    <row r="9932" spans="14:14" customFormat="1">
      <c r="N9932" s="74"/>
    </row>
    <row r="9933" spans="14:14" customFormat="1">
      <c r="N9933" s="74"/>
    </row>
    <row r="9934" spans="14:14" customFormat="1">
      <c r="N9934" s="74"/>
    </row>
    <row r="9935" spans="14:14" customFormat="1">
      <c r="N9935" s="74"/>
    </row>
    <row r="9936" spans="14:14" customFormat="1">
      <c r="N9936" s="74"/>
    </row>
    <row r="9937" spans="14:14" customFormat="1">
      <c r="N9937" s="74"/>
    </row>
    <row r="9938" spans="14:14" customFormat="1">
      <c r="N9938" s="74"/>
    </row>
    <row r="9939" spans="14:14" customFormat="1">
      <c r="N9939" s="74"/>
    </row>
    <row r="9940" spans="14:14" customFormat="1">
      <c r="N9940" s="74"/>
    </row>
    <row r="9941" spans="14:14" customFormat="1">
      <c r="N9941" s="74"/>
    </row>
    <row r="9942" spans="14:14" customFormat="1">
      <c r="N9942" s="74"/>
    </row>
    <row r="9943" spans="14:14" customFormat="1">
      <c r="N9943" s="74"/>
    </row>
    <row r="9944" spans="14:14" customFormat="1">
      <c r="N9944" s="74"/>
    </row>
    <row r="9945" spans="14:14" customFormat="1">
      <c r="N9945" s="74"/>
    </row>
    <row r="9946" spans="14:14" customFormat="1">
      <c r="N9946" s="74"/>
    </row>
    <row r="9947" spans="14:14" customFormat="1">
      <c r="N9947" s="74"/>
    </row>
    <row r="9948" spans="14:14" customFormat="1">
      <c r="N9948" s="74"/>
    </row>
    <row r="9949" spans="14:14" customFormat="1">
      <c r="N9949" s="74"/>
    </row>
    <row r="9950" spans="14:14" customFormat="1">
      <c r="N9950" s="74"/>
    </row>
    <row r="9951" spans="14:14" customFormat="1">
      <c r="N9951" s="74"/>
    </row>
    <row r="9952" spans="14:14" customFormat="1">
      <c r="N9952" s="74"/>
    </row>
    <row r="9953" spans="14:14" customFormat="1">
      <c r="N9953" s="74"/>
    </row>
    <row r="9954" spans="14:14" customFormat="1">
      <c r="N9954" s="74"/>
    </row>
    <row r="9955" spans="14:14" customFormat="1">
      <c r="N9955" s="74"/>
    </row>
    <row r="9956" spans="14:14" customFormat="1">
      <c r="N9956" s="74"/>
    </row>
    <row r="9957" spans="14:14" customFormat="1">
      <c r="N9957" s="74"/>
    </row>
    <row r="9958" spans="14:14" customFormat="1">
      <c r="N9958" s="74"/>
    </row>
    <row r="9959" spans="14:14" customFormat="1">
      <c r="N9959" s="74"/>
    </row>
    <row r="9960" spans="14:14" customFormat="1">
      <c r="N9960" s="74"/>
    </row>
    <row r="9961" spans="14:14" customFormat="1">
      <c r="N9961" s="74"/>
    </row>
    <row r="9962" spans="14:14" customFormat="1">
      <c r="N9962" s="74"/>
    </row>
    <row r="9963" spans="14:14" customFormat="1">
      <c r="N9963" s="74"/>
    </row>
    <row r="9964" spans="14:14" customFormat="1">
      <c r="N9964" s="74"/>
    </row>
    <row r="9965" spans="14:14" customFormat="1">
      <c r="N9965" s="74"/>
    </row>
    <row r="9966" spans="14:14" customFormat="1">
      <c r="N9966" s="74"/>
    </row>
    <row r="9967" spans="14:14" customFormat="1">
      <c r="N9967" s="74"/>
    </row>
    <row r="9968" spans="14:14" customFormat="1">
      <c r="N9968" s="74"/>
    </row>
    <row r="9969" spans="14:14" customFormat="1">
      <c r="N9969" s="74"/>
    </row>
    <row r="9970" spans="14:14" customFormat="1">
      <c r="N9970" s="74"/>
    </row>
    <row r="9971" spans="14:14" customFormat="1">
      <c r="N9971" s="74"/>
    </row>
    <row r="9972" spans="14:14" customFormat="1">
      <c r="N9972" s="74"/>
    </row>
    <row r="9973" spans="14:14" customFormat="1">
      <c r="N9973" s="74"/>
    </row>
    <row r="9974" spans="14:14" customFormat="1">
      <c r="N9974" s="74"/>
    </row>
    <row r="9975" spans="14:14" customFormat="1">
      <c r="N9975" s="74"/>
    </row>
    <row r="9976" spans="14:14" customFormat="1">
      <c r="N9976" s="74"/>
    </row>
    <row r="9977" spans="14:14" customFormat="1">
      <c r="N9977" s="74"/>
    </row>
    <row r="9978" spans="14:14" customFormat="1">
      <c r="N9978" s="74"/>
    </row>
    <row r="9979" spans="14:14" customFormat="1">
      <c r="N9979" s="74"/>
    </row>
    <row r="9980" spans="14:14" customFormat="1">
      <c r="N9980" s="74"/>
    </row>
    <row r="9981" spans="14:14" customFormat="1">
      <c r="N9981" s="74"/>
    </row>
    <row r="9982" spans="14:14" customFormat="1">
      <c r="N9982" s="74"/>
    </row>
    <row r="9983" spans="14:14" customFormat="1">
      <c r="N9983" s="74"/>
    </row>
    <row r="9984" spans="14:14" customFormat="1">
      <c r="N9984" s="74"/>
    </row>
    <row r="9985" spans="14:14" customFormat="1">
      <c r="N9985" s="74"/>
    </row>
    <row r="9986" spans="14:14" customFormat="1">
      <c r="N9986" s="74"/>
    </row>
    <row r="9987" spans="14:14" customFormat="1">
      <c r="N9987" s="74"/>
    </row>
    <row r="9988" spans="14:14" customFormat="1">
      <c r="N9988" s="74"/>
    </row>
    <row r="9989" spans="14:14" customFormat="1">
      <c r="N9989" s="74"/>
    </row>
    <row r="9990" spans="14:14" customFormat="1">
      <c r="N9990" s="74"/>
    </row>
    <row r="9991" spans="14:14" customFormat="1">
      <c r="N9991" s="74"/>
    </row>
    <row r="9992" spans="14:14" customFormat="1">
      <c r="N9992" s="74"/>
    </row>
    <row r="9993" spans="14:14" customFormat="1">
      <c r="N9993" s="74"/>
    </row>
    <row r="9994" spans="14:14" customFormat="1">
      <c r="N9994" s="74"/>
    </row>
    <row r="9995" spans="14:14" customFormat="1">
      <c r="N9995" s="74"/>
    </row>
    <row r="9996" spans="14:14" customFormat="1">
      <c r="N9996" s="74"/>
    </row>
    <row r="9997" spans="14:14" customFormat="1">
      <c r="N9997" s="74"/>
    </row>
    <row r="9998" spans="14:14" customFormat="1">
      <c r="N9998" s="74"/>
    </row>
    <row r="9999" spans="14:14" customFormat="1">
      <c r="N9999" s="74"/>
    </row>
    <row r="10000" spans="14:14" customFormat="1">
      <c r="N10000" s="74"/>
    </row>
    <row r="10001" spans="14:14" customFormat="1">
      <c r="N10001" s="74"/>
    </row>
    <row r="10002" spans="14:14" customFormat="1">
      <c r="N10002" s="74"/>
    </row>
    <row r="10003" spans="14:14" customFormat="1">
      <c r="N10003" s="74"/>
    </row>
    <row r="10004" spans="14:14" customFormat="1">
      <c r="N10004" s="74"/>
    </row>
    <row r="10005" spans="14:14" customFormat="1">
      <c r="N10005" s="74"/>
    </row>
    <row r="10006" spans="14:14" customFormat="1">
      <c r="N10006" s="74"/>
    </row>
    <row r="10007" spans="14:14" customFormat="1">
      <c r="N10007" s="74"/>
    </row>
    <row r="10008" spans="14:14" customFormat="1">
      <c r="N10008" s="74"/>
    </row>
    <row r="10009" spans="14:14" customFormat="1">
      <c r="N10009" s="74"/>
    </row>
    <row r="10010" spans="14:14" customFormat="1">
      <c r="N10010" s="74"/>
    </row>
    <row r="10011" spans="14:14" customFormat="1">
      <c r="N10011" s="74"/>
    </row>
    <row r="10012" spans="14:14" customFormat="1">
      <c r="N10012" s="74"/>
    </row>
    <row r="10013" spans="14:14" customFormat="1">
      <c r="N10013" s="74"/>
    </row>
    <row r="10014" spans="14:14" customFormat="1">
      <c r="N10014" s="74"/>
    </row>
    <row r="10015" spans="14:14" customFormat="1">
      <c r="N10015" s="74"/>
    </row>
    <row r="10016" spans="14:14" customFormat="1">
      <c r="N10016" s="74"/>
    </row>
    <row r="10017" spans="14:14" customFormat="1">
      <c r="N10017" s="74"/>
    </row>
    <row r="10018" spans="14:14" customFormat="1">
      <c r="N10018" s="74"/>
    </row>
    <row r="10019" spans="14:14" customFormat="1">
      <c r="N10019" s="74"/>
    </row>
    <row r="10020" spans="14:14" customFormat="1">
      <c r="N10020" s="74"/>
    </row>
    <row r="10021" spans="14:14" customFormat="1">
      <c r="N10021" s="74"/>
    </row>
    <row r="10022" spans="14:14" customFormat="1">
      <c r="N10022" s="74"/>
    </row>
    <row r="10023" spans="14:14" customFormat="1">
      <c r="N10023" s="74"/>
    </row>
    <row r="10024" spans="14:14" customFormat="1">
      <c r="N10024" s="74"/>
    </row>
    <row r="10025" spans="14:14" customFormat="1">
      <c r="N10025" s="74"/>
    </row>
    <row r="10026" spans="14:14" customFormat="1">
      <c r="N10026" s="74"/>
    </row>
    <row r="10027" spans="14:14" customFormat="1">
      <c r="N10027" s="74"/>
    </row>
    <row r="10028" spans="14:14" customFormat="1">
      <c r="N10028" s="74"/>
    </row>
    <row r="10029" spans="14:14" customFormat="1">
      <c r="N10029" s="74"/>
    </row>
    <row r="10030" spans="14:14" customFormat="1">
      <c r="N10030" s="74"/>
    </row>
    <row r="10031" spans="14:14" customFormat="1">
      <c r="N10031" s="74"/>
    </row>
    <row r="10032" spans="14:14" customFormat="1">
      <c r="N10032" s="74"/>
    </row>
    <row r="10033" spans="14:14" customFormat="1">
      <c r="N10033" s="74"/>
    </row>
    <row r="10034" spans="14:14" customFormat="1">
      <c r="N10034" s="74"/>
    </row>
    <row r="10035" spans="14:14" customFormat="1">
      <c r="N10035" s="74"/>
    </row>
    <row r="10036" spans="14:14" customFormat="1">
      <c r="N10036" s="74"/>
    </row>
    <row r="10037" spans="14:14" customFormat="1">
      <c r="N10037" s="74"/>
    </row>
    <row r="10038" spans="14:14" customFormat="1">
      <c r="N10038" s="74"/>
    </row>
    <row r="10039" spans="14:14" customFormat="1">
      <c r="N10039" s="74"/>
    </row>
    <row r="10040" spans="14:14" customFormat="1">
      <c r="N10040" s="74"/>
    </row>
    <row r="10041" spans="14:14" customFormat="1">
      <c r="N10041" s="74"/>
    </row>
    <row r="10042" spans="14:14" customFormat="1">
      <c r="N10042" s="74"/>
    </row>
    <row r="10043" spans="14:14" customFormat="1">
      <c r="N10043" s="74"/>
    </row>
    <row r="10044" spans="14:14" customFormat="1">
      <c r="N10044" s="74"/>
    </row>
    <row r="10045" spans="14:14" customFormat="1">
      <c r="N10045" s="74"/>
    </row>
    <row r="10046" spans="14:14" customFormat="1">
      <c r="N10046" s="74"/>
    </row>
    <row r="10047" spans="14:14" customFormat="1">
      <c r="N10047" s="74"/>
    </row>
    <row r="10048" spans="14:14" customFormat="1">
      <c r="N10048" s="74"/>
    </row>
    <row r="10049" spans="14:14" customFormat="1">
      <c r="N10049" s="74"/>
    </row>
    <row r="10050" spans="14:14" customFormat="1">
      <c r="N10050" s="74"/>
    </row>
    <row r="10051" spans="14:14" customFormat="1">
      <c r="N10051" s="74"/>
    </row>
    <row r="10052" spans="14:14" customFormat="1">
      <c r="N10052" s="74"/>
    </row>
    <row r="10053" spans="14:14" customFormat="1">
      <c r="N10053" s="74"/>
    </row>
    <row r="10054" spans="14:14" customFormat="1">
      <c r="N10054" s="74"/>
    </row>
    <row r="10055" spans="14:14" customFormat="1">
      <c r="N10055" s="74"/>
    </row>
    <row r="10056" spans="14:14" customFormat="1">
      <c r="N10056" s="74"/>
    </row>
    <row r="10057" spans="14:14" customFormat="1">
      <c r="N10057" s="74"/>
    </row>
    <row r="10058" spans="14:14" customFormat="1">
      <c r="N10058" s="74"/>
    </row>
    <row r="10059" spans="14:14" customFormat="1">
      <c r="N10059" s="74"/>
    </row>
    <row r="10060" spans="14:14" customFormat="1">
      <c r="N10060" s="74"/>
    </row>
    <row r="10061" spans="14:14" customFormat="1">
      <c r="N10061" s="74"/>
    </row>
    <row r="10062" spans="14:14" customFormat="1">
      <c r="N10062" s="74"/>
    </row>
    <row r="10063" spans="14:14" customFormat="1">
      <c r="N10063" s="74"/>
    </row>
    <row r="10064" spans="14:14" customFormat="1">
      <c r="N10064" s="74"/>
    </row>
    <row r="10065" spans="14:14" customFormat="1">
      <c r="N10065" s="74"/>
    </row>
    <row r="10066" spans="14:14" customFormat="1">
      <c r="N10066" s="74"/>
    </row>
    <row r="10067" spans="14:14" customFormat="1">
      <c r="N10067" s="74"/>
    </row>
    <row r="10068" spans="14:14" customFormat="1">
      <c r="N10068" s="74"/>
    </row>
    <row r="10069" spans="14:14" customFormat="1">
      <c r="N10069" s="74"/>
    </row>
    <row r="10070" spans="14:14" customFormat="1">
      <c r="N10070" s="74"/>
    </row>
    <row r="10071" spans="14:14" customFormat="1">
      <c r="N10071" s="74"/>
    </row>
    <row r="10072" spans="14:14" customFormat="1">
      <c r="N10072" s="74"/>
    </row>
    <row r="10073" spans="14:14" customFormat="1">
      <c r="N10073" s="74"/>
    </row>
    <row r="10074" spans="14:14" customFormat="1">
      <c r="N10074" s="74"/>
    </row>
    <row r="10075" spans="14:14" customFormat="1">
      <c r="N10075" s="74"/>
    </row>
    <row r="10076" spans="14:14" customFormat="1">
      <c r="N10076" s="74"/>
    </row>
    <row r="10077" spans="14:14" customFormat="1">
      <c r="N10077" s="74"/>
    </row>
    <row r="10078" spans="14:14" customFormat="1">
      <c r="N10078" s="74"/>
    </row>
    <row r="10079" spans="14:14" customFormat="1">
      <c r="N10079" s="74"/>
    </row>
    <row r="10080" spans="14:14" customFormat="1">
      <c r="N10080" s="74"/>
    </row>
    <row r="10081" spans="14:14" customFormat="1">
      <c r="N10081" s="74"/>
    </row>
    <row r="10082" spans="14:14" customFormat="1">
      <c r="N10082" s="74"/>
    </row>
    <row r="10083" spans="14:14" customFormat="1">
      <c r="N10083" s="74"/>
    </row>
    <row r="10084" spans="14:14" customFormat="1">
      <c r="N10084" s="74"/>
    </row>
    <row r="10085" spans="14:14" customFormat="1">
      <c r="N10085" s="74"/>
    </row>
    <row r="10086" spans="14:14" customFormat="1">
      <c r="N10086" s="74"/>
    </row>
    <row r="10087" spans="14:14" customFormat="1">
      <c r="N10087" s="74"/>
    </row>
    <row r="10088" spans="14:14" customFormat="1">
      <c r="N10088" s="74"/>
    </row>
    <row r="10089" spans="14:14" customFormat="1">
      <c r="N10089" s="74"/>
    </row>
    <row r="10090" spans="14:14" customFormat="1">
      <c r="N10090" s="74"/>
    </row>
    <row r="10091" spans="14:14" customFormat="1">
      <c r="N10091" s="74"/>
    </row>
    <row r="10092" spans="14:14" customFormat="1">
      <c r="N10092" s="74"/>
    </row>
    <row r="10093" spans="14:14" customFormat="1">
      <c r="N10093" s="74"/>
    </row>
    <row r="10094" spans="14:14" customFormat="1">
      <c r="N10094" s="74"/>
    </row>
    <row r="10095" spans="14:14" customFormat="1">
      <c r="N10095" s="74"/>
    </row>
    <row r="10096" spans="14:14" customFormat="1">
      <c r="N10096" s="74"/>
    </row>
    <row r="10097" spans="14:14" customFormat="1">
      <c r="N10097" s="74"/>
    </row>
    <row r="10098" spans="14:14" customFormat="1">
      <c r="N10098" s="74"/>
    </row>
    <row r="10099" spans="14:14" customFormat="1">
      <c r="N10099" s="74"/>
    </row>
    <row r="10100" spans="14:14" customFormat="1">
      <c r="N10100" s="74"/>
    </row>
    <row r="10101" spans="14:14" customFormat="1">
      <c r="N10101" s="74"/>
    </row>
    <row r="10102" spans="14:14" customFormat="1">
      <c r="N10102" s="74"/>
    </row>
    <row r="10103" spans="14:14" customFormat="1">
      <c r="N10103" s="74"/>
    </row>
    <row r="10104" spans="14:14" customFormat="1">
      <c r="N10104" s="74"/>
    </row>
    <row r="10105" spans="14:14" customFormat="1">
      <c r="N10105" s="74"/>
    </row>
    <row r="10106" spans="14:14" customFormat="1">
      <c r="N10106" s="74"/>
    </row>
    <row r="10107" spans="14:14" customFormat="1">
      <c r="N10107" s="74"/>
    </row>
    <row r="10108" spans="14:14" customFormat="1">
      <c r="N10108" s="74"/>
    </row>
    <row r="10109" spans="14:14" customFormat="1">
      <c r="N10109" s="74"/>
    </row>
    <row r="10110" spans="14:14" customFormat="1">
      <c r="N10110" s="74"/>
    </row>
    <row r="10111" spans="14:14" customFormat="1">
      <c r="N10111" s="74"/>
    </row>
    <row r="10112" spans="14:14" customFormat="1">
      <c r="N10112" s="74"/>
    </row>
    <row r="10113" spans="14:14" customFormat="1">
      <c r="N10113" s="74"/>
    </row>
    <row r="10114" spans="14:14" customFormat="1">
      <c r="N10114" s="74"/>
    </row>
    <row r="10115" spans="14:14" customFormat="1">
      <c r="N10115" s="74"/>
    </row>
    <row r="10116" spans="14:14" customFormat="1">
      <c r="N10116" s="74"/>
    </row>
    <row r="10117" spans="14:14" customFormat="1">
      <c r="N10117" s="74"/>
    </row>
    <row r="10118" spans="14:14" customFormat="1">
      <c r="N10118" s="74"/>
    </row>
    <row r="10119" spans="14:14" customFormat="1">
      <c r="N10119" s="74"/>
    </row>
    <row r="10120" spans="14:14" customFormat="1">
      <c r="N10120" s="74"/>
    </row>
    <row r="10121" spans="14:14" customFormat="1">
      <c r="N10121" s="74"/>
    </row>
    <row r="10122" spans="14:14" customFormat="1">
      <c r="N10122" s="74"/>
    </row>
    <row r="10123" spans="14:14" customFormat="1">
      <c r="N10123" s="74"/>
    </row>
    <row r="10124" spans="14:14" customFormat="1">
      <c r="N10124" s="74"/>
    </row>
    <row r="10125" spans="14:14" customFormat="1">
      <c r="N10125" s="74"/>
    </row>
    <row r="10126" spans="14:14" customFormat="1">
      <c r="N10126" s="74"/>
    </row>
    <row r="10127" spans="14:14" customFormat="1">
      <c r="N10127" s="74"/>
    </row>
    <row r="10128" spans="14:14" customFormat="1">
      <c r="N10128" s="74"/>
    </row>
    <row r="10129" spans="14:14" customFormat="1">
      <c r="N10129" s="74"/>
    </row>
    <row r="10130" spans="14:14" customFormat="1">
      <c r="N10130" s="74"/>
    </row>
    <row r="10131" spans="14:14" customFormat="1">
      <c r="N10131" s="74"/>
    </row>
    <row r="10132" spans="14:14" customFormat="1">
      <c r="N10132" s="74"/>
    </row>
    <row r="10133" spans="14:14" customFormat="1">
      <c r="N10133" s="74"/>
    </row>
    <row r="10134" spans="14:14" customFormat="1">
      <c r="N10134" s="74"/>
    </row>
    <row r="10135" spans="14:14" customFormat="1">
      <c r="N10135" s="74"/>
    </row>
    <row r="10136" spans="14:14" customFormat="1">
      <c r="N10136" s="74"/>
    </row>
    <row r="10137" spans="14:14" customFormat="1">
      <c r="N10137" s="74"/>
    </row>
    <row r="10138" spans="14:14" customFormat="1">
      <c r="N10138" s="74"/>
    </row>
    <row r="10139" spans="14:14" customFormat="1">
      <c r="N10139" s="74"/>
    </row>
    <row r="10140" spans="14:14" customFormat="1">
      <c r="N10140" s="74"/>
    </row>
    <row r="10141" spans="14:14" customFormat="1">
      <c r="N10141" s="74"/>
    </row>
    <row r="10142" spans="14:14" customFormat="1">
      <c r="N10142" s="74"/>
    </row>
    <row r="10143" spans="14:14" customFormat="1">
      <c r="N10143" s="74"/>
    </row>
    <row r="10144" spans="14:14" customFormat="1">
      <c r="N10144" s="74"/>
    </row>
    <row r="10145" spans="14:14" customFormat="1">
      <c r="N10145" s="74"/>
    </row>
    <row r="10146" spans="14:14" customFormat="1">
      <c r="N10146" s="74"/>
    </row>
    <row r="10147" spans="14:14" customFormat="1">
      <c r="N10147" s="74"/>
    </row>
    <row r="10148" spans="14:14" customFormat="1">
      <c r="N10148" s="74"/>
    </row>
    <row r="10149" spans="14:14" customFormat="1">
      <c r="N10149" s="74"/>
    </row>
    <row r="10150" spans="14:14" customFormat="1">
      <c r="N10150" s="74"/>
    </row>
    <row r="10151" spans="14:14" customFormat="1">
      <c r="N10151" s="74"/>
    </row>
    <row r="10152" spans="14:14" customFormat="1">
      <c r="N10152" s="74"/>
    </row>
    <row r="10153" spans="14:14" customFormat="1">
      <c r="N10153" s="74"/>
    </row>
    <row r="10154" spans="14:14" customFormat="1">
      <c r="N10154" s="74"/>
    </row>
    <row r="10155" spans="14:14" customFormat="1">
      <c r="N10155" s="74"/>
    </row>
    <row r="10156" spans="14:14" customFormat="1">
      <c r="N10156" s="74"/>
    </row>
    <row r="10157" spans="14:14" customFormat="1">
      <c r="N10157" s="74"/>
    </row>
    <row r="10158" spans="14:14" customFormat="1">
      <c r="N10158" s="74"/>
    </row>
    <row r="10159" spans="14:14" customFormat="1">
      <c r="N10159" s="74"/>
    </row>
    <row r="10160" spans="14:14" customFormat="1">
      <c r="N10160" s="74"/>
    </row>
    <row r="10161" spans="14:14" customFormat="1">
      <c r="N10161" s="74"/>
    </row>
    <row r="10162" spans="14:14" customFormat="1">
      <c r="N10162" s="74"/>
    </row>
    <row r="10163" spans="14:14" customFormat="1">
      <c r="N10163" s="74"/>
    </row>
    <row r="10164" spans="14:14" customFormat="1">
      <c r="N10164" s="74"/>
    </row>
    <row r="10165" spans="14:14" customFormat="1">
      <c r="N10165" s="74"/>
    </row>
    <row r="10166" spans="14:14" customFormat="1">
      <c r="N10166" s="74"/>
    </row>
    <row r="10167" spans="14:14" customFormat="1">
      <c r="N10167" s="74"/>
    </row>
    <row r="10168" spans="14:14" customFormat="1">
      <c r="N10168" s="74"/>
    </row>
    <row r="10169" spans="14:14" customFormat="1">
      <c r="N10169" s="74"/>
    </row>
    <row r="10170" spans="14:14" customFormat="1">
      <c r="N10170" s="74"/>
    </row>
    <row r="10171" spans="14:14" customFormat="1">
      <c r="N10171" s="74"/>
    </row>
    <row r="10172" spans="14:14" customFormat="1">
      <c r="N10172" s="74"/>
    </row>
    <row r="10173" spans="14:14" customFormat="1">
      <c r="N10173" s="74"/>
    </row>
    <row r="10174" spans="14:14" customFormat="1">
      <c r="N10174" s="74"/>
    </row>
    <row r="10175" spans="14:14" customFormat="1">
      <c r="N10175" s="74"/>
    </row>
    <row r="10176" spans="14:14" customFormat="1">
      <c r="N10176" s="74"/>
    </row>
    <row r="10177" spans="14:14" customFormat="1">
      <c r="N10177" s="74"/>
    </row>
    <row r="10178" spans="14:14" customFormat="1">
      <c r="N10178" s="74"/>
    </row>
    <row r="10179" spans="14:14" customFormat="1">
      <c r="N10179" s="74"/>
    </row>
    <row r="10180" spans="14:14" customFormat="1">
      <c r="N10180" s="74"/>
    </row>
    <row r="10181" spans="14:14" customFormat="1">
      <c r="N10181" s="74"/>
    </row>
    <row r="10182" spans="14:14" customFormat="1">
      <c r="N10182" s="74"/>
    </row>
    <row r="10183" spans="14:14" customFormat="1">
      <c r="N10183" s="74"/>
    </row>
    <row r="10184" spans="14:14" customFormat="1">
      <c r="N10184" s="74"/>
    </row>
    <row r="10185" spans="14:14" customFormat="1">
      <c r="N10185" s="74"/>
    </row>
    <row r="10186" spans="14:14" customFormat="1">
      <c r="N10186" s="74"/>
    </row>
    <row r="10187" spans="14:14" customFormat="1">
      <c r="N10187" s="74"/>
    </row>
    <row r="10188" spans="14:14" customFormat="1">
      <c r="N10188" s="74"/>
    </row>
    <row r="10189" spans="14:14" customFormat="1">
      <c r="N10189" s="74"/>
    </row>
    <row r="10190" spans="14:14" customFormat="1">
      <c r="N10190" s="74"/>
    </row>
    <row r="10191" spans="14:14" customFormat="1">
      <c r="N10191" s="74"/>
    </row>
    <row r="10192" spans="14:14" customFormat="1">
      <c r="N10192" s="74"/>
    </row>
    <row r="10193" spans="14:14" customFormat="1">
      <c r="N10193" s="74"/>
    </row>
    <row r="10194" spans="14:14" customFormat="1">
      <c r="N10194" s="74"/>
    </row>
    <row r="10195" spans="14:14" customFormat="1">
      <c r="N10195" s="74"/>
    </row>
    <row r="10196" spans="14:14" customFormat="1">
      <c r="N10196" s="74"/>
    </row>
    <row r="10197" spans="14:14" customFormat="1">
      <c r="N10197" s="74"/>
    </row>
    <row r="10198" spans="14:14" customFormat="1">
      <c r="N10198" s="74"/>
    </row>
    <row r="10199" spans="14:14" customFormat="1">
      <c r="N10199" s="74"/>
    </row>
    <row r="10200" spans="14:14" customFormat="1">
      <c r="N10200" s="74"/>
    </row>
    <row r="10201" spans="14:14" customFormat="1">
      <c r="N10201" s="74"/>
    </row>
    <row r="10202" spans="14:14" customFormat="1">
      <c r="N10202" s="74"/>
    </row>
    <row r="10203" spans="14:14" customFormat="1">
      <c r="N10203" s="74"/>
    </row>
    <row r="10204" spans="14:14" customFormat="1">
      <c r="N10204" s="74"/>
    </row>
    <row r="10205" spans="14:14" customFormat="1">
      <c r="N10205" s="74"/>
    </row>
    <row r="10206" spans="14:14" customFormat="1">
      <c r="N10206" s="74"/>
    </row>
    <row r="10207" spans="14:14" customFormat="1">
      <c r="N10207" s="74"/>
    </row>
    <row r="10208" spans="14:14" customFormat="1">
      <c r="N10208" s="74"/>
    </row>
    <row r="10209" spans="14:14" customFormat="1">
      <c r="N10209" s="74"/>
    </row>
    <row r="10210" spans="14:14" customFormat="1">
      <c r="N10210" s="74"/>
    </row>
    <row r="10211" spans="14:14" customFormat="1">
      <c r="N10211" s="74"/>
    </row>
    <row r="10212" spans="14:14" customFormat="1">
      <c r="N10212" s="74"/>
    </row>
    <row r="10213" spans="14:14" customFormat="1">
      <c r="N10213" s="74"/>
    </row>
    <row r="10214" spans="14:14" customFormat="1">
      <c r="N10214" s="74"/>
    </row>
    <row r="10215" spans="14:14" customFormat="1">
      <c r="N10215" s="74"/>
    </row>
    <row r="10216" spans="14:14" customFormat="1">
      <c r="N10216" s="74"/>
    </row>
    <row r="10217" spans="14:14" customFormat="1">
      <c r="N10217" s="74"/>
    </row>
    <row r="10218" spans="14:14" customFormat="1">
      <c r="N10218" s="74"/>
    </row>
    <row r="10219" spans="14:14" customFormat="1">
      <c r="N10219" s="74"/>
    </row>
    <row r="10220" spans="14:14" customFormat="1">
      <c r="N10220" s="74"/>
    </row>
    <row r="10221" spans="14:14" customFormat="1">
      <c r="N10221" s="74"/>
    </row>
    <row r="10222" spans="14:14" customFormat="1">
      <c r="N10222" s="74"/>
    </row>
    <row r="10223" spans="14:14" customFormat="1">
      <c r="N10223" s="74"/>
    </row>
    <row r="10224" spans="14:14" customFormat="1">
      <c r="N10224" s="74"/>
    </row>
    <row r="10225" spans="14:14" customFormat="1">
      <c r="N10225" s="74"/>
    </row>
    <row r="10226" spans="14:14" customFormat="1">
      <c r="N10226" s="74"/>
    </row>
    <row r="10227" spans="14:14" customFormat="1">
      <c r="N10227" s="74"/>
    </row>
    <row r="10228" spans="14:14" customFormat="1">
      <c r="N10228" s="74"/>
    </row>
    <row r="10229" spans="14:14" customFormat="1">
      <c r="N10229" s="74"/>
    </row>
    <row r="10230" spans="14:14" customFormat="1">
      <c r="N10230" s="74"/>
    </row>
    <row r="10231" spans="14:14" customFormat="1">
      <c r="N10231" s="74"/>
    </row>
    <row r="10232" spans="14:14" customFormat="1">
      <c r="N10232" s="74"/>
    </row>
    <row r="10233" spans="14:14" customFormat="1">
      <c r="N10233" s="74"/>
    </row>
    <row r="10234" spans="14:14" customFormat="1">
      <c r="N10234" s="74"/>
    </row>
    <row r="10235" spans="14:14" customFormat="1">
      <c r="N10235" s="74"/>
    </row>
    <row r="10236" spans="14:14" customFormat="1">
      <c r="N10236" s="74"/>
    </row>
    <row r="10237" spans="14:14" customFormat="1">
      <c r="N10237" s="74"/>
    </row>
    <row r="10238" spans="14:14" customFormat="1">
      <c r="N10238" s="74"/>
    </row>
    <row r="10239" spans="14:14" customFormat="1">
      <c r="N10239" s="74"/>
    </row>
    <row r="10240" spans="14:14" customFormat="1">
      <c r="N10240" s="74"/>
    </row>
    <row r="10241" spans="14:14" customFormat="1">
      <c r="N10241" s="74"/>
    </row>
    <row r="10242" spans="14:14" customFormat="1">
      <c r="N10242" s="74"/>
    </row>
    <row r="10243" spans="14:14" customFormat="1">
      <c r="N10243" s="74"/>
    </row>
    <row r="10244" spans="14:14" customFormat="1">
      <c r="N10244" s="74"/>
    </row>
    <row r="10245" spans="14:14" customFormat="1">
      <c r="N10245" s="74"/>
    </row>
    <row r="10246" spans="14:14" customFormat="1">
      <c r="N10246" s="74"/>
    </row>
    <row r="10247" spans="14:14" customFormat="1">
      <c r="N10247" s="74"/>
    </row>
    <row r="10248" spans="14:14" customFormat="1">
      <c r="N10248" s="74"/>
    </row>
    <row r="10249" spans="14:14" customFormat="1">
      <c r="N10249" s="74"/>
    </row>
    <row r="10250" spans="14:14" customFormat="1">
      <c r="N10250" s="74"/>
    </row>
    <row r="10251" spans="14:14" customFormat="1">
      <c r="N10251" s="74"/>
    </row>
    <row r="10252" spans="14:14" customFormat="1">
      <c r="N10252" s="74"/>
    </row>
    <row r="10253" spans="14:14" customFormat="1">
      <c r="N10253" s="74"/>
    </row>
    <row r="10254" spans="14:14" customFormat="1">
      <c r="N10254" s="74"/>
    </row>
    <row r="10255" spans="14:14" customFormat="1">
      <c r="N10255" s="74"/>
    </row>
    <row r="10256" spans="14:14" customFormat="1">
      <c r="N10256" s="74"/>
    </row>
    <row r="10257" spans="14:14" customFormat="1">
      <c r="N10257" s="74"/>
    </row>
    <row r="10258" spans="14:14" customFormat="1">
      <c r="N10258" s="74"/>
    </row>
    <row r="10259" spans="14:14" customFormat="1">
      <c r="N10259" s="74"/>
    </row>
    <row r="10260" spans="14:14" customFormat="1">
      <c r="N10260" s="74"/>
    </row>
    <row r="10261" spans="14:14" customFormat="1">
      <c r="N10261" s="74"/>
    </row>
    <row r="10262" spans="14:14" customFormat="1">
      <c r="N10262" s="74"/>
    </row>
    <row r="10263" spans="14:14" customFormat="1">
      <c r="N10263" s="74"/>
    </row>
    <row r="10264" spans="14:14" customFormat="1">
      <c r="N10264" s="74"/>
    </row>
    <row r="10265" spans="14:14" customFormat="1">
      <c r="N10265" s="74"/>
    </row>
    <row r="10266" spans="14:14" customFormat="1">
      <c r="N10266" s="74"/>
    </row>
    <row r="10267" spans="14:14" customFormat="1">
      <c r="N10267" s="74"/>
    </row>
    <row r="10268" spans="14:14" customFormat="1">
      <c r="N10268" s="74"/>
    </row>
    <row r="10269" spans="14:14" customFormat="1">
      <c r="N10269" s="74"/>
    </row>
    <row r="10270" spans="14:14" customFormat="1">
      <c r="N10270" s="74"/>
    </row>
    <row r="10271" spans="14:14" customFormat="1">
      <c r="N10271" s="74"/>
    </row>
    <row r="10272" spans="14:14" customFormat="1">
      <c r="N10272" s="74"/>
    </row>
    <row r="10273" spans="14:14" customFormat="1">
      <c r="N10273" s="74"/>
    </row>
    <row r="10274" spans="14:14" customFormat="1">
      <c r="N10274" s="74"/>
    </row>
    <row r="10275" spans="14:14" customFormat="1">
      <c r="N10275" s="74"/>
    </row>
    <row r="10276" spans="14:14" customFormat="1">
      <c r="N10276" s="74"/>
    </row>
    <row r="10277" spans="14:14" customFormat="1">
      <c r="N10277" s="74"/>
    </row>
    <row r="10278" spans="14:14" customFormat="1">
      <c r="N10278" s="74"/>
    </row>
    <row r="10279" spans="14:14" customFormat="1">
      <c r="N10279" s="74"/>
    </row>
    <row r="10280" spans="14:14" customFormat="1">
      <c r="N10280" s="74"/>
    </row>
    <row r="10281" spans="14:14" customFormat="1">
      <c r="N10281" s="74"/>
    </row>
    <row r="10282" spans="14:14" customFormat="1">
      <c r="N10282" s="74"/>
    </row>
    <row r="10283" spans="14:14" customFormat="1">
      <c r="N10283" s="74"/>
    </row>
    <row r="10284" spans="14:14" customFormat="1">
      <c r="N10284" s="74"/>
    </row>
    <row r="10285" spans="14:14" customFormat="1">
      <c r="N10285" s="74"/>
    </row>
    <row r="10286" spans="14:14" customFormat="1">
      <c r="N10286" s="74"/>
    </row>
    <row r="10287" spans="14:14" customFormat="1">
      <c r="N10287" s="74"/>
    </row>
    <row r="10288" spans="14:14" customFormat="1">
      <c r="N10288" s="74"/>
    </row>
    <row r="10289" spans="14:14" customFormat="1">
      <c r="N10289" s="74"/>
    </row>
    <row r="10290" spans="14:14" customFormat="1">
      <c r="N10290" s="74"/>
    </row>
    <row r="10291" spans="14:14" customFormat="1">
      <c r="N10291" s="74"/>
    </row>
    <row r="10292" spans="14:14" customFormat="1">
      <c r="N10292" s="74"/>
    </row>
    <row r="10293" spans="14:14" customFormat="1">
      <c r="N10293" s="74"/>
    </row>
    <row r="10294" spans="14:14" customFormat="1">
      <c r="N10294" s="74"/>
    </row>
    <row r="10295" spans="14:14" customFormat="1">
      <c r="N10295" s="74"/>
    </row>
    <row r="10296" spans="14:14" customFormat="1">
      <c r="N10296" s="74"/>
    </row>
    <row r="10297" spans="14:14" customFormat="1">
      <c r="N10297" s="74"/>
    </row>
    <row r="10298" spans="14:14" customFormat="1">
      <c r="N10298" s="74"/>
    </row>
    <row r="10299" spans="14:14" customFormat="1">
      <c r="N10299" s="74"/>
    </row>
    <row r="10300" spans="14:14" customFormat="1">
      <c r="N10300" s="74"/>
    </row>
    <row r="10301" spans="14:14" customFormat="1">
      <c r="N10301" s="74"/>
    </row>
    <row r="10302" spans="14:14" customFormat="1">
      <c r="N10302" s="74"/>
    </row>
    <row r="10303" spans="14:14" customFormat="1">
      <c r="N10303" s="74"/>
    </row>
    <row r="10304" spans="14:14" customFormat="1">
      <c r="N10304" s="74"/>
    </row>
    <row r="10305" spans="14:14" customFormat="1">
      <c r="N10305" s="74"/>
    </row>
    <row r="10306" spans="14:14" customFormat="1">
      <c r="N10306" s="74"/>
    </row>
    <row r="10307" spans="14:14" customFormat="1">
      <c r="N10307" s="74"/>
    </row>
    <row r="10308" spans="14:14" customFormat="1">
      <c r="N10308" s="74"/>
    </row>
    <row r="10309" spans="14:14" customFormat="1">
      <c r="N10309" s="74"/>
    </row>
    <row r="10310" spans="14:14" customFormat="1">
      <c r="N10310" s="74"/>
    </row>
    <row r="10311" spans="14:14" customFormat="1">
      <c r="N10311" s="74"/>
    </row>
    <row r="10312" spans="14:14" customFormat="1">
      <c r="N10312" s="74"/>
    </row>
    <row r="10313" spans="14:14" customFormat="1">
      <c r="N10313" s="74"/>
    </row>
    <row r="10314" spans="14:14" customFormat="1">
      <c r="N10314" s="74"/>
    </row>
    <row r="10315" spans="14:14" customFormat="1">
      <c r="N10315" s="74"/>
    </row>
    <row r="10316" spans="14:14" customFormat="1">
      <c r="N10316" s="74"/>
    </row>
    <row r="10317" spans="14:14" customFormat="1">
      <c r="N10317" s="74"/>
    </row>
    <row r="10318" spans="14:14" customFormat="1">
      <c r="N10318" s="74"/>
    </row>
    <row r="10319" spans="14:14" customFormat="1">
      <c r="N10319" s="74"/>
    </row>
    <row r="10320" spans="14:14" customFormat="1">
      <c r="N10320" s="74"/>
    </row>
    <row r="10321" spans="14:14" customFormat="1">
      <c r="N10321" s="74"/>
    </row>
    <row r="10322" spans="14:14" customFormat="1">
      <c r="N10322" s="74"/>
    </row>
    <row r="10323" spans="14:14" customFormat="1">
      <c r="N10323" s="74"/>
    </row>
    <row r="10324" spans="14:14" customFormat="1">
      <c r="N10324" s="74"/>
    </row>
    <row r="10325" spans="14:14" customFormat="1">
      <c r="N10325" s="74"/>
    </row>
    <row r="10326" spans="14:14" customFormat="1">
      <c r="N10326" s="74"/>
    </row>
    <row r="10327" spans="14:14" customFormat="1">
      <c r="N10327" s="74"/>
    </row>
    <row r="10328" spans="14:14" customFormat="1">
      <c r="N10328" s="74"/>
    </row>
    <row r="10329" spans="14:14" customFormat="1">
      <c r="N10329" s="74"/>
    </row>
    <row r="10330" spans="14:14" customFormat="1">
      <c r="N10330" s="74"/>
    </row>
    <row r="10331" spans="14:14" customFormat="1">
      <c r="N10331" s="74"/>
    </row>
    <row r="10332" spans="14:14" customFormat="1">
      <c r="N10332" s="74"/>
    </row>
    <row r="10333" spans="14:14" customFormat="1">
      <c r="N10333" s="74"/>
    </row>
    <row r="10334" spans="14:14" customFormat="1">
      <c r="N10334" s="74"/>
    </row>
    <row r="10335" spans="14:14" customFormat="1">
      <c r="N10335" s="74"/>
    </row>
    <row r="10336" spans="14:14" customFormat="1">
      <c r="N10336" s="74"/>
    </row>
    <row r="10337" spans="14:14" customFormat="1">
      <c r="N10337" s="74"/>
    </row>
    <row r="10338" spans="14:14" customFormat="1">
      <c r="N10338" s="74"/>
    </row>
    <row r="10339" spans="14:14" customFormat="1">
      <c r="N10339" s="74"/>
    </row>
    <row r="10340" spans="14:14" customFormat="1">
      <c r="N10340" s="74"/>
    </row>
    <row r="10341" spans="14:14" customFormat="1">
      <c r="N10341" s="74"/>
    </row>
    <row r="10342" spans="14:14" customFormat="1">
      <c r="N10342" s="74"/>
    </row>
    <row r="10343" spans="14:14" customFormat="1">
      <c r="N10343" s="74"/>
    </row>
    <row r="10344" spans="14:14" customFormat="1">
      <c r="N10344" s="74"/>
    </row>
    <row r="10345" spans="14:14" customFormat="1">
      <c r="N10345" s="74"/>
    </row>
    <row r="10346" spans="14:14" customFormat="1">
      <c r="N10346" s="74"/>
    </row>
    <row r="10347" spans="14:14" customFormat="1">
      <c r="N10347" s="74"/>
    </row>
    <row r="10348" spans="14:14" customFormat="1">
      <c r="N10348" s="74"/>
    </row>
    <row r="10349" spans="14:14" customFormat="1">
      <c r="N10349" s="74"/>
    </row>
    <row r="10350" spans="14:14" customFormat="1">
      <c r="N10350" s="74"/>
    </row>
    <row r="10351" spans="14:14" customFormat="1">
      <c r="N10351" s="74"/>
    </row>
    <row r="10352" spans="14:14" customFormat="1">
      <c r="N10352" s="74"/>
    </row>
    <row r="10353" spans="14:14" customFormat="1">
      <c r="N10353" s="74"/>
    </row>
    <row r="10354" spans="14:14" customFormat="1">
      <c r="N10354" s="74"/>
    </row>
    <row r="10355" spans="14:14" customFormat="1">
      <c r="N10355" s="74"/>
    </row>
    <row r="10356" spans="14:14" customFormat="1">
      <c r="N10356" s="74"/>
    </row>
    <row r="10357" spans="14:14" customFormat="1">
      <c r="N10357" s="74"/>
    </row>
    <row r="10358" spans="14:14" customFormat="1">
      <c r="N10358" s="74"/>
    </row>
    <row r="10359" spans="14:14" customFormat="1">
      <c r="N10359" s="74"/>
    </row>
    <row r="10360" spans="14:14" customFormat="1">
      <c r="N10360" s="74"/>
    </row>
    <row r="10361" spans="14:14" customFormat="1">
      <c r="N10361" s="74"/>
    </row>
    <row r="10362" spans="14:14" customFormat="1">
      <c r="N10362" s="74"/>
    </row>
    <row r="10363" spans="14:14" customFormat="1">
      <c r="N10363" s="74"/>
    </row>
    <row r="10364" spans="14:14" customFormat="1">
      <c r="N10364" s="74"/>
    </row>
    <row r="10365" spans="14:14" customFormat="1">
      <c r="N10365" s="74"/>
    </row>
    <row r="10366" spans="14:14" customFormat="1">
      <c r="N10366" s="74"/>
    </row>
    <row r="10367" spans="14:14" customFormat="1">
      <c r="N10367" s="74"/>
    </row>
    <row r="10368" spans="14:14" customFormat="1">
      <c r="N10368" s="74"/>
    </row>
    <row r="10369" spans="14:14" customFormat="1">
      <c r="N10369" s="74"/>
    </row>
    <row r="10370" spans="14:14" customFormat="1">
      <c r="N10370" s="74"/>
    </row>
    <row r="10371" spans="14:14" customFormat="1">
      <c r="N10371" s="74"/>
    </row>
    <row r="10372" spans="14:14" customFormat="1">
      <c r="N10372" s="74"/>
    </row>
    <row r="10373" spans="14:14" customFormat="1">
      <c r="N10373" s="74"/>
    </row>
    <row r="10374" spans="14:14" customFormat="1">
      <c r="N10374" s="74"/>
    </row>
    <row r="10375" spans="14:14" customFormat="1">
      <c r="N10375" s="74"/>
    </row>
    <row r="10376" spans="14:14" customFormat="1">
      <c r="N10376" s="74"/>
    </row>
    <row r="10377" spans="14:14" customFormat="1">
      <c r="N10377" s="74"/>
    </row>
    <row r="10378" spans="14:14" customFormat="1">
      <c r="N10378" s="74"/>
    </row>
    <row r="10379" spans="14:14" customFormat="1">
      <c r="N10379" s="74"/>
    </row>
    <row r="10380" spans="14:14" customFormat="1">
      <c r="N10380" s="74"/>
    </row>
    <row r="10381" spans="14:14" customFormat="1">
      <c r="N10381" s="74"/>
    </row>
    <row r="10382" spans="14:14" customFormat="1">
      <c r="N10382" s="74"/>
    </row>
    <row r="10383" spans="14:14" customFormat="1">
      <c r="N10383" s="74"/>
    </row>
    <row r="10384" spans="14:14" customFormat="1">
      <c r="N10384" s="74"/>
    </row>
    <row r="10385" spans="14:14" customFormat="1">
      <c r="N10385" s="74"/>
    </row>
    <row r="10386" spans="14:14" customFormat="1">
      <c r="N10386" s="74"/>
    </row>
    <row r="10387" spans="14:14" customFormat="1">
      <c r="N10387" s="74"/>
    </row>
    <row r="10388" spans="14:14" customFormat="1">
      <c r="N10388" s="74"/>
    </row>
    <row r="10389" spans="14:14" customFormat="1">
      <c r="N10389" s="74"/>
    </row>
    <row r="10390" spans="14:14" customFormat="1">
      <c r="N10390" s="74"/>
    </row>
    <row r="10391" spans="14:14" customFormat="1">
      <c r="N10391" s="74"/>
    </row>
    <row r="10392" spans="14:14" customFormat="1">
      <c r="N10392" s="74"/>
    </row>
    <row r="10393" spans="14:14" customFormat="1">
      <c r="N10393" s="74"/>
    </row>
    <row r="10394" spans="14:14" customFormat="1">
      <c r="N10394" s="74"/>
    </row>
    <row r="10395" spans="14:14" customFormat="1">
      <c r="N10395" s="74"/>
    </row>
    <row r="10396" spans="14:14" customFormat="1">
      <c r="N10396" s="74"/>
    </row>
    <row r="10397" spans="14:14" customFormat="1">
      <c r="N10397" s="74"/>
    </row>
    <row r="10398" spans="14:14" customFormat="1">
      <c r="N10398" s="74"/>
    </row>
    <row r="10399" spans="14:14" customFormat="1">
      <c r="N10399" s="74"/>
    </row>
    <row r="10400" spans="14:14" customFormat="1">
      <c r="N10400" s="74"/>
    </row>
    <row r="10401" spans="14:14" customFormat="1">
      <c r="N10401" s="74"/>
    </row>
    <row r="10402" spans="14:14" customFormat="1">
      <c r="N10402" s="74"/>
    </row>
    <row r="10403" spans="14:14" customFormat="1">
      <c r="N10403" s="74"/>
    </row>
    <row r="10404" spans="14:14" customFormat="1">
      <c r="N10404" s="74"/>
    </row>
    <row r="10405" spans="14:14" customFormat="1">
      <c r="N10405" s="74"/>
    </row>
    <row r="10406" spans="14:14" customFormat="1">
      <c r="N10406" s="74"/>
    </row>
    <row r="10407" spans="14:14" customFormat="1">
      <c r="N10407" s="74"/>
    </row>
    <row r="10408" spans="14:14" customFormat="1">
      <c r="N10408" s="74"/>
    </row>
    <row r="10409" spans="14:14" customFormat="1">
      <c r="N10409" s="74"/>
    </row>
    <row r="10410" spans="14:14" customFormat="1">
      <c r="N10410" s="74"/>
    </row>
    <row r="10411" spans="14:14" customFormat="1">
      <c r="N10411" s="74"/>
    </row>
    <row r="10412" spans="14:14" customFormat="1">
      <c r="N10412" s="74"/>
    </row>
    <row r="10413" spans="14:14" customFormat="1">
      <c r="N10413" s="74"/>
    </row>
    <row r="10414" spans="14:14" customFormat="1">
      <c r="N10414" s="74"/>
    </row>
    <row r="10415" spans="14:14" customFormat="1">
      <c r="N10415" s="74"/>
    </row>
    <row r="10416" spans="14:14" customFormat="1">
      <c r="N10416" s="74"/>
    </row>
    <row r="10417" spans="14:14" customFormat="1">
      <c r="N10417" s="74"/>
    </row>
    <row r="10418" spans="14:14" customFormat="1">
      <c r="N10418" s="74"/>
    </row>
    <row r="10419" spans="14:14" customFormat="1">
      <c r="N10419" s="74"/>
    </row>
    <row r="10420" spans="14:14" customFormat="1">
      <c r="N10420" s="74"/>
    </row>
    <row r="10421" spans="14:14" customFormat="1">
      <c r="N10421" s="74"/>
    </row>
    <row r="10422" spans="14:14" customFormat="1">
      <c r="N10422" s="74"/>
    </row>
    <row r="10423" spans="14:14" customFormat="1">
      <c r="N10423" s="74"/>
    </row>
    <row r="10424" spans="14:14" customFormat="1">
      <c r="N10424" s="74"/>
    </row>
    <row r="10425" spans="14:14" customFormat="1">
      <c r="N10425" s="74"/>
    </row>
    <row r="10426" spans="14:14" customFormat="1">
      <c r="N10426" s="74"/>
    </row>
    <row r="10427" spans="14:14" customFormat="1">
      <c r="N10427" s="74"/>
    </row>
    <row r="10428" spans="14:14" customFormat="1">
      <c r="N10428" s="74"/>
    </row>
    <row r="10429" spans="14:14" customFormat="1">
      <c r="N10429" s="74"/>
    </row>
    <row r="10430" spans="14:14" customFormat="1">
      <c r="N10430" s="74"/>
    </row>
    <row r="10431" spans="14:14" customFormat="1">
      <c r="N10431" s="74"/>
    </row>
    <row r="10432" spans="14:14" customFormat="1">
      <c r="N10432" s="74"/>
    </row>
    <row r="10433" spans="14:14" customFormat="1">
      <c r="N10433" s="74"/>
    </row>
    <row r="10434" spans="14:14" customFormat="1">
      <c r="N10434" s="74"/>
    </row>
    <row r="10435" spans="14:14" customFormat="1">
      <c r="N10435" s="74"/>
    </row>
    <row r="10436" spans="14:14" customFormat="1">
      <c r="N10436" s="74"/>
    </row>
    <row r="10437" spans="14:14" customFormat="1">
      <c r="N10437" s="74"/>
    </row>
    <row r="10438" spans="14:14" customFormat="1">
      <c r="N10438" s="74"/>
    </row>
    <row r="10439" spans="14:14" customFormat="1">
      <c r="N10439" s="74"/>
    </row>
    <row r="10440" spans="14:14" customFormat="1">
      <c r="N10440" s="74"/>
    </row>
    <row r="10441" spans="14:14" customFormat="1">
      <c r="N10441" s="74"/>
    </row>
    <row r="10442" spans="14:14" customFormat="1">
      <c r="N10442" s="74"/>
    </row>
    <row r="10443" spans="14:14" customFormat="1">
      <c r="N10443" s="74"/>
    </row>
    <row r="10444" spans="14:14" customFormat="1">
      <c r="N10444" s="74"/>
    </row>
    <row r="10445" spans="14:14" customFormat="1">
      <c r="N10445" s="74"/>
    </row>
    <row r="10446" spans="14:14" customFormat="1">
      <c r="N10446" s="74"/>
    </row>
    <row r="10447" spans="14:14" customFormat="1">
      <c r="N10447" s="74"/>
    </row>
    <row r="10448" spans="14:14" customFormat="1">
      <c r="N10448" s="74"/>
    </row>
    <row r="10449" spans="14:14" customFormat="1">
      <c r="N10449" s="74"/>
    </row>
    <row r="10450" spans="14:14" customFormat="1">
      <c r="N10450" s="74"/>
    </row>
    <row r="10451" spans="14:14" customFormat="1">
      <c r="N10451" s="74"/>
    </row>
    <row r="10452" spans="14:14" customFormat="1">
      <c r="N10452" s="74"/>
    </row>
    <row r="10453" spans="14:14" customFormat="1">
      <c r="N10453" s="74"/>
    </row>
    <row r="10454" spans="14:14" customFormat="1">
      <c r="N10454" s="74"/>
    </row>
    <row r="10455" spans="14:14" customFormat="1">
      <c r="N10455" s="74"/>
    </row>
    <row r="10456" spans="14:14" customFormat="1">
      <c r="N10456" s="74"/>
    </row>
    <row r="10457" spans="14:14" customFormat="1">
      <c r="N10457" s="74"/>
    </row>
    <row r="10458" spans="14:14" customFormat="1">
      <c r="N10458" s="74"/>
    </row>
    <row r="10459" spans="14:14" customFormat="1">
      <c r="N10459" s="74"/>
    </row>
    <row r="10460" spans="14:14" customFormat="1">
      <c r="N10460" s="74"/>
    </row>
    <row r="10461" spans="14:14" customFormat="1">
      <c r="N10461" s="74"/>
    </row>
    <row r="10462" spans="14:14" customFormat="1">
      <c r="N10462" s="74"/>
    </row>
    <row r="10463" spans="14:14" customFormat="1">
      <c r="N10463" s="74"/>
    </row>
    <row r="10464" spans="14:14" customFormat="1">
      <c r="N10464" s="74"/>
    </row>
    <row r="10465" spans="14:14" customFormat="1">
      <c r="N10465" s="74"/>
    </row>
    <row r="10466" spans="14:14" customFormat="1">
      <c r="N10466" s="74"/>
    </row>
    <row r="10467" spans="14:14" customFormat="1">
      <c r="N10467" s="74"/>
    </row>
    <row r="10468" spans="14:14" customFormat="1">
      <c r="N10468" s="74"/>
    </row>
    <row r="10469" spans="14:14" customFormat="1">
      <c r="N10469" s="74"/>
    </row>
    <row r="10470" spans="14:14" customFormat="1">
      <c r="N10470" s="74"/>
    </row>
    <row r="10471" spans="14:14" customFormat="1">
      <c r="N10471" s="74"/>
    </row>
    <row r="10472" spans="14:14" customFormat="1">
      <c r="N10472" s="74"/>
    </row>
    <row r="10473" spans="14:14" customFormat="1">
      <c r="N10473" s="74"/>
    </row>
    <row r="10474" spans="14:14" customFormat="1">
      <c r="N10474" s="74"/>
    </row>
    <row r="10475" spans="14:14" customFormat="1">
      <c r="N10475" s="74"/>
    </row>
    <row r="10476" spans="14:14" customFormat="1">
      <c r="N10476" s="74"/>
    </row>
    <row r="10477" spans="14:14" customFormat="1">
      <c r="N10477" s="74"/>
    </row>
    <row r="10478" spans="14:14" customFormat="1">
      <c r="N10478" s="74"/>
    </row>
    <row r="10479" spans="14:14" customFormat="1">
      <c r="N10479" s="74"/>
    </row>
    <row r="10480" spans="14:14" customFormat="1">
      <c r="N10480" s="74"/>
    </row>
    <row r="10481" spans="14:14" customFormat="1">
      <c r="N10481" s="74"/>
    </row>
    <row r="10482" spans="14:14" customFormat="1">
      <c r="N10482" s="74"/>
    </row>
    <row r="10483" spans="14:14" customFormat="1">
      <c r="N10483" s="74"/>
    </row>
    <row r="10484" spans="14:14" customFormat="1">
      <c r="N10484" s="74"/>
    </row>
    <row r="10485" spans="14:14" customFormat="1">
      <c r="N10485" s="74"/>
    </row>
    <row r="10486" spans="14:14" customFormat="1">
      <c r="N10486" s="74"/>
    </row>
    <row r="10487" spans="14:14" customFormat="1">
      <c r="N10487" s="74"/>
    </row>
    <row r="10488" spans="14:14" customFormat="1">
      <c r="N10488" s="74"/>
    </row>
    <row r="10489" spans="14:14" customFormat="1">
      <c r="N10489" s="74"/>
    </row>
    <row r="10490" spans="14:14" customFormat="1">
      <c r="N10490" s="74"/>
    </row>
    <row r="10491" spans="14:14" customFormat="1">
      <c r="N10491" s="74"/>
    </row>
    <row r="10492" spans="14:14" customFormat="1">
      <c r="N10492" s="74"/>
    </row>
    <row r="10493" spans="14:14" customFormat="1">
      <c r="N10493" s="74"/>
    </row>
    <row r="10494" spans="14:14" customFormat="1">
      <c r="N10494" s="74"/>
    </row>
    <row r="10495" spans="14:14" customFormat="1">
      <c r="N10495" s="74"/>
    </row>
    <row r="10496" spans="14:14" customFormat="1">
      <c r="N10496" s="74"/>
    </row>
    <row r="10497" spans="14:14" customFormat="1">
      <c r="N10497" s="74"/>
    </row>
    <row r="10498" spans="14:14" customFormat="1">
      <c r="N10498" s="74"/>
    </row>
    <row r="10499" spans="14:14" customFormat="1">
      <c r="N10499" s="74"/>
    </row>
    <row r="10500" spans="14:14" customFormat="1">
      <c r="N10500" s="74"/>
    </row>
    <row r="10501" spans="14:14" customFormat="1">
      <c r="N10501" s="74"/>
    </row>
    <row r="10502" spans="14:14" customFormat="1">
      <c r="N10502" s="74"/>
    </row>
    <row r="10503" spans="14:14" customFormat="1">
      <c r="N10503" s="74"/>
    </row>
    <row r="10504" spans="14:14" customFormat="1">
      <c r="N10504" s="74"/>
    </row>
    <row r="10505" spans="14:14" customFormat="1">
      <c r="N10505" s="74"/>
    </row>
    <row r="10506" spans="14:14" customFormat="1">
      <c r="N10506" s="74"/>
    </row>
    <row r="10507" spans="14:14" customFormat="1">
      <c r="N10507" s="74"/>
    </row>
    <row r="10508" spans="14:14" customFormat="1">
      <c r="N10508" s="74"/>
    </row>
    <row r="10509" spans="14:14" customFormat="1">
      <c r="N10509" s="74"/>
    </row>
    <row r="10510" spans="14:14" customFormat="1">
      <c r="N10510" s="74"/>
    </row>
    <row r="10511" spans="14:14" customFormat="1">
      <c r="N10511" s="74"/>
    </row>
    <row r="10512" spans="14:14" customFormat="1">
      <c r="N10512" s="74"/>
    </row>
    <row r="10513" spans="14:14" customFormat="1">
      <c r="N10513" s="74"/>
    </row>
    <row r="10514" spans="14:14" customFormat="1">
      <c r="N10514" s="74"/>
    </row>
    <row r="10515" spans="14:14" customFormat="1">
      <c r="N10515" s="74"/>
    </row>
    <row r="10516" spans="14:14" customFormat="1">
      <c r="N10516" s="74"/>
    </row>
    <row r="10517" spans="14:14" customFormat="1">
      <c r="N10517" s="74"/>
    </row>
    <row r="10518" spans="14:14" customFormat="1">
      <c r="N10518" s="74"/>
    </row>
    <row r="10519" spans="14:14" customFormat="1">
      <c r="N10519" s="74"/>
    </row>
    <row r="10520" spans="14:14" customFormat="1">
      <c r="N10520" s="74"/>
    </row>
    <row r="10521" spans="14:14" customFormat="1">
      <c r="N10521" s="74"/>
    </row>
    <row r="10522" spans="14:14" customFormat="1">
      <c r="N10522" s="74"/>
    </row>
    <row r="10523" spans="14:14" customFormat="1">
      <c r="N10523" s="74"/>
    </row>
    <row r="10524" spans="14:14" customFormat="1">
      <c r="N10524" s="74"/>
    </row>
    <row r="10525" spans="14:14" customFormat="1">
      <c r="N10525" s="74"/>
    </row>
    <row r="10526" spans="14:14" customFormat="1">
      <c r="N10526" s="74"/>
    </row>
    <row r="10527" spans="14:14" customFormat="1">
      <c r="N10527" s="74"/>
    </row>
    <row r="10528" spans="14:14" customFormat="1">
      <c r="N10528" s="74"/>
    </row>
    <row r="10529" spans="14:14" customFormat="1">
      <c r="N10529" s="74"/>
    </row>
    <row r="10530" spans="14:14" customFormat="1">
      <c r="N10530" s="74"/>
    </row>
    <row r="10531" spans="14:14" customFormat="1">
      <c r="N10531" s="74"/>
    </row>
    <row r="10532" spans="14:14" customFormat="1">
      <c r="N10532" s="74"/>
    </row>
    <row r="10533" spans="14:14" customFormat="1">
      <c r="N10533" s="74"/>
    </row>
    <row r="10534" spans="14:14" customFormat="1">
      <c r="N10534" s="74"/>
    </row>
    <row r="10535" spans="14:14" customFormat="1">
      <c r="N10535" s="74"/>
    </row>
    <row r="10536" spans="14:14" customFormat="1">
      <c r="N10536" s="74"/>
    </row>
    <row r="10537" spans="14:14" customFormat="1">
      <c r="N10537" s="74"/>
    </row>
    <row r="10538" spans="14:14" customFormat="1">
      <c r="N10538" s="74"/>
    </row>
    <row r="10539" spans="14:14" customFormat="1">
      <c r="N10539" s="74"/>
    </row>
    <row r="10540" spans="14:14" customFormat="1">
      <c r="N10540" s="74"/>
    </row>
    <row r="10541" spans="14:14" customFormat="1">
      <c r="N10541" s="74"/>
    </row>
    <row r="10542" spans="14:14" customFormat="1">
      <c r="N10542" s="74"/>
    </row>
    <row r="10543" spans="14:14" customFormat="1">
      <c r="N10543" s="74"/>
    </row>
    <row r="10544" spans="14:14" customFormat="1">
      <c r="N10544" s="74"/>
    </row>
    <row r="10545" spans="14:14" customFormat="1">
      <c r="N10545" s="74"/>
    </row>
    <row r="10546" spans="14:14" customFormat="1">
      <c r="N10546" s="74"/>
    </row>
    <row r="10547" spans="14:14" customFormat="1">
      <c r="N10547" s="74"/>
    </row>
    <row r="10548" spans="14:14" customFormat="1">
      <c r="N10548" s="74"/>
    </row>
    <row r="10549" spans="14:14" customFormat="1">
      <c r="N10549" s="74"/>
    </row>
    <row r="10550" spans="14:14" customFormat="1">
      <c r="N10550" s="74"/>
    </row>
    <row r="10551" spans="14:14" customFormat="1">
      <c r="N10551" s="74"/>
    </row>
    <row r="10552" spans="14:14" customFormat="1">
      <c r="N10552" s="74"/>
    </row>
    <row r="10553" spans="14:14" customFormat="1">
      <c r="N10553" s="74"/>
    </row>
    <row r="10554" spans="14:14" customFormat="1">
      <c r="N10554" s="74"/>
    </row>
    <row r="10555" spans="14:14" customFormat="1">
      <c r="N10555" s="74"/>
    </row>
    <row r="10556" spans="14:14" customFormat="1">
      <c r="N10556" s="74"/>
    </row>
    <row r="10557" spans="14:14" customFormat="1">
      <c r="N10557" s="74"/>
    </row>
    <row r="10558" spans="14:14" customFormat="1">
      <c r="N10558" s="74"/>
    </row>
    <row r="10559" spans="14:14" customFormat="1">
      <c r="N10559" s="74"/>
    </row>
    <row r="10560" spans="14:14" customFormat="1">
      <c r="N10560" s="74"/>
    </row>
    <row r="10561" spans="14:14" customFormat="1">
      <c r="N10561" s="74"/>
    </row>
    <row r="10562" spans="14:14" customFormat="1">
      <c r="N10562" s="74"/>
    </row>
    <row r="10563" spans="14:14" customFormat="1">
      <c r="N10563" s="74"/>
    </row>
    <row r="10564" spans="14:14" customFormat="1">
      <c r="N10564" s="74"/>
    </row>
    <row r="10565" spans="14:14" customFormat="1">
      <c r="N10565" s="74"/>
    </row>
    <row r="10566" spans="14:14" customFormat="1">
      <c r="N10566" s="74"/>
    </row>
    <row r="10567" spans="14:14" customFormat="1">
      <c r="N10567" s="74"/>
    </row>
    <row r="10568" spans="14:14" customFormat="1">
      <c r="N10568" s="74"/>
    </row>
    <row r="10569" spans="14:14" customFormat="1">
      <c r="N10569" s="74"/>
    </row>
    <row r="10570" spans="14:14" customFormat="1">
      <c r="N10570" s="74"/>
    </row>
    <row r="10571" spans="14:14" customFormat="1">
      <c r="N10571" s="74"/>
    </row>
    <row r="10572" spans="14:14" customFormat="1">
      <c r="N10572" s="74"/>
    </row>
    <row r="10573" spans="14:14" customFormat="1">
      <c r="N10573" s="74"/>
    </row>
    <row r="10574" spans="14:14" customFormat="1">
      <c r="N10574" s="74"/>
    </row>
    <row r="10575" spans="14:14" customFormat="1">
      <c r="N10575" s="74"/>
    </row>
    <row r="10576" spans="14:14" customFormat="1">
      <c r="N10576" s="74"/>
    </row>
    <row r="10577" spans="14:14" customFormat="1">
      <c r="N10577" s="74"/>
    </row>
    <row r="10578" spans="14:14" customFormat="1">
      <c r="N10578" s="74"/>
    </row>
    <row r="10579" spans="14:14" customFormat="1">
      <c r="N10579" s="74"/>
    </row>
    <row r="10580" spans="14:14" customFormat="1">
      <c r="N10580" s="74"/>
    </row>
    <row r="10581" spans="14:14" customFormat="1">
      <c r="N10581" s="74"/>
    </row>
    <row r="10582" spans="14:14" customFormat="1">
      <c r="N10582" s="74"/>
    </row>
    <row r="10583" spans="14:14" customFormat="1">
      <c r="N10583" s="74"/>
    </row>
    <row r="10584" spans="14:14" customFormat="1">
      <c r="N10584" s="74"/>
    </row>
    <row r="10585" spans="14:14" customFormat="1">
      <c r="N10585" s="74"/>
    </row>
    <row r="10586" spans="14:14" customFormat="1">
      <c r="N10586" s="74"/>
    </row>
    <row r="10587" spans="14:14" customFormat="1">
      <c r="N10587" s="74"/>
    </row>
    <row r="10588" spans="14:14" customFormat="1">
      <c r="N10588" s="74"/>
    </row>
    <row r="10589" spans="14:14" customFormat="1">
      <c r="N10589" s="74"/>
    </row>
    <row r="10590" spans="14:14" customFormat="1">
      <c r="N10590" s="74"/>
    </row>
    <row r="10591" spans="14:14" customFormat="1">
      <c r="N10591" s="74"/>
    </row>
    <row r="10592" spans="14:14" customFormat="1">
      <c r="N10592" s="74"/>
    </row>
    <row r="10593" spans="14:14" customFormat="1">
      <c r="N10593" s="74"/>
    </row>
    <row r="10594" spans="14:14" customFormat="1">
      <c r="N10594" s="74"/>
    </row>
    <row r="10595" spans="14:14" customFormat="1">
      <c r="N10595" s="74"/>
    </row>
    <row r="10596" spans="14:14" customFormat="1">
      <c r="N10596" s="74"/>
    </row>
    <row r="10597" spans="14:14" customFormat="1">
      <c r="N10597" s="74"/>
    </row>
    <row r="10598" spans="14:14" customFormat="1">
      <c r="N10598" s="74"/>
    </row>
    <row r="10599" spans="14:14" customFormat="1">
      <c r="N10599" s="74"/>
    </row>
    <row r="10600" spans="14:14" customFormat="1">
      <c r="N10600" s="74"/>
    </row>
    <row r="10601" spans="14:14" customFormat="1">
      <c r="N10601" s="74"/>
    </row>
    <row r="10602" spans="14:14" customFormat="1">
      <c r="N10602" s="74"/>
    </row>
    <row r="10603" spans="14:14" customFormat="1">
      <c r="N10603" s="74"/>
    </row>
    <row r="10604" spans="14:14" customFormat="1">
      <c r="N10604" s="74"/>
    </row>
    <row r="10605" spans="14:14" customFormat="1">
      <c r="N10605" s="74"/>
    </row>
    <row r="10606" spans="14:14" customFormat="1">
      <c r="N10606" s="74"/>
    </row>
    <row r="10607" spans="14:14" customFormat="1">
      <c r="N10607" s="74"/>
    </row>
    <row r="10608" spans="14:14" customFormat="1">
      <c r="N10608" s="74"/>
    </row>
    <row r="10609" spans="14:14" customFormat="1">
      <c r="N10609" s="74"/>
    </row>
    <row r="10610" spans="14:14" customFormat="1">
      <c r="N10610" s="74"/>
    </row>
    <row r="10611" spans="14:14" customFormat="1">
      <c r="N10611" s="74"/>
    </row>
    <row r="10612" spans="14:14" customFormat="1">
      <c r="N10612" s="74"/>
    </row>
    <row r="10613" spans="14:14" customFormat="1">
      <c r="N10613" s="74"/>
    </row>
    <row r="10614" spans="14:14" customFormat="1">
      <c r="N10614" s="74"/>
    </row>
    <row r="10615" spans="14:14" customFormat="1">
      <c r="N10615" s="74"/>
    </row>
    <row r="10616" spans="14:14" customFormat="1">
      <c r="N10616" s="74"/>
    </row>
    <row r="10617" spans="14:14" customFormat="1">
      <c r="N10617" s="74"/>
    </row>
    <row r="10618" spans="14:14" customFormat="1">
      <c r="N10618" s="74"/>
    </row>
    <row r="10619" spans="14:14" customFormat="1">
      <c r="N10619" s="74"/>
    </row>
    <row r="10620" spans="14:14" customFormat="1">
      <c r="N10620" s="74"/>
    </row>
    <row r="10621" spans="14:14" customFormat="1">
      <c r="N10621" s="74"/>
    </row>
    <row r="10622" spans="14:14" customFormat="1">
      <c r="N10622" s="74"/>
    </row>
    <row r="10623" spans="14:14" customFormat="1">
      <c r="N10623" s="74"/>
    </row>
    <row r="10624" spans="14:14" customFormat="1">
      <c r="N10624" s="74"/>
    </row>
    <row r="10625" spans="14:14" customFormat="1">
      <c r="N10625" s="74"/>
    </row>
    <row r="10626" spans="14:14" customFormat="1">
      <c r="N10626" s="74"/>
    </row>
    <row r="10627" spans="14:14" customFormat="1">
      <c r="N10627" s="74"/>
    </row>
    <row r="10628" spans="14:14" customFormat="1">
      <c r="N10628" s="74"/>
    </row>
    <row r="10629" spans="14:14" customFormat="1">
      <c r="N10629" s="74"/>
    </row>
    <row r="10630" spans="14:14" customFormat="1">
      <c r="N10630" s="74"/>
    </row>
    <row r="10631" spans="14:14" customFormat="1">
      <c r="N10631" s="74"/>
    </row>
    <row r="10632" spans="14:14" customFormat="1">
      <c r="N10632" s="74"/>
    </row>
    <row r="10633" spans="14:14" customFormat="1">
      <c r="N10633" s="74"/>
    </row>
    <row r="10634" spans="14:14" customFormat="1">
      <c r="N10634" s="74"/>
    </row>
    <row r="10635" spans="14:14" customFormat="1">
      <c r="N10635" s="74"/>
    </row>
    <row r="10636" spans="14:14" customFormat="1">
      <c r="N10636" s="74"/>
    </row>
    <row r="10637" spans="14:14" customFormat="1">
      <c r="N10637" s="74"/>
    </row>
    <row r="10638" spans="14:14" customFormat="1">
      <c r="N10638" s="74"/>
    </row>
    <row r="10639" spans="14:14" customFormat="1">
      <c r="N10639" s="74"/>
    </row>
    <row r="10640" spans="14:14" customFormat="1">
      <c r="N10640" s="74"/>
    </row>
    <row r="10641" spans="14:14" customFormat="1">
      <c r="N10641" s="74"/>
    </row>
    <row r="10642" spans="14:14" customFormat="1">
      <c r="N10642" s="74"/>
    </row>
    <row r="10643" spans="14:14" customFormat="1">
      <c r="N10643" s="74"/>
    </row>
    <row r="10644" spans="14:14" customFormat="1">
      <c r="N10644" s="74"/>
    </row>
    <row r="10645" spans="14:14" customFormat="1">
      <c r="N10645" s="74"/>
    </row>
    <row r="10646" spans="14:14" customFormat="1">
      <c r="N10646" s="74"/>
    </row>
    <row r="10647" spans="14:14" customFormat="1">
      <c r="N10647" s="74"/>
    </row>
    <row r="10648" spans="14:14" customFormat="1">
      <c r="N10648" s="74"/>
    </row>
    <row r="10649" spans="14:14" customFormat="1">
      <c r="N10649" s="74"/>
    </row>
    <row r="10650" spans="14:14" customFormat="1">
      <c r="N10650" s="74"/>
    </row>
    <row r="10651" spans="14:14" customFormat="1">
      <c r="N10651" s="74"/>
    </row>
    <row r="10652" spans="14:14" customFormat="1">
      <c r="N10652" s="74"/>
    </row>
    <row r="10653" spans="14:14" customFormat="1">
      <c r="N10653" s="74"/>
    </row>
    <row r="10654" spans="14:14" customFormat="1">
      <c r="N10654" s="74"/>
    </row>
    <row r="10655" spans="14:14" customFormat="1">
      <c r="N10655" s="74"/>
    </row>
    <row r="10656" spans="14:14" customFormat="1">
      <c r="N10656" s="74"/>
    </row>
    <row r="10657" spans="14:14" customFormat="1">
      <c r="N10657" s="74"/>
    </row>
    <row r="10658" spans="14:14" customFormat="1">
      <c r="N10658" s="74"/>
    </row>
    <row r="10659" spans="14:14" customFormat="1">
      <c r="N10659" s="74"/>
    </row>
    <row r="10660" spans="14:14" customFormat="1">
      <c r="N10660" s="74"/>
    </row>
    <row r="10661" spans="14:14" customFormat="1">
      <c r="N10661" s="74"/>
    </row>
    <row r="10662" spans="14:14" customFormat="1">
      <c r="N10662" s="74"/>
    </row>
    <row r="10663" spans="14:14" customFormat="1">
      <c r="N10663" s="74"/>
    </row>
    <row r="10664" spans="14:14" customFormat="1">
      <c r="N10664" s="74"/>
    </row>
    <row r="10665" spans="14:14" customFormat="1">
      <c r="N10665" s="74"/>
    </row>
    <row r="10666" spans="14:14" customFormat="1">
      <c r="N10666" s="74"/>
    </row>
    <row r="10667" spans="14:14" customFormat="1">
      <c r="N10667" s="74"/>
    </row>
    <row r="10668" spans="14:14" customFormat="1">
      <c r="N10668" s="74"/>
    </row>
    <row r="10669" spans="14:14" customFormat="1">
      <c r="N10669" s="74"/>
    </row>
    <row r="10670" spans="14:14" customFormat="1">
      <c r="N10670" s="74"/>
    </row>
    <row r="10671" spans="14:14" customFormat="1">
      <c r="N10671" s="74"/>
    </row>
    <row r="10672" spans="14:14" customFormat="1">
      <c r="N10672" s="74"/>
    </row>
    <row r="10673" spans="14:14" customFormat="1">
      <c r="N10673" s="74"/>
    </row>
    <row r="10674" spans="14:14" customFormat="1">
      <c r="N10674" s="74"/>
    </row>
    <row r="10675" spans="14:14" customFormat="1">
      <c r="N10675" s="74"/>
    </row>
    <row r="10676" spans="14:14" customFormat="1">
      <c r="N10676" s="74"/>
    </row>
    <row r="10677" spans="14:14" customFormat="1">
      <c r="N10677" s="74"/>
    </row>
    <row r="10678" spans="14:14" customFormat="1">
      <c r="N10678" s="74"/>
    </row>
    <row r="10679" spans="14:14" customFormat="1">
      <c r="N10679" s="74"/>
    </row>
    <row r="10680" spans="14:14" customFormat="1">
      <c r="N10680" s="74"/>
    </row>
    <row r="10681" spans="14:14" customFormat="1">
      <c r="N10681" s="74"/>
    </row>
    <row r="10682" spans="14:14" customFormat="1">
      <c r="N10682" s="74"/>
    </row>
    <row r="10683" spans="14:14" customFormat="1">
      <c r="N10683" s="74"/>
    </row>
    <row r="10684" spans="14:14" customFormat="1">
      <c r="N10684" s="74"/>
    </row>
    <row r="10685" spans="14:14" customFormat="1">
      <c r="N10685" s="74"/>
    </row>
    <row r="10686" spans="14:14" customFormat="1">
      <c r="N10686" s="74"/>
    </row>
    <row r="10687" spans="14:14" customFormat="1">
      <c r="N10687" s="74"/>
    </row>
    <row r="10688" spans="14:14" customFormat="1">
      <c r="N10688" s="74"/>
    </row>
    <row r="10689" spans="14:14" customFormat="1">
      <c r="N10689" s="74"/>
    </row>
    <row r="10690" spans="14:14" customFormat="1">
      <c r="N10690" s="74"/>
    </row>
    <row r="10691" spans="14:14" customFormat="1">
      <c r="N10691" s="74"/>
    </row>
    <row r="10692" spans="14:14" customFormat="1">
      <c r="N10692" s="74"/>
    </row>
    <row r="10693" spans="14:14" customFormat="1">
      <c r="N10693" s="74"/>
    </row>
    <row r="10694" spans="14:14" customFormat="1">
      <c r="N10694" s="74"/>
    </row>
    <row r="10695" spans="14:14" customFormat="1">
      <c r="N10695" s="74"/>
    </row>
    <row r="10696" spans="14:14" customFormat="1">
      <c r="N10696" s="74"/>
    </row>
    <row r="10697" spans="14:14" customFormat="1">
      <c r="N10697" s="74"/>
    </row>
    <row r="10698" spans="14:14" customFormat="1">
      <c r="N10698" s="74"/>
    </row>
    <row r="10699" spans="14:14" customFormat="1">
      <c r="N10699" s="74"/>
    </row>
    <row r="10700" spans="14:14" customFormat="1">
      <c r="N10700" s="74"/>
    </row>
    <row r="10701" spans="14:14" customFormat="1">
      <c r="N10701" s="74"/>
    </row>
    <row r="10702" spans="14:14" customFormat="1">
      <c r="N10702" s="74"/>
    </row>
    <row r="10703" spans="14:14" customFormat="1">
      <c r="N10703" s="74"/>
    </row>
    <row r="10704" spans="14:14" customFormat="1">
      <c r="N10704" s="74"/>
    </row>
    <row r="10705" spans="14:14" customFormat="1">
      <c r="N10705" s="74"/>
    </row>
    <row r="10706" spans="14:14" customFormat="1">
      <c r="N10706" s="74"/>
    </row>
    <row r="10707" spans="14:14" customFormat="1">
      <c r="N10707" s="74"/>
    </row>
    <row r="10708" spans="14:14" customFormat="1">
      <c r="N10708" s="74"/>
    </row>
    <row r="10709" spans="14:14" customFormat="1">
      <c r="N10709" s="74"/>
    </row>
    <row r="10710" spans="14:14" customFormat="1">
      <c r="N10710" s="74"/>
    </row>
    <row r="10711" spans="14:14" customFormat="1">
      <c r="N10711" s="74"/>
    </row>
    <row r="10712" spans="14:14" customFormat="1">
      <c r="N10712" s="74"/>
    </row>
    <row r="10713" spans="14:14" customFormat="1">
      <c r="N10713" s="74"/>
    </row>
    <row r="10714" spans="14:14" customFormat="1">
      <c r="N10714" s="74"/>
    </row>
    <row r="10715" spans="14:14" customFormat="1">
      <c r="N10715" s="74"/>
    </row>
    <row r="10716" spans="14:14" customFormat="1">
      <c r="N10716" s="74"/>
    </row>
    <row r="10717" spans="14:14" customFormat="1">
      <c r="N10717" s="74"/>
    </row>
    <row r="10718" spans="14:14" customFormat="1">
      <c r="N10718" s="74"/>
    </row>
    <row r="10719" spans="14:14" customFormat="1">
      <c r="N10719" s="74"/>
    </row>
    <row r="10720" spans="14:14" customFormat="1">
      <c r="N10720" s="74"/>
    </row>
    <row r="10721" spans="14:14" customFormat="1">
      <c r="N10721" s="74"/>
    </row>
    <row r="10722" spans="14:14" customFormat="1">
      <c r="N10722" s="74"/>
    </row>
    <row r="10723" spans="14:14" customFormat="1">
      <c r="N10723" s="74"/>
    </row>
    <row r="10724" spans="14:14" customFormat="1">
      <c r="N10724" s="74"/>
    </row>
    <row r="10725" spans="14:14" customFormat="1">
      <c r="N10725" s="74"/>
    </row>
    <row r="10726" spans="14:14" customFormat="1">
      <c r="N10726" s="74"/>
    </row>
    <row r="10727" spans="14:14" customFormat="1">
      <c r="N10727" s="74"/>
    </row>
    <row r="10728" spans="14:14" customFormat="1">
      <c r="N10728" s="74"/>
    </row>
    <row r="10729" spans="14:14" customFormat="1">
      <c r="N10729" s="74"/>
    </row>
    <row r="10730" spans="14:14" customFormat="1">
      <c r="N10730" s="74"/>
    </row>
    <row r="10731" spans="14:14" customFormat="1">
      <c r="N10731" s="74"/>
    </row>
    <row r="10732" spans="14:14" customFormat="1">
      <c r="N10732" s="74"/>
    </row>
    <row r="10733" spans="14:14" customFormat="1">
      <c r="N10733" s="74"/>
    </row>
    <row r="10734" spans="14:14" customFormat="1">
      <c r="N10734" s="74"/>
    </row>
    <row r="10735" spans="14:14" customFormat="1">
      <c r="N10735" s="74"/>
    </row>
    <row r="10736" spans="14:14" customFormat="1">
      <c r="N10736" s="74"/>
    </row>
    <row r="10737" spans="14:14" customFormat="1">
      <c r="N10737" s="74"/>
    </row>
    <row r="10738" spans="14:14" customFormat="1">
      <c r="N10738" s="74"/>
    </row>
    <row r="10739" spans="14:14" customFormat="1">
      <c r="N10739" s="74"/>
    </row>
    <row r="10740" spans="14:14" customFormat="1">
      <c r="N10740" s="74"/>
    </row>
    <row r="10741" spans="14:14" customFormat="1">
      <c r="N10741" s="74"/>
    </row>
    <row r="10742" spans="14:14" customFormat="1">
      <c r="N10742" s="74"/>
    </row>
    <row r="10743" spans="14:14" customFormat="1">
      <c r="N10743" s="74"/>
    </row>
    <row r="10744" spans="14:14" customFormat="1">
      <c r="N10744" s="74"/>
    </row>
    <row r="10745" spans="14:14" customFormat="1">
      <c r="N10745" s="74"/>
    </row>
    <row r="10746" spans="14:14" customFormat="1">
      <c r="N10746" s="74"/>
    </row>
    <row r="10747" spans="14:14" customFormat="1">
      <c r="N10747" s="74"/>
    </row>
    <row r="10748" spans="14:14" customFormat="1">
      <c r="N10748" s="74"/>
    </row>
    <row r="10749" spans="14:14" customFormat="1">
      <c r="N10749" s="74"/>
    </row>
    <row r="10750" spans="14:14" customFormat="1">
      <c r="N10750" s="74"/>
    </row>
    <row r="10751" spans="14:14" customFormat="1">
      <c r="N10751" s="74"/>
    </row>
    <row r="10752" spans="14:14" customFormat="1">
      <c r="N10752" s="74"/>
    </row>
    <row r="10753" spans="14:14" customFormat="1">
      <c r="N10753" s="74"/>
    </row>
    <row r="10754" spans="14:14" customFormat="1">
      <c r="N10754" s="74"/>
    </row>
    <row r="10755" spans="14:14" customFormat="1">
      <c r="N10755" s="74"/>
    </row>
    <row r="10756" spans="14:14" customFormat="1">
      <c r="N10756" s="74"/>
    </row>
    <row r="10757" spans="14:14" customFormat="1">
      <c r="N10757" s="74"/>
    </row>
    <row r="10758" spans="14:14" customFormat="1">
      <c r="N10758" s="74"/>
    </row>
    <row r="10759" spans="14:14" customFormat="1">
      <c r="N10759" s="74"/>
    </row>
    <row r="10760" spans="14:14" customFormat="1">
      <c r="N10760" s="74"/>
    </row>
    <row r="10761" spans="14:14" customFormat="1">
      <c r="N10761" s="74"/>
    </row>
    <row r="10762" spans="14:14" customFormat="1">
      <c r="N10762" s="74"/>
    </row>
    <row r="10763" spans="14:14" customFormat="1">
      <c r="N10763" s="74"/>
    </row>
    <row r="10764" spans="14:14" customFormat="1">
      <c r="N10764" s="74"/>
    </row>
    <row r="10765" spans="14:14" customFormat="1">
      <c r="N10765" s="74"/>
    </row>
    <row r="10766" spans="14:14" customFormat="1">
      <c r="N10766" s="74"/>
    </row>
    <row r="10767" spans="14:14" customFormat="1">
      <c r="N10767" s="74"/>
    </row>
    <row r="10768" spans="14:14" customFormat="1">
      <c r="N10768" s="74"/>
    </row>
    <row r="10769" spans="14:14" customFormat="1">
      <c r="N10769" s="74"/>
    </row>
    <row r="10770" spans="14:14" customFormat="1">
      <c r="N10770" s="74"/>
    </row>
    <row r="10771" spans="14:14" customFormat="1">
      <c r="N10771" s="74"/>
    </row>
    <row r="10772" spans="14:14" customFormat="1">
      <c r="N10772" s="74"/>
    </row>
    <row r="10773" spans="14:14" customFormat="1">
      <c r="N10773" s="74"/>
    </row>
    <row r="10774" spans="14:14" customFormat="1">
      <c r="N10774" s="74"/>
    </row>
    <row r="10775" spans="14:14" customFormat="1">
      <c r="N10775" s="74"/>
    </row>
    <row r="10776" spans="14:14" customFormat="1">
      <c r="N10776" s="74"/>
    </row>
    <row r="10777" spans="14:14" customFormat="1">
      <c r="N10777" s="74"/>
    </row>
    <row r="10778" spans="14:14" customFormat="1">
      <c r="N10778" s="74"/>
    </row>
    <row r="10779" spans="14:14" customFormat="1">
      <c r="N10779" s="74"/>
    </row>
    <row r="10780" spans="14:14" customFormat="1">
      <c r="N10780" s="74"/>
    </row>
    <row r="10781" spans="14:14" customFormat="1">
      <c r="N10781" s="74"/>
    </row>
    <row r="10782" spans="14:14" customFormat="1">
      <c r="N10782" s="74"/>
    </row>
    <row r="10783" spans="14:14" customFormat="1">
      <c r="N10783" s="74"/>
    </row>
    <row r="10784" spans="14:14" customFormat="1">
      <c r="N10784" s="74"/>
    </row>
    <row r="10785" spans="14:14" customFormat="1">
      <c r="N10785" s="74"/>
    </row>
    <row r="10786" spans="14:14" customFormat="1">
      <c r="N10786" s="74"/>
    </row>
    <row r="10787" spans="14:14" customFormat="1">
      <c r="N10787" s="74"/>
    </row>
    <row r="10788" spans="14:14" customFormat="1">
      <c r="N10788" s="74"/>
    </row>
    <row r="10789" spans="14:14" customFormat="1">
      <c r="N10789" s="74"/>
    </row>
    <row r="10790" spans="14:14" customFormat="1">
      <c r="N10790" s="74"/>
    </row>
    <row r="10791" spans="14:14" customFormat="1">
      <c r="N10791" s="74"/>
    </row>
    <row r="10792" spans="14:14" customFormat="1">
      <c r="N10792" s="74"/>
    </row>
    <row r="10793" spans="14:14" customFormat="1">
      <c r="N10793" s="74"/>
    </row>
    <row r="10794" spans="14:14" customFormat="1">
      <c r="N10794" s="74"/>
    </row>
    <row r="10795" spans="14:14" customFormat="1">
      <c r="N10795" s="74"/>
    </row>
    <row r="10796" spans="14:14" customFormat="1">
      <c r="N10796" s="74"/>
    </row>
    <row r="10797" spans="14:14" customFormat="1">
      <c r="N10797" s="74"/>
    </row>
    <row r="10798" spans="14:14" customFormat="1">
      <c r="N10798" s="74"/>
    </row>
    <row r="10799" spans="14:14" customFormat="1">
      <c r="N10799" s="74"/>
    </row>
    <row r="10800" spans="14:14" customFormat="1">
      <c r="N10800" s="74"/>
    </row>
    <row r="10801" spans="14:14" customFormat="1">
      <c r="N10801" s="74"/>
    </row>
    <row r="10802" spans="14:14" customFormat="1">
      <c r="N10802" s="74"/>
    </row>
    <row r="10803" spans="14:14" customFormat="1">
      <c r="N10803" s="74"/>
    </row>
    <row r="10804" spans="14:14" customFormat="1">
      <c r="N10804" s="74"/>
    </row>
    <row r="10805" spans="14:14" customFormat="1">
      <c r="N10805" s="74"/>
    </row>
    <row r="10806" spans="14:14" customFormat="1">
      <c r="N10806" s="74"/>
    </row>
    <row r="10807" spans="14:14" customFormat="1">
      <c r="N10807" s="74"/>
    </row>
    <row r="10808" spans="14:14" customFormat="1">
      <c r="N10808" s="74"/>
    </row>
    <row r="10809" spans="14:14" customFormat="1">
      <c r="N10809" s="74"/>
    </row>
    <row r="10810" spans="14:14" customFormat="1">
      <c r="N10810" s="74"/>
    </row>
    <row r="10811" spans="14:14" customFormat="1">
      <c r="N10811" s="74"/>
    </row>
    <row r="10812" spans="14:14" customFormat="1">
      <c r="N10812" s="74"/>
    </row>
    <row r="10813" spans="14:14" customFormat="1">
      <c r="N10813" s="74"/>
    </row>
    <row r="10814" spans="14:14" customFormat="1">
      <c r="N10814" s="74"/>
    </row>
    <row r="10815" spans="14:14" customFormat="1">
      <c r="N10815" s="74"/>
    </row>
    <row r="10816" spans="14:14" customFormat="1">
      <c r="N10816" s="74"/>
    </row>
    <row r="10817" spans="14:14" customFormat="1">
      <c r="N10817" s="74"/>
    </row>
    <row r="10818" spans="14:14" customFormat="1">
      <c r="N10818" s="74"/>
    </row>
    <row r="10819" spans="14:14" customFormat="1">
      <c r="N10819" s="74"/>
    </row>
    <row r="10820" spans="14:14" customFormat="1">
      <c r="N10820" s="74"/>
    </row>
    <row r="10821" spans="14:14" customFormat="1">
      <c r="N10821" s="74"/>
    </row>
    <row r="10822" spans="14:14" customFormat="1">
      <c r="N10822" s="74"/>
    </row>
    <row r="10823" spans="14:14" customFormat="1">
      <c r="N10823" s="74"/>
    </row>
    <row r="10824" spans="14:14" customFormat="1">
      <c r="N10824" s="74"/>
    </row>
    <row r="10825" spans="14:14" customFormat="1">
      <c r="N10825" s="74"/>
    </row>
    <row r="10826" spans="14:14" customFormat="1">
      <c r="N10826" s="74"/>
    </row>
    <row r="10827" spans="14:14" customFormat="1">
      <c r="N10827" s="74"/>
    </row>
    <row r="10828" spans="14:14" customFormat="1">
      <c r="N10828" s="74"/>
    </row>
    <row r="10829" spans="14:14" customFormat="1">
      <c r="N10829" s="74"/>
    </row>
    <row r="10830" spans="14:14" customFormat="1">
      <c r="N10830" s="74"/>
    </row>
    <row r="10831" spans="14:14" customFormat="1">
      <c r="N10831" s="74"/>
    </row>
    <row r="10832" spans="14:14" customFormat="1">
      <c r="N10832" s="74"/>
    </row>
    <row r="10833" spans="14:14" customFormat="1">
      <c r="N10833" s="74"/>
    </row>
    <row r="10834" spans="14:14" customFormat="1">
      <c r="N10834" s="74"/>
    </row>
    <row r="10835" spans="14:14" customFormat="1">
      <c r="N10835" s="74"/>
    </row>
    <row r="10836" spans="14:14" customFormat="1">
      <c r="N10836" s="74"/>
    </row>
    <row r="10837" spans="14:14" customFormat="1">
      <c r="N10837" s="74"/>
    </row>
    <row r="10838" spans="14:14" customFormat="1">
      <c r="N10838" s="74"/>
    </row>
    <row r="10839" spans="14:14" customFormat="1">
      <c r="N10839" s="74"/>
    </row>
    <row r="10840" spans="14:14" customFormat="1">
      <c r="N10840" s="74"/>
    </row>
    <row r="10841" spans="14:14" customFormat="1">
      <c r="N10841" s="74"/>
    </row>
    <row r="10842" spans="14:14" customFormat="1">
      <c r="N10842" s="74"/>
    </row>
    <row r="10843" spans="14:14" customFormat="1">
      <c r="N10843" s="74"/>
    </row>
    <row r="10844" spans="14:14" customFormat="1">
      <c r="N10844" s="74"/>
    </row>
    <row r="10845" spans="14:14" customFormat="1">
      <c r="N10845" s="74"/>
    </row>
    <row r="10846" spans="14:14" customFormat="1">
      <c r="N10846" s="74"/>
    </row>
    <row r="10847" spans="14:14" customFormat="1">
      <c r="N10847" s="74"/>
    </row>
    <row r="10848" spans="14:14" customFormat="1">
      <c r="N10848" s="74"/>
    </row>
    <row r="10849" spans="14:14" customFormat="1">
      <c r="N10849" s="74"/>
    </row>
    <row r="10850" spans="14:14" customFormat="1">
      <c r="N10850" s="74"/>
    </row>
    <row r="10851" spans="14:14" customFormat="1">
      <c r="N10851" s="74"/>
    </row>
    <row r="10852" spans="14:14" customFormat="1">
      <c r="N10852" s="74"/>
    </row>
    <row r="10853" spans="14:14" customFormat="1">
      <c r="N10853" s="74"/>
    </row>
    <row r="10854" spans="14:14" customFormat="1">
      <c r="N10854" s="74"/>
    </row>
    <row r="10855" spans="14:14" customFormat="1">
      <c r="N10855" s="74"/>
    </row>
    <row r="10856" spans="14:14" customFormat="1">
      <c r="N10856" s="74"/>
    </row>
    <row r="10857" spans="14:14" customFormat="1">
      <c r="N10857" s="74"/>
    </row>
    <row r="10858" spans="14:14" customFormat="1">
      <c r="N10858" s="74"/>
    </row>
    <row r="10859" spans="14:14" customFormat="1">
      <c r="N10859" s="74"/>
    </row>
    <row r="10860" spans="14:14" customFormat="1">
      <c r="N10860" s="74"/>
    </row>
    <row r="10861" spans="14:14" customFormat="1">
      <c r="N10861" s="74"/>
    </row>
    <row r="10862" spans="14:14" customFormat="1">
      <c r="N10862" s="74"/>
    </row>
    <row r="10863" spans="14:14" customFormat="1">
      <c r="N10863" s="74"/>
    </row>
    <row r="10864" spans="14:14" customFormat="1">
      <c r="N10864" s="74"/>
    </row>
    <row r="10865" spans="14:14" customFormat="1">
      <c r="N10865" s="74"/>
    </row>
    <row r="10866" spans="14:14" customFormat="1">
      <c r="N10866" s="74"/>
    </row>
    <row r="10867" spans="14:14" customFormat="1">
      <c r="N10867" s="74"/>
    </row>
    <row r="10868" spans="14:14" customFormat="1">
      <c r="N10868" s="74"/>
    </row>
    <row r="10869" spans="14:14" customFormat="1">
      <c r="N10869" s="74"/>
    </row>
    <row r="10870" spans="14:14" customFormat="1">
      <c r="N10870" s="74"/>
    </row>
    <row r="10871" spans="14:14" customFormat="1">
      <c r="N10871" s="74"/>
    </row>
    <row r="10872" spans="14:14" customFormat="1">
      <c r="N10872" s="74"/>
    </row>
    <row r="10873" spans="14:14" customFormat="1">
      <c r="N10873" s="74"/>
    </row>
    <row r="10874" spans="14:14" customFormat="1">
      <c r="N10874" s="74"/>
    </row>
    <row r="10875" spans="14:14" customFormat="1">
      <c r="N10875" s="74"/>
    </row>
    <row r="10876" spans="14:14" customFormat="1">
      <c r="N10876" s="74"/>
    </row>
    <row r="10877" spans="14:14" customFormat="1">
      <c r="N10877" s="74"/>
    </row>
    <row r="10878" spans="14:14" customFormat="1">
      <c r="N10878" s="74"/>
    </row>
    <row r="10879" spans="14:14" customFormat="1">
      <c r="N10879" s="74"/>
    </row>
    <row r="10880" spans="14:14" customFormat="1">
      <c r="N10880" s="74"/>
    </row>
    <row r="10881" spans="14:14" customFormat="1">
      <c r="N10881" s="74"/>
    </row>
    <row r="10882" spans="14:14" customFormat="1">
      <c r="N10882" s="74"/>
    </row>
    <row r="10883" spans="14:14" customFormat="1">
      <c r="N10883" s="74"/>
    </row>
    <row r="10884" spans="14:14" customFormat="1">
      <c r="N10884" s="74"/>
    </row>
    <row r="10885" spans="14:14" customFormat="1">
      <c r="N10885" s="74"/>
    </row>
    <row r="10886" spans="14:14" customFormat="1">
      <c r="N10886" s="74"/>
    </row>
    <row r="10887" spans="14:14" customFormat="1">
      <c r="N10887" s="74"/>
    </row>
    <row r="10888" spans="14:14" customFormat="1">
      <c r="N10888" s="74"/>
    </row>
    <row r="10889" spans="14:14" customFormat="1">
      <c r="N10889" s="74"/>
    </row>
    <row r="10890" spans="14:14" customFormat="1">
      <c r="N10890" s="74"/>
    </row>
    <row r="10891" spans="14:14" customFormat="1">
      <c r="N10891" s="74"/>
    </row>
    <row r="10892" spans="14:14" customFormat="1">
      <c r="N10892" s="74"/>
    </row>
    <row r="10893" spans="14:14" customFormat="1">
      <c r="N10893" s="74"/>
    </row>
    <row r="10894" spans="14:14" customFormat="1">
      <c r="N10894" s="74"/>
    </row>
    <row r="10895" spans="14:14" customFormat="1">
      <c r="N10895" s="74"/>
    </row>
    <row r="10896" spans="14:14" customFormat="1">
      <c r="N10896" s="74"/>
    </row>
    <row r="10897" spans="14:14" customFormat="1">
      <c r="N10897" s="74"/>
    </row>
    <row r="10898" spans="14:14" customFormat="1">
      <c r="N10898" s="74"/>
    </row>
    <row r="10899" spans="14:14" customFormat="1">
      <c r="N10899" s="74"/>
    </row>
    <row r="10900" spans="14:14" customFormat="1">
      <c r="N10900" s="74"/>
    </row>
    <row r="10901" spans="14:14" customFormat="1">
      <c r="N10901" s="74"/>
    </row>
    <row r="10902" spans="14:14" customFormat="1">
      <c r="N10902" s="74"/>
    </row>
    <row r="10903" spans="14:14" customFormat="1">
      <c r="N10903" s="74"/>
    </row>
    <row r="10904" spans="14:14" customFormat="1">
      <c r="N10904" s="74"/>
    </row>
    <row r="10905" spans="14:14" customFormat="1">
      <c r="N10905" s="74"/>
    </row>
    <row r="10906" spans="14:14" customFormat="1">
      <c r="N10906" s="74"/>
    </row>
    <row r="10907" spans="14:14" customFormat="1">
      <c r="N10907" s="74"/>
    </row>
    <row r="10908" spans="14:14" customFormat="1">
      <c r="N10908" s="74"/>
    </row>
    <row r="10909" spans="14:14" customFormat="1">
      <c r="N10909" s="74"/>
    </row>
    <row r="10910" spans="14:14" customFormat="1">
      <c r="N10910" s="74"/>
    </row>
    <row r="10911" spans="14:14" customFormat="1">
      <c r="N10911" s="74"/>
    </row>
    <row r="10912" spans="14:14" customFormat="1">
      <c r="N10912" s="74"/>
    </row>
    <row r="10913" spans="14:14" customFormat="1">
      <c r="N10913" s="74"/>
    </row>
    <row r="10914" spans="14:14" customFormat="1">
      <c r="N10914" s="74"/>
    </row>
    <row r="10915" spans="14:14" customFormat="1">
      <c r="N10915" s="74"/>
    </row>
    <row r="10916" spans="14:14" customFormat="1">
      <c r="N10916" s="74"/>
    </row>
    <row r="10917" spans="14:14" customFormat="1">
      <c r="N10917" s="74"/>
    </row>
    <row r="10918" spans="14:14" customFormat="1">
      <c r="N10918" s="74"/>
    </row>
    <row r="10919" spans="14:14" customFormat="1">
      <c r="N10919" s="74"/>
    </row>
    <row r="10920" spans="14:14" customFormat="1">
      <c r="N10920" s="74"/>
    </row>
    <row r="10921" spans="14:14" customFormat="1">
      <c r="N10921" s="74"/>
    </row>
    <row r="10922" spans="14:14" customFormat="1">
      <c r="N10922" s="74"/>
    </row>
    <row r="10923" spans="14:14" customFormat="1">
      <c r="N10923" s="74"/>
    </row>
    <row r="10924" spans="14:14" customFormat="1">
      <c r="N10924" s="74"/>
    </row>
    <row r="10925" spans="14:14" customFormat="1">
      <c r="N10925" s="74"/>
    </row>
    <row r="10926" spans="14:14" customFormat="1">
      <c r="N10926" s="74"/>
    </row>
    <row r="10927" spans="14:14" customFormat="1">
      <c r="N10927" s="74"/>
    </row>
    <row r="10928" spans="14:14" customFormat="1">
      <c r="N10928" s="74"/>
    </row>
    <row r="10929" spans="14:14" customFormat="1">
      <c r="N10929" s="74"/>
    </row>
    <row r="10930" spans="14:14" customFormat="1">
      <c r="N10930" s="74"/>
    </row>
    <row r="10931" spans="14:14" customFormat="1">
      <c r="N10931" s="74"/>
    </row>
    <row r="10932" spans="14:14" customFormat="1">
      <c r="N10932" s="74"/>
    </row>
    <row r="10933" spans="14:14" customFormat="1">
      <c r="N10933" s="74"/>
    </row>
    <row r="10934" spans="14:14" customFormat="1">
      <c r="N10934" s="74"/>
    </row>
    <row r="10935" spans="14:14" customFormat="1">
      <c r="N10935" s="74"/>
    </row>
    <row r="10936" spans="14:14" customFormat="1">
      <c r="N10936" s="74"/>
    </row>
    <row r="10937" spans="14:14" customFormat="1">
      <c r="N10937" s="74"/>
    </row>
    <row r="10938" spans="14:14" customFormat="1">
      <c r="N10938" s="74"/>
    </row>
    <row r="10939" spans="14:14" customFormat="1">
      <c r="N10939" s="74"/>
    </row>
    <row r="10940" spans="14:14" customFormat="1">
      <c r="N10940" s="74"/>
    </row>
    <row r="10941" spans="14:14" customFormat="1">
      <c r="N10941" s="74"/>
    </row>
    <row r="10942" spans="14:14" customFormat="1">
      <c r="N10942" s="74"/>
    </row>
    <row r="10943" spans="14:14" customFormat="1">
      <c r="N10943" s="74"/>
    </row>
    <row r="10944" spans="14:14" customFormat="1">
      <c r="N10944" s="74"/>
    </row>
    <row r="10945" spans="14:14" customFormat="1">
      <c r="N10945" s="74"/>
    </row>
    <row r="10946" spans="14:14" customFormat="1">
      <c r="N10946" s="74"/>
    </row>
    <row r="10947" spans="14:14" customFormat="1">
      <c r="N10947" s="74"/>
    </row>
    <row r="10948" spans="14:14" customFormat="1">
      <c r="N10948" s="74"/>
    </row>
    <row r="10949" spans="14:14" customFormat="1">
      <c r="N10949" s="74"/>
    </row>
    <row r="10950" spans="14:14" customFormat="1">
      <c r="N10950" s="74"/>
    </row>
    <row r="10951" spans="14:14" customFormat="1">
      <c r="N10951" s="74"/>
    </row>
    <row r="10952" spans="14:14" customFormat="1">
      <c r="N10952" s="74"/>
    </row>
    <row r="10953" spans="14:14" customFormat="1">
      <c r="N10953" s="74"/>
    </row>
    <row r="10954" spans="14:14" customFormat="1">
      <c r="N10954" s="74"/>
    </row>
    <row r="10955" spans="14:14" customFormat="1">
      <c r="N10955" s="74"/>
    </row>
    <row r="10956" spans="14:14" customFormat="1">
      <c r="N10956" s="74"/>
    </row>
    <row r="10957" spans="14:14" customFormat="1">
      <c r="N10957" s="74"/>
    </row>
    <row r="10958" spans="14:14" customFormat="1">
      <c r="N10958" s="74"/>
    </row>
    <row r="10959" spans="14:14" customFormat="1">
      <c r="N10959" s="74"/>
    </row>
    <row r="10960" spans="14:14" customFormat="1">
      <c r="N10960" s="74"/>
    </row>
    <row r="10961" spans="14:14" customFormat="1">
      <c r="N10961" s="74"/>
    </row>
    <row r="10962" spans="14:14" customFormat="1">
      <c r="N10962" s="74"/>
    </row>
    <row r="10963" spans="14:14" customFormat="1">
      <c r="N10963" s="74"/>
    </row>
    <row r="10964" spans="14:14" customFormat="1">
      <c r="N10964" s="74"/>
    </row>
    <row r="10965" spans="14:14" customFormat="1">
      <c r="N10965" s="74"/>
    </row>
    <row r="10966" spans="14:14" customFormat="1">
      <c r="N10966" s="74"/>
    </row>
    <row r="10967" spans="14:14" customFormat="1">
      <c r="N10967" s="74"/>
    </row>
    <row r="10968" spans="14:14" customFormat="1">
      <c r="N10968" s="74"/>
    </row>
    <row r="10969" spans="14:14" customFormat="1">
      <c r="N10969" s="74"/>
    </row>
    <row r="10970" spans="14:14" customFormat="1">
      <c r="N10970" s="74"/>
    </row>
    <row r="10971" spans="14:14" customFormat="1">
      <c r="N10971" s="74"/>
    </row>
    <row r="10972" spans="14:14" customFormat="1">
      <c r="N10972" s="74"/>
    </row>
    <row r="10973" spans="14:14" customFormat="1">
      <c r="N10973" s="74"/>
    </row>
    <row r="10974" spans="14:14" customFormat="1">
      <c r="N10974" s="74"/>
    </row>
    <row r="10975" spans="14:14" customFormat="1">
      <c r="N10975" s="74"/>
    </row>
    <row r="10976" spans="14:14" customFormat="1">
      <c r="N10976" s="74"/>
    </row>
    <row r="10977" spans="14:14" customFormat="1">
      <c r="N10977" s="74"/>
    </row>
    <row r="10978" spans="14:14" customFormat="1">
      <c r="N10978" s="74"/>
    </row>
    <row r="10979" spans="14:14" customFormat="1">
      <c r="N10979" s="74"/>
    </row>
    <row r="10980" spans="14:14" customFormat="1">
      <c r="N10980" s="74"/>
    </row>
    <row r="10981" spans="14:14" customFormat="1">
      <c r="N10981" s="74"/>
    </row>
    <row r="10982" spans="14:14" customFormat="1">
      <c r="N10982" s="74"/>
    </row>
    <row r="10983" spans="14:14" customFormat="1">
      <c r="N10983" s="74"/>
    </row>
    <row r="10984" spans="14:14" customFormat="1">
      <c r="N10984" s="74"/>
    </row>
    <row r="10985" spans="14:14" customFormat="1">
      <c r="N10985" s="74"/>
    </row>
    <row r="10986" spans="14:14" customFormat="1">
      <c r="N10986" s="74"/>
    </row>
    <row r="10987" spans="14:14" customFormat="1">
      <c r="N10987" s="74"/>
    </row>
    <row r="10988" spans="14:14" customFormat="1">
      <c r="N10988" s="74"/>
    </row>
    <row r="10989" spans="14:14" customFormat="1">
      <c r="N10989" s="74"/>
    </row>
    <row r="10990" spans="14:14" customFormat="1">
      <c r="N10990" s="74"/>
    </row>
    <row r="10991" spans="14:14" customFormat="1">
      <c r="N10991" s="74"/>
    </row>
    <row r="10992" spans="14:14" customFormat="1">
      <c r="N10992" s="74"/>
    </row>
    <row r="10993" spans="14:14" customFormat="1">
      <c r="N10993" s="74"/>
    </row>
    <row r="10994" spans="14:14" customFormat="1">
      <c r="N10994" s="74"/>
    </row>
    <row r="10995" spans="14:14" customFormat="1">
      <c r="N10995" s="74"/>
    </row>
    <row r="10996" spans="14:14" customFormat="1">
      <c r="N10996" s="74"/>
    </row>
    <row r="10997" spans="14:14" customFormat="1">
      <c r="N10997" s="74"/>
    </row>
    <row r="10998" spans="14:14" customFormat="1">
      <c r="N10998" s="74"/>
    </row>
    <row r="10999" spans="14:14" customFormat="1">
      <c r="N10999" s="74"/>
    </row>
    <row r="11000" spans="14:14" customFormat="1">
      <c r="N11000" s="74"/>
    </row>
    <row r="11001" spans="14:14" customFormat="1">
      <c r="N11001" s="74"/>
    </row>
    <row r="11002" spans="14:14" customFormat="1">
      <c r="N11002" s="74"/>
    </row>
    <row r="11003" spans="14:14" customFormat="1">
      <c r="N11003" s="74"/>
    </row>
    <row r="11004" spans="14:14" customFormat="1">
      <c r="N11004" s="74"/>
    </row>
    <row r="11005" spans="14:14" customFormat="1">
      <c r="N11005" s="74"/>
    </row>
    <row r="11006" spans="14:14" customFormat="1">
      <c r="N11006" s="74"/>
    </row>
    <row r="11007" spans="14:14" customFormat="1">
      <c r="N11007" s="74"/>
    </row>
    <row r="11008" spans="14:14" customFormat="1">
      <c r="N11008" s="74"/>
    </row>
    <row r="11009" spans="14:14" customFormat="1">
      <c r="N11009" s="74"/>
    </row>
    <row r="11010" spans="14:14" customFormat="1">
      <c r="N11010" s="74"/>
    </row>
    <row r="11011" spans="14:14" customFormat="1">
      <c r="N11011" s="74"/>
    </row>
    <row r="11012" spans="14:14" customFormat="1">
      <c r="N11012" s="74"/>
    </row>
    <row r="11013" spans="14:14" customFormat="1">
      <c r="N11013" s="74"/>
    </row>
    <row r="11014" spans="14:14" customFormat="1">
      <c r="N11014" s="74"/>
    </row>
    <row r="11015" spans="14:14" customFormat="1">
      <c r="N11015" s="74"/>
    </row>
    <row r="11016" spans="14:14" customFormat="1">
      <c r="N11016" s="74"/>
    </row>
    <row r="11017" spans="14:14" customFormat="1">
      <c r="N11017" s="74"/>
    </row>
    <row r="11018" spans="14:14" customFormat="1">
      <c r="N11018" s="74"/>
    </row>
    <row r="11019" spans="14:14" customFormat="1">
      <c r="N11019" s="74"/>
    </row>
    <row r="11020" spans="14:14" customFormat="1">
      <c r="N11020" s="74"/>
    </row>
    <row r="11021" spans="14:14" customFormat="1">
      <c r="N11021" s="74"/>
    </row>
    <row r="11022" spans="14:14" customFormat="1">
      <c r="N11022" s="74"/>
    </row>
    <row r="11023" spans="14:14" customFormat="1">
      <c r="N11023" s="74"/>
    </row>
    <row r="11024" spans="14:14" customFormat="1">
      <c r="N11024" s="74"/>
    </row>
    <row r="11025" spans="14:14" customFormat="1">
      <c r="N11025" s="74"/>
    </row>
    <row r="11026" spans="14:14" customFormat="1">
      <c r="N11026" s="74"/>
    </row>
    <row r="11027" spans="14:14" customFormat="1">
      <c r="N11027" s="74"/>
    </row>
    <row r="11028" spans="14:14" customFormat="1">
      <c r="N11028" s="74"/>
    </row>
    <row r="11029" spans="14:14" customFormat="1">
      <c r="N11029" s="74"/>
    </row>
    <row r="11030" spans="14:14" customFormat="1">
      <c r="N11030" s="74"/>
    </row>
    <row r="11031" spans="14:14" customFormat="1">
      <c r="N11031" s="74"/>
    </row>
    <row r="11032" spans="14:14" customFormat="1">
      <c r="N11032" s="74"/>
    </row>
    <row r="11033" spans="14:14" customFormat="1">
      <c r="N11033" s="74"/>
    </row>
    <row r="11034" spans="14:14" customFormat="1">
      <c r="N11034" s="74"/>
    </row>
    <row r="11035" spans="14:14" customFormat="1">
      <c r="N11035" s="74"/>
    </row>
    <row r="11036" spans="14:14" customFormat="1">
      <c r="N11036" s="74"/>
    </row>
    <row r="11037" spans="14:14" customFormat="1">
      <c r="N11037" s="74"/>
    </row>
    <row r="11038" spans="14:14" customFormat="1">
      <c r="N11038" s="74"/>
    </row>
    <row r="11039" spans="14:14" customFormat="1">
      <c r="N11039" s="74"/>
    </row>
    <row r="11040" spans="14:14" customFormat="1">
      <c r="N11040" s="74"/>
    </row>
    <row r="11041" spans="14:14" customFormat="1">
      <c r="N11041" s="74"/>
    </row>
    <row r="11042" spans="14:14" customFormat="1">
      <c r="N11042" s="74"/>
    </row>
    <row r="11043" spans="14:14" customFormat="1">
      <c r="N11043" s="74"/>
    </row>
    <row r="11044" spans="14:14" customFormat="1">
      <c r="N11044" s="74"/>
    </row>
    <row r="11045" spans="14:14" customFormat="1">
      <c r="N11045" s="74"/>
    </row>
    <row r="11046" spans="14:14" customFormat="1">
      <c r="N11046" s="74"/>
    </row>
    <row r="11047" spans="14:14" customFormat="1">
      <c r="N11047" s="74"/>
    </row>
    <row r="11048" spans="14:14" customFormat="1">
      <c r="N11048" s="74"/>
    </row>
    <row r="11049" spans="14:14" customFormat="1">
      <c r="N11049" s="74"/>
    </row>
    <row r="11050" spans="14:14" customFormat="1">
      <c r="N11050" s="74"/>
    </row>
    <row r="11051" spans="14:14" customFormat="1">
      <c r="N11051" s="74"/>
    </row>
    <row r="11052" spans="14:14" customFormat="1">
      <c r="N11052" s="74"/>
    </row>
    <row r="11053" spans="14:14" customFormat="1">
      <c r="N11053" s="74"/>
    </row>
    <row r="11054" spans="14:14" customFormat="1">
      <c r="N11054" s="74"/>
    </row>
    <row r="11055" spans="14:14" customFormat="1">
      <c r="N11055" s="74"/>
    </row>
    <row r="11056" spans="14:14" customFormat="1">
      <c r="N11056" s="74"/>
    </row>
    <row r="11057" spans="14:14" customFormat="1">
      <c r="N11057" s="74"/>
    </row>
    <row r="11058" spans="14:14" customFormat="1">
      <c r="N11058" s="74"/>
    </row>
    <row r="11059" spans="14:14" customFormat="1">
      <c r="N11059" s="74"/>
    </row>
    <row r="11060" spans="14:14" customFormat="1">
      <c r="N11060" s="74"/>
    </row>
    <row r="11061" spans="14:14" customFormat="1">
      <c r="N11061" s="74"/>
    </row>
    <row r="11062" spans="14:14" customFormat="1">
      <c r="N11062" s="74"/>
    </row>
    <row r="11063" spans="14:14" customFormat="1">
      <c r="N11063" s="74"/>
    </row>
    <row r="11064" spans="14:14" customFormat="1">
      <c r="N11064" s="74"/>
    </row>
    <row r="11065" spans="14:14" customFormat="1">
      <c r="N11065" s="74"/>
    </row>
    <row r="11066" spans="14:14" customFormat="1">
      <c r="N11066" s="74"/>
    </row>
    <row r="11067" spans="14:14" customFormat="1">
      <c r="N11067" s="74"/>
    </row>
    <row r="11068" spans="14:14" customFormat="1">
      <c r="N11068" s="74"/>
    </row>
    <row r="11069" spans="14:14" customFormat="1">
      <c r="N11069" s="74"/>
    </row>
    <row r="11070" spans="14:14" customFormat="1">
      <c r="N11070" s="74"/>
    </row>
    <row r="11071" spans="14:14" customFormat="1">
      <c r="N11071" s="74"/>
    </row>
    <row r="11072" spans="14:14" customFormat="1">
      <c r="N11072" s="74"/>
    </row>
    <row r="11073" spans="14:14" customFormat="1">
      <c r="N11073" s="74"/>
    </row>
    <row r="11074" spans="14:14" customFormat="1">
      <c r="N11074" s="74"/>
    </row>
    <row r="11075" spans="14:14" customFormat="1">
      <c r="N11075" s="74"/>
    </row>
    <row r="11076" spans="14:14" customFormat="1">
      <c r="N11076" s="74"/>
    </row>
    <row r="11077" spans="14:14" customFormat="1">
      <c r="N11077" s="74"/>
    </row>
    <row r="11078" spans="14:14" customFormat="1">
      <c r="N11078" s="74"/>
    </row>
    <row r="11079" spans="14:14" customFormat="1">
      <c r="N11079" s="74"/>
    </row>
    <row r="11080" spans="14:14" customFormat="1">
      <c r="N11080" s="74"/>
    </row>
    <row r="11081" spans="14:14" customFormat="1">
      <c r="N11081" s="74"/>
    </row>
    <row r="11082" spans="14:14" customFormat="1">
      <c r="N11082" s="74"/>
    </row>
    <row r="11083" spans="14:14" customFormat="1">
      <c r="N11083" s="74"/>
    </row>
    <row r="11084" spans="14:14" customFormat="1">
      <c r="N11084" s="74"/>
    </row>
    <row r="11085" spans="14:14" customFormat="1">
      <c r="N11085" s="74"/>
    </row>
    <row r="11086" spans="14:14" customFormat="1">
      <c r="N11086" s="74"/>
    </row>
    <row r="11087" spans="14:14" customFormat="1">
      <c r="N11087" s="74"/>
    </row>
    <row r="11088" spans="14:14" customFormat="1">
      <c r="N11088" s="74"/>
    </row>
    <row r="11089" spans="14:14" customFormat="1">
      <c r="N11089" s="74"/>
    </row>
    <row r="11090" spans="14:14" customFormat="1">
      <c r="N11090" s="74"/>
    </row>
    <row r="11091" spans="14:14" customFormat="1">
      <c r="N11091" s="74"/>
    </row>
    <row r="11092" spans="14:14" customFormat="1">
      <c r="N11092" s="74"/>
    </row>
    <row r="11093" spans="14:14" customFormat="1">
      <c r="N11093" s="74"/>
    </row>
    <row r="11094" spans="14:14" customFormat="1">
      <c r="N11094" s="74"/>
    </row>
    <row r="11095" spans="14:14" customFormat="1">
      <c r="N11095" s="74"/>
    </row>
    <row r="11096" spans="14:14" customFormat="1">
      <c r="N11096" s="74"/>
    </row>
    <row r="11097" spans="14:14" customFormat="1">
      <c r="N11097" s="74"/>
    </row>
    <row r="11098" spans="14:14" customFormat="1">
      <c r="N11098" s="74"/>
    </row>
    <row r="11099" spans="14:14" customFormat="1">
      <c r="N11099" s="74"/>
    </row>
    <row r="11100" spans="14:14" customFormat="1">
      <c r="N11100" s="74"/>
    </row>
    <row r="11101" spans="14:14" customFormat="1">
      <c r="N11101" s="74"/>
    </row>
    <row r="11102" spans="14:14" customFormat="1">
      <c r="N11102" s="74"/>
    </row>
    <row r="11103" spans="14:14" customFormat="1">
      <c r="N11103" s="74"/>
    </row>
    <row r="11104" spans="14:14" customFormat="1">
      <c r="N11104" s="74"/>
    </row>
    <row r="11105" spans="14:14" customFormat="1">
      <c r="N11105" s="74"/>
    </row>
    <row r="11106" spans="14:14" customFormat="1">
      <c r="N11106" s="74"/>
    </row>
    <row r="11107" spans="14:14" customFormat="1">
      <c r="N11107" s="74"/>
    </row>
    <row r="11108" spans="14:14" customFormat="1">
      <c r="N11108" s="74"/>
    </row>
    <row r="11109" spans="14:14" customFormat="1">
      <c r="N11109" s="74"/>
    </row>
    <row r="11110" spans="14:14" customFormat="1">
      <c r="N11110" s="74"/>
    </row>
    <row r="11111" spans="14:14" customFormat="1">
      <c r="N11111" s="74"/>
    </row>
    <row r="11112" spans="14:14" customFormat="1">
      <c r="N11112" s="74"/>
    </row>
    <row r="11113" spans="14:14" customFormat="1">
      <c r="N11113" s="74"/>
    </row>
    <row r="11114" spans="14:14" customFormat="1">
      <c r="N11114" s="74"/>
    </row>
    <row r="11115" spans="14:14" customFormat="1">
      <c r="N11115" s="74"/>
    </row>
    <row r="11116" spans="14:14" customFormat="1">
      <c r="N11116" s="74"/>
    </row>
    <row r="11117" spans="14:14" customFormat="1">
      <c r="N11117" s="74"/>
    </row>
    <row r="11118" spans="14:14" customFormat="1">
      <c r="N11118" s="74"/>
    </row>
    <row r="11119" spans="14:14" customFormat="1">
      <c r="N11119" s="74"/>
    </row>
    <row r="11120" spans="14:14" customFormat="1">
      <c r="N11120" s="74"/>
    </row>
    <row r="11121" spans="14:14" customFormat="1">
      <c r="N11121" s="74"/>
    </row>
    <row r="11122" spans="14:14" customFormat="1">
      <c r="N11122" s="74"/>
    </row>
    <row r="11123" spans="14:14" customFormat="1">
      <c r="N11123" s="74"/>
    </row>
    <row r="11124" spans="14:14" customFormat="1">
      <c r="N11124" s="74"/>
    </row>
    <row r="11125" spans="14:14" customFormat="1">
      <c r="N11125" s="74"/>
    </row>
    <row r="11126" spans="14:14" customFormat="1">
      <c r="N11126" s="74"/>
    </row>
    <row r="11127" spans="14:14" customFormat="1">
      <c r="N11127" s="74"/>
    </row>
    <row r="11128" spans="14:14" customFormat="1">
      <c r="N11128" s="74"/>
    </row>
    <row r="11129" spans="14:14" customFormat="1">
      <c r="N11129" s="74"/>
    </row>
    <row r="11130" spans="14:14" customFormat="1">
      <c r="N11130" s="74"/>
    </row>
    <row r="11131" spans="14:14" customFormat="1">
      <c r="N11131" s="74"/>
    </row>
    <row r="11132" spans="14:14" customFormat="1">
      <c r="N11132" s="74"/>
    </row>
    <row r="11133" spans="14:14" customFormat="1">
      <c r="N11133" s="74"/>
    </row>
    <row r="11134" spans="14:14" customFormat="1">
      <c r="N11134" s="74"/>
    </row>
    <row r="11135" spans="14:14" customFormat="1">
      <c r="N11135" s="74"/>
    </row>
    <row r="11136" spans="14:14" customFormat="1">
      <c r="N11136" s="74"/>
    </row>
    <row r="11137" spans="14:14" customFormat="1">
      <c r="N11137" s="74"/>
    </row>
    <row r="11138" spans="14:14" customFormat="1">
      <c r="N11138" s="74"/>
    </row>
    <row r="11139" spans="14:14" customFormat="1">
      <c r="N11139" s="74"/>
    </row>
    <row r="11140" spans="14:14" customFormat="1">
      <c r="N11140" s="74"/>
    </row>
    <row r="11141" spans="14:14" customFormat="1">
      <c r="N11141" s="74"/>
    </row>
    <row r="11142" spans="14:14" customFormat="1">
      <c r="N11142" s="74"/>
    </row>
    <row r="11143" spans="14:14" customFormat="1">
      <c r="N11143" s="74"/>
    </row>
    <row r="11144" spans="14:14" customFormat="1">
      <c r="N11144" s="74"/>
    </row>
    <row r="11145" spans="14:14" customFormat="1">
      <c r="N11145" s="74"/>
    </row>
    <row r="11146" spans="14:14" customFormat="1">
      <c r="N11146" s="74"/>
    </row>
    <row r="11147" spans="14:14" customFormat="1">
      <c r="N11147" s="74"/>
    </row>
    <row r="11148" spans="14:14" customFormat="1">
      <c r="N11148" s="74"/>
    </row>
    <row r="11149" spans="14:14" customFormat="1">
      <c r="N11149" s="74"/>
    </row>
    <row r="11150" spans="14:14" customFormat="1">
      <c r="N11150" s="74"/>
    </row>
    <row r="11151" spans="14:14" customFormat="1">
      <c r="N11151" s="74"/>
    </row>
    <row r="11152" spans="14:14" customFormat="1">
      <c r="N11152" s="74"/>
    </row>
    <row r="11153" spans="14:14" customFormat="1">
      <c r="N11153" s="74"/>
    </row>
    <row r="11154" spans="14:14" customFormat="1">
      <c r="N11154" s="74"/>
    </row>
    <row r="11155" spans="14:14" customFormat="1">
      <c r="N11155" s="74"/>
    </row>
    <row r="11156" spans="14:14" customFormat="1">
      <c r="N11156" s="74"/>
    </row>
    <row r="11157" spans="14:14" customFormat="1">
      <c r="N11157" s="74"/>
    </row>
    <row r="11158" spans="14:14" customFormat="1">
      <c r="N11158" s="74"/>
    </row>
    <row r="11159" spans="14:14" customFormat="1">
      <c r="N11159" s="74"/>
    </row>
    <row r="11160" spans="14:14" customFormat="1">
      <c r="N11160" s="74"/>
    </row>
    <row r="11161" spans="14:14" customFormat="1">
      <c r="N11161" s="74"/>
    </row>
    <row r="11162" spans="14:14" customFormat="1">
      <c r="N11162" s="74"/>
    </row>
    <row r="11163" spans="14:14" customFormat="1">
      <c r="N11163" s="74"/>
    </row>
    <row r="11164" spans="14:14" customFormat="1">
      <c r="N11164" s="74"/>
    </row>
    <row r="11165" spans="14:14" customFormat="1">
      <c r="N11165" s="74"/>
    </row>
    <row r="11166" spans="14:14" customFormat="1">
      <c r="N11166" s="74"/>
    </row>
    <row r="11167" spans="14:14" customFormat="1">
      <c r="N11167" s="74"/>
    </row>
    <row r="11168" spans="14:14" customFormat="1">
      <c r="N11168" s="74"/>
    </row>
    <row r="11169" spans="14:14" customFormat="1">
      <c r="N11169" s="74"/>
    </row>
    <row r="11170" spans="14:14" customFormat="1">
      <c r="N11170" s="74"/>
    </row>
    <row r="11171" spans="14:14" customFormat="1">
      <c r="N11171" s="74"/>
    </row>
    <row r="11172" spans="14:14" customFormat="1">
      <c r="N11172" s="74"/>
    </row>
    <row r="11173" spans="14:14" customFormat="1">
      <c r="N11173" s="74"/>
    </row>
    <row r="11174" spans="14:14" customFormat="1">
      <c r="N11174" s="74"/>
    </row>
    <row r="11175" spans="14:14" customFormat="1">
      <c r="N11175" s="74"/>
    </row>
    <row r="11176" spans="14:14" customFormat="1">
      <c r="N11176" s="74"/>
    </row>
    <row r="11177" spans="14:14" customFormat="1">
      <c r="N11177" s="74"/>
    </row>
    <row r="11178" spans="14:14" customFormat="1">
      <c r="N11178" s="74"/>
    </row>
    <row r="11179" spans="14:14" customFormat="1">
      <c r="N11179" s="74"/>
    </row>
    <row r="11180" spans="14:14" customFormat="1">
      <c r="N11180" s="74"/>
    </row>
    <row r="11181" spans="14:14" customFormat="1">
      <c r="N11181" s="74"/>
    </row>
    <row r="11182" spans="14:14" customFormat="1">
      <c r="N11182" s="74"/>
    </row>
    <row r="11183" spans="14:14" customFormat="1">
      <c r="N11183" s="74"/>
    </row>
    <row r="11184" spans="14:14" customFormat="1">
      <c r="N11184" s="74"/>
    </row>
    <row r="11185" spans="14:14" customFormat="1">
      <c r="N11185" s="74"/>
    </row>
    <row r="11186" spans="14:14" customFormat="1">
      <c r="N11186" s="74"/>
    </row>
    <row r="11187" spans="14:14" customFormat="1">
      <c r="N11187" s="74"/>
    </row>
    <row r="11188" spans="14:14" customFormat="1">
      <c r="N11188" s="74"/>
    </row>
    <row r="11189" spans="14:14" customFormat="1">
      <c r="N11189" s="74"/>
    </row>
    <row r="11190" spans="14:14" customFormat="1">
      <c r="N11190" s="74"/>
    </row>
    <row r="11191" spans="14:14" customFormat="1">
      <c r="N11191" s="74"/>
    </row>
    <row r="11192" spans="14:14" customFormat="1">
      <c r="N11192" s="74"/>
    </row>
    <row r="11193" spans="14:14" customFormat="1">
      <c r="N11193" s="74"/>
    </row>
    <row r="11194" spans="14:14" customFormat="1">
      <c r="N11194" s="74"/>
    </row>
    <row r="11195" spans="14:14" customFormat="1">
      <c r="N11195" s="74"/>
    </row>
    <row r="11196" spans="14:14" customFormat="1">
      <c r="N11196" s="74"/>
    </row>
    <row r="11197" spans="14:14" customFormat="1">
      <c r="N11197" s="74"/>
    </row>
    <row r="11198" spans="14:14" customFormat="1">
      <c r="N11198" s="74"/>
    </row>
    <row r="11199" spans="14:14" customFormat="1">
      <c r="N11199" s="74"/>
    </row>
    <row r="11200" spans="14:14" customFormat="1">
      <c r="N11200" s="74"/>
    </row>
    <row r="11201" spans="14:14" customFormat="1">
      <c r="N11201" s="74"/>
    </row>
    <row r="11202" spans="14:14" customFormat="1">
      <c r="N11202" s="74"/>
    </row>
    <row r="11203" spans="14:14" customFormat="1">
      <c r="N11203" s="74"/>
    </row>
    <row r="11204" spans="14:14" customFormat="1">
      <c r="N11204" s="74"/>
    </row>
    <row r="11205" spans="14:14" customFormat="1">
      <c r="N11205" s="74"/>
    </row>
    <row r="11206" spans="14:14" customFormat="1">
      <c r="N11206" s="74"/>
    </row>
    <row r="11207" spans="14:14" customFormat="1">
      <c r="N11207" s="74"/>
    </row>
    <row r="11208" spans="14:14" customFormat="1">
      <c r="N11208" s="74"/>
    </row>
    <row r="11209" spans="14:14" customFormat="1">
      <c r="N11209" s="74"/>
    </row>
    <row r="11210" spans="14:14" customFormat="1">
      <c r="N11210" s="74"/>
    </row>
    <row r="11211" spans="14:14" customFormat="1">
      <c r="N11211" s="74"/>
    </row>
    <row r="11212" spans="14:14" customFormat="1">
      <c r="N11212" s="74"/>
    </row>
    <row r="11213" spans="14:14" customFormat="1">
      <c r="N11213" s="74"/>
    </row>
    <row r="11214" spans="14:14" customFormat="1">
      <c r="N11214" s="74"/>
    </row>
    <row r="11215" spans="14:14" customFormat="1">
      <c r="N11215" s="74"/>
    </row>
    <row r="11216" spans="14:14" customFormat="1">
      <c r="N11216" s="74"/>
    </row>
    <row r="11217" spans="14:14" customFormat="1">
      <c r="N11217" s="74"/>
    </row>
    <row r="11218" spans="14:14" customFormat="1">
      <c r="N11218" s="74"/>
    </row>
    <row r="11219" spans="14:14" customFormat="1">
      <c r="N11219" s="74"/>
    </row>
    <row r="11220" spans="14:14" customFormat="1">
      <c r="N11220" s="74"/>
    </row>
    <row r="11221" spans="14:14" customFormat="1">
      <c r="N11221" s="74"/>
    </row>
    <row r="11222" spans="14:14" customFormat="1">
      <c r="N11222" s="74"/>
    </row>
    <row r="11223" spans="14:14" customFormat="1">
      <c r="N11223" s="74"/>
    </row>
    <row r="11224" spans="14:14" customFormat="1">
      <c r="N11224" s="74"/>
    </row>
    <row r="11225" spans="14:14" customFormat="1">
      <c r="N11225" s="74"/>
    </row>
    <row r="11226" spans="14:14" customFormat="1">
      <c r="N11226" s="74"/>
    </row>
    <row r="11227" spans="14:14" customFormat="1">
      <c r="N11227" s="74"/>
    </row>
    <row r="11228" spans="14:14" customFormat="1">
      <c r="N11228" s="74"/>
    </row>
    <row r="11229" spans="14:14" customFormat="1">
      <c r="N11229" s="74"/>
    </row>
    <row r="11230" spans="14:14" customFormat="1">
      <c r="N11230" s="74"/>
    </row>
    <row r="11231" spans="14:14" customFormat="1">
      <c r="N11231" s="74"/>
    </row>
    <row r="11232" spans="14:14" customFormat="1">
      <c r="N11232" s="74"/>
    </row>
    <row r="11233" spans="14:14" customFormat="1">
      <c r="N11233" s="74"/>
    </row>
    <row r="11234" spans="14:14" customFormat="1">
      <c r="N11234" s="74"/>
    </row>
    <row r="11235" spans="14:14" customFormat="1">
      <c r="N11235" s="74"/>
    </row>
    <row r="11236" spans="14:14" customFormat="1">
      <c r="N11236" s="74"/>
    </row>
    <row r="11237" spans="14:14" customFormat="1">
      <c r="N11237" s="74"/>
    </row>
    <row r="11238" spans="14:14" customFormat="1">
      <c r="N11238" s="74"/>
    </row>
    <row r="11239" spans="14:14" customFormat="1">
      <c r="N11239" s="74"/>
    </row>
    <row r="11240" spans="14:14" customFormat="1">
      <c r="N11240" s="74"/>
    </row>
    <row r="11241" spans="14:14" customFormat="1">
      <c r="N11241" s="74"/>
    </row>
    <row r="11242" spans="14:14" customFormat="1">
      <c r="N11242" s="74"/>
    </row>
    <row r="11243" spans="14:14" customFormat="1">
      <c r="N11243" s="74"/>
    </row>
    <row r="11244" spans="14:14" customFormat="1">
      <c r="N11244" s="74"/>
    </row>
    <row r="11245" spans="14:14" customFormat="1">
      <c r="N11245" s="74"/>
    </row>
    <row r="11246" spans="14:14" customFormat="1">
      <c r="N11246" s="74"/>
    </row>
    <row r="11247" spans="14:14" customFormat="1">
      <c r="N11247" s="74"/>
    </row>
    <row r="11248" spans="14:14" customFormat="1">
      <c r="N11248" s="74"/>
    </row>
    <row r="11249" spans="14:14" customFormat="1">
      <c r="N11249" s="74"/>
    </row>
    <row r="11250" spans="14:14" customFormat="1">
      <c r="N11250" s="74"/>
    </row>
    <row r="11251" spans="14:14" customFormat="1">
      <c r="N11251" s="74"/>
    </row>
    <row r="11252" spans="14:14" customFormat="1">
      <c r="N11252" s="74"/>
    </row>
    <row r="11253" spans="14:14" customFormat="1">
      <c r="N11253" s="74"/>
    </row>
    <row r="11254" spans="14:14" customFormat="1">
      <c r="N11254" s="74"/>
    </row>
    <row r="11255" spans="14:14" customFormat="1">
      <c r="N11255" s="74"/>
    </row>
    <row r="11256" spans="14:14" customFormat="1">
      <c r="N11256" s="74"/>
    </row>
    <row r="11257" spans="14:14" customFormat="1">
      <c r="N11257" s="74"/>
    </row>
    <row r="11258" spans="14:14" customFormat="1">
      <c r="N11258" s="74"/>
    </row>
    <row r="11259" spans="14:14" customFormat="1">
      <c r="N11259" s="74"/>
    </row>
    <row r="11260" spans="14:14" customFormat="1">
      <c r="N11260" s="74"/>
    </row>
    <row r="11261" spans="14:14" customFormat="1">
      <c r="N11261" s="74"/>
    </row>
    <row r="11262" spans="14:14" customFormat="1">
      <c r="N11262" s="74"/>
    </row>
    <row r="11263" spans="14:14" customFormat="1">
      <c r="N11263" s="74"/>
    </row>
    <row r="11264" spans="14:14" customFormat="1">
      <c r="N11264" s="74"/>
    </row>
    <row r="11265" spans="14:14" customFormat="1">
      <c r="N11265" s="74"/>
    </row>
    <row r="11266" spans="14:14" customFormat="1">
      <c r="N11266" s="74"/>
    </row>
    <row r="11267" spans="14:14" customFormat="1">
      <c r="N11267" s="74"/>
    </row>
    <row r="11268" spans="14:14" customFormat="1">
      <c r="N11268" s="74"/>
    </row>
    <row r="11269" spans="14:14" customFormat="1">
      <c r="N11269" s="74"/>
    </row>
    <row r="11270" spans="14:14" customFormat="1">
      <c r="N11270" s="74"/>
    </row>
    <row r="11271" spans="14:14" customFormat="1">
      <c r="N11271" s="74"/>
    </row>
    <row r="11272" spans="14:14" customFormat="1">
      <c r="N11272" s="74"/>
    </row>
    <row r="11273" spans="14:14" customFormat="1">
      <c r="N11273" s="74"/>
    </row>
    <row r="11274" spans="14:14" customFormat="1">
      <c r="N11274" s="74"/>
    </row>
    <row r="11275" spans="14:14" customFormat="1">
      <c r="N11275" s="74"/>
    </row>
    <row r="11276" spans="14:14" customFormat="1">
      <c r="N11276" s="74"/>
    </row>
    <row r="11277" spans="14:14" customFormat="1">
      <c r="N11277" s="74"/>
    </row>
    <row r="11278" spans="14:14" customFormat="1">
      <c r="N11278" s="74"/>
    </row>
    <row r="11279" spans="14:14" customFormat="1">
      <c r="N11279" s="74"/>
    </row>
    <row r="11280" spans="14:14" customFormat="1">
      <c r="N11280" s="74"/>
    </row>
    <row r="11281" spans="14:14" customFormat="1">
      <c r="N11281" s="74"/>
    </row>
    <row r="11282" spans="14:14" customFormat="1">
      <c r="N11282" s="74"/>
    </row>
    <row r="11283" spans="14:14" customFormat="1">
      <c r="N11283" s="74"/>
    </row>
    <row r="11284" spans="14:14" customFormat="1">
      <c r="N11284" s="74"/>
    </row>
    <row r="11285" spans="14:14" customFormat="1">
      <c r="N11285" s="74"/>
    </row>
    <row r="11286" spans="14:14" customFormat="1">
      <c r="N11286" s="74"/>
    </row>
    <row r="11287" spans="14:14" customFormat="1">
      <c r="N11287" s="74"/>
    </row>
    <row r="11288" spans="14:14" customFormat="1">
      <c r="N11288" s="74"/>
    </row>
    <row r="11289" spans="14:14" customFormat="1">
      <c r="N11289" s="74"/>
    </row>
    <row r="11290" spans="14:14" customFormat="1">
      <c r="N11290" s="74"/>
    </row>
    <row r="11291" spans="14:14" customFormat="1">
      <c r="N11291" s="74"/>
    </row>
    <row r="11292" spans="14:14" customFormat="1">
      <c r="N11292" s="74"/>
    </row>
    <row r="11293" spans="14:14" customFormat="1">
      <c r="N11293" s="74"/>
    </row>
    <row r="11294" spans="14:14" customFormat="1">
      <c r="N11294" s="74"/>
    </row>
    <row r="11295" spans="14:14" customFormat="1">
      <c r="N11295" s="74"/>
    </row>
    <row r="11296" spans="14:14" customFormat="1">
      <c r="N11296" s="74"/>
    </row>
    <row r="11297" spans="14:14" customFormat="1">
      <c r="N11297" s="74"/>
    </row>
    <row r="11298" spans="14:14" customFormat="1">
      <c r="N11298" s="74"/>
    </row>
    <row r="11299" spans="14:14" customFormat="1">
      <c r="N11299" s="74"/>
    </row>
    <row r="11300" spans="14:14" customFormat="1">
      <c r="N11300" s="74"/>
    </row>
    <row r="11301" spans="14:14" customFormat="1">
      <c r="N11301" s="74"/>
    </row>
    <row r="11302" spans="14:14" customFormat="1">
      <c r="N11302" s="74"/>
    </row>
    <row r="11303" spans="14:14" customFormat="1">
      <c r="N11303" s="74"/>
    </row>
    <row r="11304" spans="14:14" customFormat="1">
      <c r="N11304" s="74"/>
    </row>
    <row r="11305" spans="14:14" customFormat="1">
      <c r="N11305" s="74"/>
    </row>
    <row r="11306" spans="14:14" customFormat="1">
      <c r="N11306" s="74"/>
    </row>
    <row r="11307" spans="14:14" customFormat="1">
      <c r="N11307" s="74"/>
    </row>
    <row r="11308" spans="14:14" customFormat="1">
      <c r="N11308" s="74"/>
    </row>
    <row r="11309" spans="14:14" customFormat="1">
      <c r="N11309" s="74"/>
    </row>
    <row r="11310" spans="14:14" customFormat="1">
      <c r="N11310" s="74"/>
    </row>
    <row r="11311" spans="14:14" customFormat="1">
      <c r="N11311" s="74"/>
    </row>
    <row r="11312" spans="14:14" customFormat="1">
      <c r="N11312" s="74"/>
    </row>
    <row r="11313" spans="14:14" customFormat="1">
      <c r="N11313" s="74"/>
    </row>
    <row r="11314" spans="14:14" customFormat="1">
      <c r="N11314" s="74"/>
    </row>
    <row r="11315" spans="14:14" customFormat="1">
      <c r="N11315" s="74"/>
    </row>
    <row r="11316" spans="14:14" customFormat="1">
      <c r="N11316" s="74"/>
    </row>
    <row r="11317" spans="14:14" customFormat="1">
      <c r="N11317" s="74"/>
    </row>
    <row r="11318" spans="14:14" customFormat="1">
      <c r="N11318" s="74"/>
    </row>
    <row r="11319" spans="14:14" customFormat="1">
      <c r="N11319" s="74"/>
    </row>
    <row r="11320" spans="14:14" customFormat="1">
      <c r="N11320" s="74"/>
    </row>
    <row r="11321" spans="14:14" customFormat="1">
      <c r="N11321" s="74"/>
    </row>
    <row r="11322" spans="14:14" customFormat="1">
      <c r="N11322" s="74"/>
    </row>
    <row r="11323" spans="14:14" customFormat="1">
      <c r="N11323" s="74"/>
    </row>
    <row r="11324" spans="14:14" customFormat="1">
      <c r="N11324" s="74"/>
    </row>
    <row r="11325" spans="14:14" customFormat="1">
      <c r="N11325" s="74"/>
    </row>
    <row r="11326" spans="14:14" customFormat="1">
      <c r="N11326" s="74"/>
    </row>
    <row r="11327" spans="14:14" customFormat="1">
      <c r="N11327" s="74"/>
    </row>
    <row r="11328" spans="14:14" customFormat="1">
      <c r="N11328" s="74"/>
    </row>
    <row r="11329" spans="14:14" customFormat="1">
      <c r="N11329" s="74"/>
    </row>
    <row r="11330" spans="14:14" customFormat="1">
      <c r="N11330" s="74"/>
    </row>
    <row r="11331" spans="14:14" customFormat="1">
      <c r="N11331" s="74"/>
    </row>
    <row r="11332" spans="14:14" customFormat="1">
      <c r="N11332" s="74"/>
    </row>
    <row r="11333" spans="14:14" customFormat="1">
      <c r="N11333" s="74"/>
    </row>
    <row r="11334" spans="14:14" customFormat="1">
      <c r="N11334" s="74"/>
    </row>
    <row r="11335" spans="14:14" customFormat="1">
      <c r="N11335" s="74"/>
    </row>
    <row r="11336" spans="14:14" customFormat="1">
      <c r="N11336" s="74"/>
    </row>
    <row r="11337" spans="14:14" customFormat="1">
      <c r="N11337" s="74"/>
    </row>
    <row r="11338" spans="14:14" customFormat="1">
      <c r="N11338" s="74"/>
    </row>
    <row r="11339" spans="14:14" customFormat="1">
      <c r="N11339" s="74"/>
    </row>
    <row r="11340" spans="14:14" customFormat="1">
      <c r="N11340" s="74"/>
    </row>
    <row r="11341" spans="14:14" customFormat="1">
      <c r="N11341" s="74"/>
    </row>
    <row r="11342" spans="14:14" customFormat="1">
      <c r="N11342" s="74"/>
    </row>
    <row r="11343" spans="14:14" customFormat="1">
      <c r="N11343" s="74"/>
    </row>
    <row r="11344" spans="14:14" customFormat="1">
      <c r="N11344" s="74"/>
    </row>
    <row r="11345" spans="14:14" customFormat="1">
      <c r="N11345" s="74"/>
    </row>
    <row r="11346" spans="14:14" customFormat="1">
      <c r="N11346" s="74"/>
    </row>
    <row r="11347" spans="14:14" customFormat="1">
      <c r="N11347" s="74"/>
    </row>
    <row r="11348" spans="14:14" customFormat="1">
      <c r="N11348" s="74"/>
    </row>
    <row r="11349" spans="14:14" customFormat="1">
      <c r="N11349" s="74"/>
    </row>
    <row r="11350" spans="14:14" customFormat="1">
      <c r="N11350" s="74"/>
    </row>
    <row r="11351" spans="14:14" customFormat="1">
      <c r="N11351" s="74"/>
    </row>
    <row r="11352" spans="14:14" customFormat="1">
      <c r="N11352" s="74"/>
    </row>
    <row r="11353" spans="14:14" customFormat="1">
      <c r="N11353" s="74"/>
    </row>
    <row r="11354" spans="14:14" customFormat="1">
      <c r="N11354" s="74"/>
    </row>
    <row r="11355" spans="14:14" customFormat="1">
      <c r="N11355" s="74"/>
    </row>
    <row r="11356" spans="14:14" customFormat="1">
      <c r="N11356" s="74"/>
    </row>
    <row r="11357" spans="14:14" customFormat="1">
      <c r="N11357" s="74"/>
    </row>
    <row r="11358" spans="14:14" customFormat="1">
      <c r="N11358" s="74"/>
    </row>
    <row r="11359" spans="14:14" customFormat="1">
      <c r="N11359" s="74"/>
    </row>
    <row r="11360" spans="14:14" customFormat="1">
      <c r="N11360" s="74"/>
    </row>
    <row r="11361" spans="14:14" customFormat="1">
      <c r="N11361" s="74"/>
    </row>
    <row r="11362" spans="14:14" customFormat="1">
      <c r="N11362" s="74"/>
    </row>
    <row r="11363" spans="14:14" customFormat="1">
      <c r="N11363" s="74"/>
    </row>
    <row r="11364" spans="14:14" customFormat="1">
      <c r="N11364" s="74"/>
    </row>
    <row r="11365" spans="14:14" customFormat="1">
      <c r="N11365" s="74"/>
    </row>
    <row r="11366" spans="14:14" customFormat="1">
      <c r="N11366" s="74"/>
    </row>
    <row r="11367" spans="14:14" customFormat="1">
      <c r="N11367" s="74"/>
    </row>
    <row r="11368" spans="14:14" customFormat="1">
      <c r="N11368" s="74"/>
    </row>
    <row r="11369" spans="14:14" customFormat="1">
      <c r="N11369" s="74"/>
    </row>
    <row r="11370" spans="14:14" customFormat="1">
      <c r="N11370" s="74"/>
    </row>
    <row r="11371" spans="14:14" customFormat="1">
      <c r="N11371" s="74"/>
    </row>
    <row r="11372" spans="14:14" customFormat="1">
      <c r="N11372" s="74"/>
    </row>
    <row r="11373" spans="14:14" customFormat="1">
      <c r="N11373" s="74"/>
    </row>
    <row r="11374" spans="14:14" customFormat="1">
      <c r="N11374" s="74"/>
    </row>
    <row r="11375" spans="14:14" customFormat="1">
      <c r="N11375" s="74"/>
    </row>
    <row r="11376" spans="14:14" customFormat="1">
      <c r="N11376" s="74"/>
    </row>
    <row r="11377" spans="14:14" customFormat="1">
      <c r="N11377" s="74"/>
    </row>
    <row r="11378" spans="14:14" customFormat="1">
      <c r="N11378" s="74"/>
    </row>
    <row r="11379" spans="14:14" customFormat="1">
      <c r="N11379" s="74"/>
    </row>
    <row r="11380" spans="14:14" customFormat="1">
      <c r="N11380" s="74"/>
    </row>
    <row r="11381" spans="14:14" customFormat="1">
      <c r="N11381" s="74"/>
    </row>
    <row r="11382" spans="14:14" customFormat="1">
      <c r="N11382" s="74"/>
    </row>
    <row r="11383" spans="14:14" customFormat="1">
      <c r="N11383" s="74"/>
    </row>
    <row r="11384" spans="14:14" customFormat="1">
      <c r="N11384" s="74"/>
    </row>
    <row r="11385" spans="14:14" customFormat="1">
      <c r="N11385" s="74"/>
    </row>
    <row r="11386" spans="14:14" customFormat="1">
      <c r="N11386" s="74"/>
    </row>
    <row r="11387" spans="14:14" customFormat="1">
      <c r="N11387" s="74"/>
    </row>
    <row r="11388" spans="14:14" customFormat="1">
      <c r="N11388" s="74"/>
    </row>
    <row r="11389" spans="14:14" customFormat="1">
      <c r="N11389" s="74"/>
    </row>
    <row r="11390" spans="14:14" customFormat="1">
      <c r="N11390" s="74"/>
    </row>
    <row r="11391" spans="14:14" customFormat="1">
      <c r="N11391" s="74"/>
    </row>
    <row r="11392" spans="14:14" customFormat="1">
      <c r="N11392" s="74"/>
    </row>
    <row r="11393" spans="14:14" customFormat="1">
      <c r="N11393" s="74"/>
    </row>
    <row r="11394" spans="14:14" customFormat="1">
      <c r="N11394" s="74"/>
    </row>
    <row r="11395" spans="14:14" customFormat="1">
      <c r="N11395" s="74"/>
    </row>
    <row r="11396" spans="14:14" customFormat="1">
      <c r="N11396" s="74"/>
    </row>
    <row r="11397" spans="14:14" customFormat="1">
      <c r="N11397" s="74"/>
    </row>
    <row r="11398" spans="14:14" customFormat="1">
      <c r="N11398" s="74"/>
    </row>
    <row r="11399" spans="14:14" customFormat="1">
      <c r="N11399" s="74"/>
    </row>
    <row r="11400" spans="14:14" customFormat="1">
      <c r="N11400" s="74"/>
    </row>
    <row r="11401" spans="14:14" customFormat="1">
      <c r="N11401" s="74"/>
    </row>
    <row r="11402" spans="14:14" customFormat="1">
      <c r="N11402" s="74"/>
    </row>
    <row r="11403" spans="14:14" customFormat="1">
      <c r="N11403" s="74"/>
    </row>
    <row r="11404" spans="14:14" customFormat="1">
      <c r="N11404" s="74"/>
    </row>
    <row r="11405" spans="14:14" customFormat="1">
      <c r="N11405" s="74"/>
    </row>
    <row r="11406" spans="14:14" customFormat="1">
      <c r="N11406" s="74"/>
    </row>
    <row r="11407" spans="14:14" customFormat="1">
      <c r="N11407" s="74"/>
    </row>
    <row r="11408" spans="14:14" customFormat="1">
      <c r="N11408" s="74"/>
    </row>
    <row r="11409" spans="14:14" customFormat="1">
      <c r="N11409" s="74"/>
    </row>
    <row r="11410" spans="14:14" customFormat="1">
      <c r="N11410" s="74"/>
    </row>
    <row r="11411" spans="14:14" customFormat="1">
      <c r="N11411" s="74"/>
    </row>
    <row r="11412" spans="14:14" customFormat="1">
      <c r="N11412" s="74"/>
    </row>
    <row r="11413" spans="14:14" customFormat="1">
      <c r="N11413" s="74"/>
    </row>
    <row r="11414" spans="14:14" customFormat="1">
      <c r="N11414" s="74"/>
    </row>
    <row r="11415" spans="14:14" customFormat="1">
      <c r="N11415" s="74"/>
    </row>
    <row r="11416" spans="14:14" customFormat="1">
      <c r="N11416" s="74"/>
    </row>
    <row r="11417" spans="14:14" customFormat="1">
      <c r="N11417" s="74"/>
    </row>
    <row r="11418" spans="14:14" customFormat="1">
      <c r="N11418" s="74"/>
    </row>
    <row r="11419" spans="14:14" customFormat="1">
      <c r="N11419" s="74"/>
    </row>
    <row r="11420" spans="14:14" customFormat="1">
      <c r="N11420" s="74"/>
    </row>
    <row r="11421" spans="14:14" customFormat="1">
      <c r="N11421" s="74"/>
    </row>
    <row r="11422" spans="14:14" customFormat="1">
      <c r="N11422" s="74"/>
    </row>
    <row r="11423" spans="14:14" customFormat="1">
      <c r="N11423" s="74"/>
    </row>
    <row r="11424" spans="14:14" customFormat="1">
      <c r="N11424" s="74"/>
    </row>
    <row r="11425" spans="14:14" customFormat="1">
      <c r="N11425" s="74"/>
    </row>
    <row r="11426" spans="14:14" customFormat="1">
      <c r="N11426" s="74"/>
    </row>
    <row r="11427" spans="14:14" customFormat="1">
      <c r="N11427" s="74"/>
    </row>
    <row r="11428" spans="14:14" customFormat="1">
      <c r="N11428" s="74"/>
    </row>
    <row r="11429" spans="14:14" customFormat="1">
      <c r="N11429" s="74"/>
    </row>
    <row r="11430" spans="14:14" customFormat="1">
      <c r="N11430" s="74"/>
    </row>
    <row r="11431" spans="14:14" customFormat="1">
      <c r="N11431" s="74"/>
    </row>
    <row r="11432" spans="14:14" customFormat="1">
      <c r="N11432" s="74"/>
    </row>
    <row r="11433" spans="14:14" customFormat="1">
      <c r="N11433" s="74"/>
    </row>
    <row r="11434" spans="14:14" customFormat="1">
      <c r="N11434" s="74"/>
    </row>
    <row r="11435" spans="14:14" customFormat="1">
      <c r="N11435" s="74"/>
    </row>
    <row r="11436" spans="14:14" customFormat="1">
      <c r="N11436" s="74"/>
    </row>
    <row r="11437" spans="14:14" customFormat="1">
      <c r="N11437" s="74"/>
    </row>
    <row r="11438" spans="14:14" customFormat="1">
      <c r="N11438" s="74"/>
    </row>
    <row r="11439" spans="14:14" customFormat="1">
      <c r="N11439" s="74"/>
    </row>
    <row r="11440" spans="14:14" customFormat="1">
      <c r="N11440" s="74"/>
    </row>
    <row r="11441" spans="14:14" customFormat="1">
      <c r="N11441" s="74"/>
    </row>
    <row r="11442" spans="14:14" customFormat="1">
      <c r="N11442" s="74"/>
    </row>
    <row r="11443" spans="14:14" customFormat="1">
      <c r="N11443" s="74"/>
    </row>
    <row r="11444" spans="14:14" customFormat="1">
      <c r="N11444" s="74"/>
    </row>
    <row r="11445" spans="14:14" customFormat="1">
      <c r="N11445" s="74"/>
    </row>
    <row r="11446" spans="14:14" customFormat="1">
      <c r="N11446" s="74"/>
    </row>
    <row r="11447" spans="14:14" customFormat="1">
      <c r="N11447" s="74"/>
    </row>
    <row r="11448" spans="14:14" customFormat="1">
      <c r="N11448" s="74"/>
    </row>
    <row r="11449" spans="14:14" customFormat="1">
      <c r="N11449" s="74"/>
    </row>
    <row r="11450" spans="14:14" customFormat="1">
      <c r="N11450" s="74"/>
    </row>
    <row r="11451" spans="14:14" customFormat="1">
      <c r="N11451" s="74"/>
    </row>
    <row r="11452" spans="14:14" customFormat="1">
      <c r="N11452" s="74"/>
    </row>
    <row r="11453" spans="14:14" customFormat="1">
      <c r="N11453" s="74"/>
    </row>
    <row r="11454" spans="14:14" customFormat="1">
      <c r="N11454" s="74"/>
    </row>
    <row r="11455" spans="14:14" customFormat="1">
      <c r="N11455" s="74"/>
    </row>
    <row r="11456" spans="14:14" customFormat="1">
      <c r="N11456" s="74"/>
    </row>
    <row r="11457" spans="14:14" customFormat="1">
      <c r="N11457" s="74"/>
    </row>
    <row r="11458" spans="14:14" customFormat="1">
      <c r="N11458" s="74"/>
    </row>
    <row r="11459" spans="14:14" customFormat="1">
      <c r="N11459" s="74"/>
    </row>
    <row r="11460" spans="14:14" customFormat="1">
      <c r="N11460" s="74"/>
    </row>
    <row r="11461" spans="14:14" customFormat="1">
      <c r="N11461" s="74"/>
    </row>
    <row r="11462" spans="14:14" customFormat="1">
      <c r="N11462" s="74"/>
    </row>
    <row r="11463" spans="14:14" customFormat="1">
      <c r="N11463" s="74"/>
    </row>
    <row r="11464" spans="14:14" customFormat="1">
      <c r="N11464" s="74"/>
    </row>
    <row r="11465" spans="14:14" customFormat="1">
      <c r="N11465" s="74"/>
    </row>
    <row r="11466" spans="14:14" customFormat="1">
      <c r="N11466" s="74"/>
    </row>
    <row r="11467" spans="14:14" customFormat="1">
      <c r="N11467" s="74"/>
    </row>
    <row r="11468" spans="14:14" customFormat="1">
      <c r="N11468" s="74"/>
    </row>
    <row r="11469" spans="14:14" customFormat="1">
      <c r="N11469" s="74"/>
    </row>
    <row r="11470" spans="14:14" customFormat="1">
      <c r="N11470" s="74"/>
    </row>
    <row r="11471" spans="14:14" customFormat="1">
      <c r="N11471" s="74"/>
    </row>
    <row r="11472" spans="14:14" customFormat="1">
      <c r="N11472" s="74"/>
    </row>
    <row r="11473" spans="14:14" customFormat="1">
      <c r="N11473" s="74"/>
    </row>
    <row r="11474" spans="14:14" customFormat="1">
      <c r="N11474" s="74"/>
    </row>
    <row r="11475" spans="14:14" customFormat="1">
      <c r="N11475" s="74"/>
    </row>
    <row r="11476" spans="14:14" customFormat="1">
      <c r="N11476" s="74"/>
    </row>
    <row r="11477" spans="14:14" customFormat="1">
      <c r="N11477" s="74"/>
    </row>
    <row r="11478" spans="14:14" customFormat="1">
      <c r="N11478" s="74"/>
    </row>
    <row r="11479" spans="14:14" customFormat="1">
      <c r="N11479" s="74"/>
    </row>
    <row r="11480" spans="14:14" customFormat="1">
      <c r="N11480" s="74"/>
    </row>
    <row r="11481" spans="14:14" customFormat="1">
      <c r="N11481" s="74"/>
    </row>
    <row r="11482" spans="14:14" customFormat="1">
      <c r="N11482" s="74"/>
    </row>
    <row r="11483" spans="14:14" customFormat="1">
      <c r="N11483" s="74"/>
    </row>
    <row r="11484" spans="14:14" customFormat="1">
      <c r="N11484" s="74"/>
    </row>
    <row r="11485" spans="14:14" customFormat="1">
      <c r="N11485" s="74"/>
    </row>
    <row r="11486" spans="14:14" customFormat="1">
      <c r="N11486" s="74"/>
    </row>
    <row r="11487" spans="14:14" customFormat="1">
      <c r="N11487" s="74"/>
    </row>
    <row r="11488" spans="14:14" customFormat="1">
      <c r="N11488" s="74"/>
    </row>
    <row r="11489" spans="14:14" customFormat="1">
      <c r="N11489" s="74"/>
    </row>
    <row r="11490" spans="14:14" customFormat="1">
      <c r="N11490" s="74"/>
    </row>
    <row r="11491" spans="14:14" customFormat="1">
      <c r="N11491" s="74"/>
    </row>
    <row r="11492" spans="14:14" customFormat="1">
      <c r="N11492" s="74"/>
    </row>
    <row r="11493" spans="14:14" customFormat="1">
      <c r="N11493" s="74"/>
    </row>
    <row r="11494" spans="14:14" customFormat="1">
      <c r="N11494" s="74"/>
    </row>
    <row r="11495" spans="14:14" customFormat="1">
      <c r="N11495" s="74"/>
    </row>
    <row r="11496" spans="14:14" customFormat="1">
      <c r="N11496" s="74"/>
    </row>
    <row r="11497" spans="14:14" customFormat="1">
      <c r="N11497" s="74"/>
    </row>
    <row r="11498" spans="14:14" customFormat="1">
      <c r="N11498" s="74"/>
    </row>
    <row r="11499" spans="14:14" customFormat="1">
      <c r="N11499" s="74"/>
    </row>
    <row r="11500" spans="14:14" customFormat="1">
      <c r="N11500" s="74"/>
    </row>
    <row r="11501" spans="14:14" customFormat="1">
      <c r="N11501" s="74"/>
    </row>
    <row r="11502" spans="14:14" customFormat="1">
      <c r="N11502" s="74"/>
    </row>
    <row r="11503" spans="14:14" customFormat="1">
      <c r="N11503" s="74"/>
    </row>
    <row r="11504" spans="14:14" customFormat="1">
      <c r="N11504" s="74"/>
    </row>
    <row r="11505" spans="14:14" customFormat="1">
      <c r="N11505" s="74"/>
    </row>
    <row r="11506" spans="14:14" customFormat="1">
      <c r="N11506" s="74"/>
    </row>
    <row r="11507" spans="14:14" customFormat="1">
      <c r="N11507" s="74"/>
    </row>
    <row r="11508" spans="14:14" customFormat="1">
      <c r="N11508" s="74"/>
    </row>
    <row r="11509" spans="14:14" customFormat="1">
      <c r="N11509" s="74"/>
    </row>
    <row r="11510" spans="14:14" customFormat="1">
      <c r="N11510" s="74"/>
    </row>
    <row r="11511" spans="14:14" customFormat="1">
      <c r="N11511" s="74"/>
    </row>
    <row r="11512" spans="14:14" customFormat="1">
      <c r="N11512" s="74"/>
    </row>
    <row r="11513" spans="14:14" customFormat="1">
      <c r="N11513" s="74"/>
    </row>
    <row r="11514" spans="14:14" customFormat="1">
      <c r="N11514" s="74"/>
    </row>
    <row r="11515" spans="14:14" customFormat="1">
      <c r="N11515" s="74"/>
    </row>
    <row r="11516" spans="14:14" customFormat="1">
      <c r="N11516" s="74"/>
    </row>
    <row r="11517" spans="14:14" customFormat="1">
      <c r="N11517" s="74"/>
    </row>
    <row r="11518" spans="14:14" customFormat="1">
      <c r="N11518" s="74"/>
    </row>
    <row r="11519" spans="14:14" customFormat="1">
      <c r="N11519" s="74"/>
    </row>
    <row r="11520" spans="14:14" customFormat="1">
      <c r="N11520" s="74"/>
    </row>
    <row r="11521" spans="14:14" customFormat="1">
      <c r="N11521" s="74"/>
    </row>
    <row r="11522" spans="14:14" customFormat="1">
      <c r="N11522" s="74"/>
    </row>
    <row r="11523" spans="14:14" customFormat="1">
      <c r="N11523" s="74"/>
    </row>
    <row r="11524" spans="14:14" customFormat="1">
      <c r="N11524" s="74"/>
    </row>
    <row r="11525" spans="14:14" customFormat="1">
      <c r="N11525" s="74"/>
    </row>
    <row r="11526" spans="14:14" customFormat="1">
      <c r="N11526" s="74"/>
    </row>
    <row r="11527" spans="14:14" customFormat="1">
      <c r="N11527" s="74"/>
    </row>
    <row r="11528" spans="14:14" customFormat="1">
      <c r="N11528" s="74"/>
    </row>
    <row r="11529" spans="14:14" customFormat="1">
      <c r="N11529" s="74"/>
    </row>
    <row r="11530" spans="14:14" customFormat="1">
      <c r="N11530" s="74"/>
    </row>
    <row r="11531" spans="14:14" customFormat="1">
      <c r="N11531" s="74"/>
    </row>
    <row r="11532" spans="14:14" customFormat="1">
      <c r="N11532" s="74"/>
    </row>
    <row r="11533" spans="14:14" customFormat="1">
      <c r="N11533" s="74"/>
    </row>
    <row r="11534" spans="14:14" customFormat="1">
      <c r="N11534" s="74"/>
    </row>
    <row r="11535" spans="14:14" customFormat="1">
      <c r="N11535" s="74"/>
    </row>
    <row r="11536" spans="14:14" customFormat="1">
      <c r="N11536" s="74"/>
    </row>
    <row r="11537" spans="14:14" customFormat="1">
      <c r="N11537" s="74"/>
    </row>
    <row r="11538" spans="14:14" customFormat="1">
      <c r="N11538" s="74"/>
    </row>
    <row r="11539" spans="14:14" customFormat="1">
      <c r="N11539" s="74"/>
    </row>
    <row r="11540" spans="14:14" customFormat="1">
      <c r="N11540" s="74"/>
    </row>
    <row r="11541" spans="14:14" customFormat="1">
      <c r="N11541" s="74"/>
    </row>
    <row r="11542" spans="14:14" customFormat="1">
      <c r="N11542" s="74"/>
    </row>
    <row r="11543" spans="14:14" customFormat="1">
      <c r="N11543" s="74"/>
    </row>
    <row r="11544" spans="14:14" customFormat="1">
      <c r="N11544" s="74"/>
    </row>
    <row r="11545" spans="14:14" customFormat="1">
      <c r="N11545" s="74"/>
    </row>
    <row r="11546" spans="14:14" customFormat="1">
      <c r="N11546" s="74"/>
    </row>
    <row r="11547" spans="14:14" customFormat="1">
      <c r="N11547" s="74"/>
    </row>
    <row r="11548" spans="14:14" customFormat="1">
      <c r="N11548" s="74"/>
    </row>
    <row r="11549" spans="14:14" customFormat="1">
      <c r="N11549" s="74"/>
    </row>
    <row r="11550" spans="14:14" customFormat="1">
      <c r="N11550" s="74"/>
    </row>
    <row r="11551" spans="14:14" customFormat="1">
      <c r="N11551" s="74"/>
    </row>
    <row r="11552" spans="14:14" customFormat="1">
      <c r="N11552" s="74"/>
    </row>
    <row r="11553" spans="14:14" customFormat="1">
      <c r="N11553" s="74"/>
    </row>
    <row r="11554" spans="14:14" customFormat="1">
      <c r="N11554" s="74"/>
    </row>
    <row r="11555" spans="14:14" customFormat="1">
      <c r="N11555" s="74"/>
    </row>
    <row r="11556" spans="14:14" customFormat="1">
      <c r="N11556" s="74"/>
    </row>
    <row r="11557" spans="14:14" customFormat="1">
      <c r="N11557" s="74"/>
    </row>
    <row r="11558" spans="14:14" customFormat="1">
      <c r="N11558" s="74"/>
    </row>
    <row r="11559" spans="14:14" customFormat="1">
      <c r="N11559" s="74"/>
    </row>
    <row r="11560" spans="14:14" customFormat="1">
      <c r="N11560" s="74"/>
    </row>
    <row r="11561" spans="14:14" customFormat="1">
      <c r="N11561" s="74"/>
    </row>
    <row r="11562" spans="14:14" customFormat="1">
      <c r="N11562" s="74"/>
    </row>
    <row r="11563" spans="14:14" customFormat="1">
      <c r="N11563" s="74"/>
    </row>
    <row r="11564" spans="14:14" customFormat="1">
      <c r="N11564" s="74"/>
    </row>
    <row r="11565" spans="14:14" customFormat="1">
      <c r="N11565" s="74"/>
    </row>
    <row r="11566" spans="14:14" customFormat="1">
      <c r="N11566" s="74"/>
    </row>
    <row r="11567" spans="14:14" customFormat="1">
      <c r="N11567" s="74"/>
    </row>
    <row r="11568" spans="14:14" customFormat="1">
      <c r="N11568" s="74"/>
    </row>
    <row r="11569" spans="14:14" customFormat="1">
      <c r="N11569" s="74"/>
    </row>
    <row r="11570" spans="14:14" customFormat="1">
      <c r="N11570" s="74"/>
    </row>
    <row r="11571" spans="14:14" customFormat="1">
      <c r="N11571" s="74"/>
    </row>
    <row r="11572" spans="14:14" customFormat="1">
      <c r="N11572" s="74"/>
    </row>
    <row r="11573" spans="14:14" customFormat="1">
      <c r="N11573" s="74"/>
    </row>
    <row r="11574" spans="14:14" customFormat="1">
      <c r="N11574" s="74"/>
    </row>
    <row r="11575" spans="14:14" customFormat="1">
      <c r="N11575" s="74"/>
    </row>
    <row r="11576" spans="14:14" customFormat="1">
      <c r="N11576" s="74"/>
    </row>
    <row r="11577" spans="14:14" customFormat="1">
      <c r="N11577" s="74"/>
    </row>
    <row r="11578" spans="14:14" customFormat="1">
      <c r="N11578" s="74"/>
    </row>
    <row r="11579" spans="14:14" customFormat="1">
      <c r="N11579" s="74"/>
    </row>
    <row r="11580" spans="14:14" customFormat="1">
      <c r="N11580" s="74"/>
    </row>
    <row r="11581" spans="14:14" customFormat="1">
      <c r="N11581" s="74"/>
    </row>
    <row r="11582" spans="14:14" customFormat="1">
      <c r="N11582" s="74"/>
    </row>
    <row r="11583" spans="14:14" customFormat="1">
      <c r="N11583" s="74"/>
    </row>
    <row r="11584" spans="14:14" customFormat="1">
      <c r="N11584" s="74"/>
    </row>
    <row r="11585" spans="14:14" customFormat="1">
      <c r="N11585" s="74"/>
    </row>
    <row r="11586" spans="14:14" customFormat="1">
      <c r="N11586" s="74"/>
    </row>
    <row r="11587" spans="14:14" customFormat="1">
      <c r="N11587" s="74"/>
    </row>
    <row r="11588" spans="14:14" customFormat="1">
      <c r="N11588" s="74"/>
    </row>
    <row r="11589" spans="14:14" customFormat="1">
      <c r="N11589" s="74"/>
    </row>
    <row r="11590" spans="14:14" customFormat="1">
      <c r="N11590" s="74"/>
    </row>
    <row r="11591" spans="14:14" customFormat="1">
      <c r="N11591" s="74"/>
    </row>
    <row r="11592" spans="14:14" customFormat="1">
      <c r="N11592" s="74"/>
    </row>
    <row r="11593" spans="14:14" customFormat="1">
      <c r="N11593" s="74"/>
    </row>
    <row r="11594" spans="14:14" customFormat="1">
      <c r="N11594" s="74"/>
    </row>
    <row r="11595" spans="14:14" customFormat="1">
      <c r="N11595" s="74"/>
    </row>
    <row r="11596" spans="14:14" customFormat="1">
      <c r="N11596" s="74"/>
    </row>
    <row r="11597" spans="14:14" customFormat="1">
      <c r="N11597" s="74"/>
    </row>
    <row r="11598" spans="14:14" customFormat="1">
      <c r="N11598" s="74"/>
    </row>
    <row r="11599" spans="14:14" customFormat="1">
      <c r="N11599" s="74"/>
    </row>
    <row r="11600" spans="14:14" customFormat="1">
      <c r="N11600" s="74"/>
    </row>
    <row r="11601" spans="14:14" customFormat="1">
      <c r="N11601" s="74"/>
    </row>
    <row r="11602" spans="14:14" customFormat="1">
      <c r="N11602" s="74"/>
    </row>
    <row r="11603" spans="14:14" customFormat="1">
      <c r="N11603" s="74"/>
    </row>
    <row r="11604" spans="14:14" customFormat="1">
      <c r="N11604" s="74"/>
    </row>
    <row r="11605" spans="14:14" customFormat="1">
      <c r="N11605" s="74"/>
    </row>
    <row r="11606" spans="14:14" customFormat="1">
      <c r="N11606" s="74"/>
    </row>
    <row r="11607" spans="14:14" customFormat="1">
      <c r="N11607" s="74"/>
    </row>
    <row r="11608" spans="14:14" customFormat="1">
      <c r="N11608" s="74"/>
    </row>
    <row r="11609" spans="14:14" customFormat="1">
      <c r="N11609" s="74"/>
    </row>
    <row r="11610" spans="14:14" customFormat="1">
      <c r="N11610" s="74"/>
    </row>
    <row r="11611" spans="14:14" customFormat="1">
      <c r="N11611" s="74"/>
    </row>
    <row r="11612" spans="14:14" customFormat="1">
      <c r="N11612" s="74"/>
    </row>
    <row r="11613" spans="14:14" customFormat="1">
      <c r="N11613" s="74"/>
    </row>
    <row r="11614" spans="14:14" customFormat="1">
      <c r="N11614" s="74"/>
    </row>
    <row r="11615" spans="14:14" customFormat="1">
      <c r="N11615" s="74"/>
    </row>
    <row r="11616" spans="14:14" customFormat="1">
      <c r="N11616" s="74"/>
    </row>
    <row r="11617" spans="14:14" customFormat="1">
      <c r="N11617" s="74"/>
    </row>
    <row r="11618" spans="14:14" customFormat="1">
      <c r="N11618" s="74"/>
    </row>
    <row r="11619" spans="14:14" customFormat="1">
      <c r="N11619" s="74"/>
    </row>
    <row r="11620" spans="14:14" customFormat="1">
      <c r="N11620" s="74"/>
    </row>
    <row r="11621" spans="14:14" customFormat="1">
      <c r="N11621" s="74"/>
    </row>
    <row r="11622" spans="14:14" customFormat="1">
      <c r="N11622" s="74"/>
    </row>
    <row r="11623" spans="14:14" customFormat="1">
      <c r="N11623" s="74"/>
    </row>
    <row r="11624" spans="14:14" customFormat="1">
      <c r="N11624" s="74"/>
    </row>
    <row r="11625" spans="14:14" customFormat="1">
      <c r="N11625" s="74"/>
    </row>
    <row r="11626" spans="14:14" customFormat="1">
      <c r="N11626" s="74"/>
    </row>
    <row r="11627" spans="14:14" customFormat="1">
      <c r="N11627" s="74"/>
    </row>
    <row r="11628" spans="14:14" customFormat="1">
      <c r="N11628" s="74"/>
    </row>
    <row r="11629" spans="14:14" customFormat="1">
      <c r="N11629" s="74"/>
    </row>
    <row r="11630" spans="14:14" customFormat="1">
      <c r="N11630" s="74"/>
    </row>
    <row r="11631" spans="14:14" customFormat="1">
      <c r="N11631" s="74"/>
    </row>
    <row r="11632" spans="14:14" customFormat="1">
      <c r="N11632" s="74"/>
    </row>
    <row r="11633" spans="14:14" customFormat="1">
      <c r="N11633" s="74"/>
    </row>
    <row r="11634" spans="14:14" customFormat="1">
      <c r="N11634" s="74"/>
    </row>
    <row r="11635" spans="14:14" customFormat="1">
      <c r="N11635" s="74"/>
    </row>
    <row r="11636" spans="14:14" customFormat="1">
      <c r="N11636" s="74"/>
    </row>
    <row r="11637" spans="14:14" customFormat="1">
      <c r="N11637" s="74"/>
    </row>
    <row r="11638" spans="14:14" customFormat="1">
      <c r="N11638" s="74"/>
    </row>
    <row r="11639" spans="14:14" customFormat="1">
      <c r="N11639" s="74"/>
    </row>
    <row r="11640" spans="14:14" customFormat="1">
      <c r="N11640" s="74"/>
    </row>
    <row r="11641" spans="14:14" customFormat="1">
      <c r="N11641" s="74"/>
    </row>
    <row r="11642" spans="14:14" customFormat="1">
      <c r="N11642" s="74"/>
    </row>
    <row r="11643" spans="14:14" customFormat="1">
      <c r="N11643" s="74"/>
    </row>
    <row r="11644" spans="14:14" customFormat="1">
      <c r="N11644" s="74"/>
    </row>
    <row r="11645" spans="14:14" customFormat="1">
      <c r="N11645" s="74"/>
    </row>
    <row r="11646" spans="14:14" customFormat="1">
      <c r="N11646" s="74"/>
    </row>
    <row r="11647" spans="14:14" customFormat="1">
      <c r="N11647" s="74"/>
    </row>
    <row r="11648" spans="14:14" customFormat="1">
      <c r="N11648" s="74"/>
    </row>
    <row r="11649" spans="14:14" customFormat="1">
      <c r="N11649" s="74"/>
    </row>
    <row r="11650" spans="14:14" customFormat="1">
      <c r="N11650" s="74"/>
    </row>
    <row r="11651" spans="14:14" customFormat="1">
      <c r="N11651" s="74"/>
    </row>
    <row r="11652" spans="14:14" customFormat="1">
      <c r="N11652" s="74"/>
    </row>
    <row r="11653" spans="14:14" customFormat="1">
      <c r="N11653" s="74"/>
    </row>
    <row r="11654" spans="14:14" customFormat="1">
      <c r="N11654" s="74"/>
    </row>
    <row r="11655" spans="14:14" customFormat="1">
      <c r="N11655" s="74"/>
    </row>
    <row r="11656" spans="14:14" customFormat="1">
      <c r="N11656" s="74"/>
    </row>
    <row r="11657" spans="14:14" customFormat="1">
      <c r="N11657" s="74"/>
    </row>
    <row r="11658" spans="14:14" customFormat="1">
      <c r="N11658" s="74"/>
    </row>
    <row r="11659" spans="14:14" customFormat="1">
      <c r="N11659" s="74"/>
    </row>
    <row r="11660" spans="14:14" customFormat="1">
      <c r="N11660" s="74"/>
    </row>
    <row r="11661" spans="14:14" customFormat="1">
      <c r="N11661" s="74"/>
    </row>
    <row r="11662" spans="14:14" customFormat="1">
      <c r="N11662" s="74"/>
    </row>
    <row r="11663" spans="14:14" customFormat="1">
      <c r="N11663" s="74"/>
    </row>
    <row r="11664" spans="14:14" customFormat="1">
      <c r="N11664" s="74"/>
    </row>
    <row r="11665" spans="14:14" customFormat="1">
      <c r="N11665" s="74"/>
    </row>
    <row r="11666" spans="14:14" customFormat="1">
      <c r="N11666" s="74"/>
    </row>
    <row r="11667" spans="14:14" customFormat="1">
      <c r="N11667" s="74"/>
    </row>
    <row r="11668" spans="14:14" customFormat="1">
      <c r="N11668" s="74"/>
    </row>
    <row r="11669" spans="14:14" customFormat="1">
      <c r="N11669" s="74"/>
    </row>
    <row r="11670" spans="14:14" customFormat="1">
      <c r="N11670" s="74"/>
    </row>
    <row r="11671" spans="14:14" customFormat="1">
      <c r="N11671" s="74"/>
    </row>
    <row r="11672" spans="14:14" customFormat="1">
      <c r="N11672" s="74"/>
    </row>
    <row r="11673" spans="14:14" customFormat="1">
      <c r="N11673" s="74"/>
    </row>
    <row r="11674" spans="14:14" customFormat="1">
      <c r="N11674" s="74"/>
    </row>
    <row r="11675" spans="14:14" customFormat="1">
      <c r="N11675" s="74"/>
    </row>
    <row r="11676" spans="14:14" customFormat="1">
      <c r="N11676" s="74"/>
    </row>
    <row r="11677" spans="14:14" customFormat="1">
      <c r="N11677" s="74"/>
    </row>
    <row r="11678" spans="14:14" customFormat="1">
      <c r="N11678" s="74"/>
    </row>
    <row r="11679" spans="14:14" customFormat="1">
      <c r="N11679" s="74"/>
    </row>
    <row r="11680" spans="14:14" customFormat="1">
      <c r="N11680" s="74"/>
    </row>
    <row r="11681" spans="14:14" customFormat="1">
      <c r="N11681" s="74"/>
    </row>
    <row r="11682" spans="14:14" customFormat="1">
      <c r="N11682" s="74"/>
    </row>
    <row r="11683" spans="14:14" customFormat="1">
      <c r="N11683" s="74"/>
    </row>
    <row r="11684" spans="14:14" customFormat="1">
      <c r="N11684" s="74"/>
    </row>
    <row r="11685" spans="14:14" customFormat="1">
      <c r="N11685" s="74"/>
    </row>
    <row r="11686" spans="14:14" customFormat="1">
      <c r="N11686" s="74"/>
    </row>
    <row r="11687" spans="14:14" customFormat="1">
      <c r="N11687" s="74"/>
    </row>
    <row r="11688" spans="14:14" customFormat="1">
      <c r="N11688" s="74"/>
    </row>
    <row r="11689" spans="14:14" customFormat="1">
      <c r="N11689" s="74"/>
    </row>
    <row r="11690" spans="14:14" customFormat="1">
      <c r="N11690" s="74"/>
    </row>
    <row r="11691" spans="14:14" customFormat="1">
      <c r="N11691" s="74"/>
    </row>
    <row r="11692" spans="14:14" customFormat="1">
      <c r="N11692" s="74"/>
    </row>
    <row r="11693" spans="14:14" customFormat="1">
      <c r="N11693" s="74"/>
    </row>
    <row r="11694" spans="14:14" customFormat="1">
      <c r="N11694" s="74"/>
    </row>
    <row r="11695" spans="14:14" customFormat="1">
      <c r="N11695" s="74"/>
    </row>
    <row r="11696" spans="14:14" customFormat="1">
      <c r="N11696" s="74"/>
    </row>
    <row r="11697" spans="14:14" customFormat="1">
      <c r="N11697" s="74"/>
    </row>
    <row r="11698" spans="14:14" customFormat="1">
      <c r="N11698" s="74"/>
    </row>
    <row r="11699" spans="14:14" customFormat="1">
      <c r="N11699" s="74"/>
    </row>
    <row r="11700" spans="14:14" customFormat="1">
      <c r="N11700" s="74"/>
    </row>
    <row r="11701" spans="14:14" customFormat="1">
      <c r="N11701" s="74"/>
    </row>
    <row r="11702" spans="14:14" customFormat="1">
      <c r="N11702" s="74"/>
    </row>
    <row r="11703" spans="14:14" customFormat="1">
      <c r="N11703" s="74"/>
    </row>
    <row r="11704" spans="14:14" customFormat="1">
      <c r="N11704" s="74"/>
    </row>
    <row r="11705" spans="14:14" customFormat="1">
      <c r="N11705" s="74"/>
    </row>
    <row r="11706" spans="14:14" customFormat="1">
      <c r="N11706" s="74"/>
    </row>
    <row r="11707" spans="14:14" customFormat="1">
      <c r="N11707" s="74"/>
    </row>
    <row r="11708" spans="14:14" customFormat="1">
      <c r="N11708" s="74"/>
    </row>
    <row r="11709" spans="14:14" customFormat="1">
      <c r="N11709" s="74"/>
    </row>
    <row r="11710" spans="14:14" customFormat="1">
      <c r="N11710" s="74"/>
    </row>
    <row r="11711" spans="14:14" customFormat="1">
      <c r="N11711" s="74"/>
    </row>
    <row r="11712" spans="14:14" customFormat="1">
      <c r="N11712" s="74"/>
    </row>
    <row r="11713" spans="14:14" customFormat="1">
      <c r="N11713" s="74"/>
    </row>
    <row r="11714" spans="14:14" customFormat="1">
      <c r="N11714" s="74"/>
    </row>
    <row r="11715" spans="14:14" customFormat="1">
      <c r="N11715" s="74"/>
    </row>
    <row r="11716" spans="14:14" customFormat="1">
      <c r="N11716" s="74"/>
    </row>
    <row r="11717" spans="14:14" customFormat="1">
      <c r="N11717" s="74"/>
    </row>
    <row r="11718" spans="14:14" customFormat="1">
      <c r="N11718" s="74"/>
    </row>
    <row r="11719" spans="14:14" customFormat="1">
      <c r="N11719" s="74"/>
    </row>
    <row r="11720" spans="14:14" customFormat="1">
      <c r="N11720" s="74"/>
    </row>
    <row r="11721" spans="14:14" customFormat="1">
      <c r="N11721" s="74"/>
    </row>
    <row r="11722" spans="14:14" customFormat="1">
      <c r="N11722" s="74"/>
    </row>
    <row r="11723" spans="14:14" customFormat="1">
      <c r="N11723" s="74"/>
    </row>
    <row r="11724" spans="14:14" customFormat="1">
      <c r="N11724" s="74"/>
    </row>
    <row r="11725" spans="14:14" customFormat="1">
      <c r="N11725" s="74"/>
    </row>
    <row r="11726" spans="14:14" customFormat="1">
      <c r="N11726" s="74"/>
    </row>
    <row r="11727" spans="14:14" customFormat="1">
      <c r="N11727" s="74"/>
    </row>
    <row r="11728" spans="14:14" customFormat="1">
      <c r="N11728" s="74"/>
    </row>
    <row r="11729" spans="14:14" customFormat="1">
      <c r="N11729" s="74"/>
    </row>
    <row r="11730" spans="14:14" customFormat="1">
      <c r="N11730" s="74"/>
    </row>
    <row r="11731" spans="14:14" customFormat="1">
      <c r="N11731" s="74"/>
    </row>
    <row r="11732" spans="14:14" customFormat="1">
      <c r="N11732" s="74"/>
    </row>
    <row r="11733" spans="14:14" customFormat="1">
      <c r="N11733" s="74"/>
    </row>
    <row r="11734" spans="14:14" customFormat="1">
      <c r="N11734" s="74"/>
    </row>
    <row r="11735" spans="14:14" customFormat="1">
      <c r="N11735" s="74"/>
    </row>
    <row r="11736" spans="14:14" customFormat="1">
      <c r="N11736" s="74"/>
    </row>
    <row r="11737" spans="14:14" customFormat="1">
      <c r="N11737" s="74"/>
    </row>
    <row r="11738" spans="14:14" customFormat="1">
      <c r="N11738" s="74"/>
    </row>
    <row r="11739" spans="14:14" customFormat="1">
      <c r="N11739" s="74"/>
    </row>
    <row r="11740" spans="14:14" customFormat="1">
      <c r="N11740" s="74"/>
    </row>
    <row r="11741" spans="14:14" customFormat="1">
      <c r="N11741" s="74"/>
    </row>
    <row r="11742" spans="14:14" customFormat="1">
      <c r="N11742" s="74"/>
    </row>
    <row r="11743" spans="14:14" customFormat="1">
      <c r="N11743" s="74"/>
    </row>
    <row r="11744" spans="14:14" customFormat="1">
      <c r="N11744" s="74"/>
    </row>
    <row r="11745" spans="14:14" customFormat="1">
      <c r="N11745" s="74"/>
    </row>
    <row r="11746" spans="14:14" customFormat="1">
      <c r="N11746" s="74"/>
    </row>
    <row r="11747" spans="14:14" customFormat="1">
      <c r="N11747" s="74"/>
    </row>
    <row r="11748" spans="14:14" customFormat="1">
      <c r="N11748" s="74"/>
    </row>
    <row r="11749" spans="14:14" customFormat="1">
      <c r="N11749" s="74"/>
    </row>
    <row r="11750" spans="14:14" customFormat="1">
      <c r="N11750" s="74"/>
    </row>
    <row r="11751" spans="14:14" customFormat="1">
      <c r="N11751" s="74"/>
    </row>
    <row r="11752" spans="14:14" customFormat="1">
      <c r="N11752" s="74"/>
    </row>
    <row r="11753" spans="14:14" customFormat="1">
      <c r="N11753" s="74"/>
    </row>
    <row r="11754" spans="14:14" customFormat="1">
      <c r="N11754" s="74"/>
    </row>
    <row r="11755" spans="14:14" customFormat="1">
      <c r="N11755" s="74"/>
    </row>
    <row r="11756" spans="14:14" customFormat="1">
      <c r="N11756" s="74"/>
    </row>
    <row r="11757" spans="14:14" customFormat="1">
      <c r="N11757" s="74"/>
    </row>
    <row r="11758" spans="14:14" customFormat="1">
      <c r="N11758" s="74"/>
    </row>
    <row r="11759" spans="14:14" customFormat="1">
      <c r="N11759" s="74"/>
    </row>
    <row r="11760" spans="14:14" customFormat="1">
      <c r="N11760" s="74"/>
    </row>
    <row r="11761" spans="14:14" customFormat="1">
      <c r="N11761" s="74"/>
    </row>
    <row r="11762" spans="14:14" customFormat="1">
      <c r="N11762" s="74"/>
    </row>
    <row r="11763" spans="14:14" customFormat="1">
      <c r="N11763" s="74"/>
    </row>
    <row r="11764" spans="14:14" customFormat="1">
      <c r="N11764" s="74"/>
    </row>
    <row r="11765" spans="14:14" customFormat="1">
      <c r="N11765" s="74"/>
    </row>
    <row r="11766" spans="14:14" customFormat="1">
      <c r="N11766" s="74"/>
    </row>
    <row r="11767" spans="14:14" customFormat="1">
      <c r="N11767" s="74"/>
    </row>
    <row r="11768" spans="14:14" customFormat="1">
      <c r="N11768" s="74"/>
    </row>
    <row r="11769" spans="14:14" customFormat="1">
      <c r="N11769" s="74"/>
    </row>
    <row r="11770" spans="14:14" customFormat="1">
      <c r="N11770" s="74"/>
    </row>
    <row r="11771" spans="14:14" customFormat="1">
      <c r="N11771" s="74"/>
    </row>
    <row r="11772" spans="14:14" customFormat="1">
      <c r="N11772" s="74"/>
    </row>
    <row r="11773" spans="14:14" customFormat="1">
      <c r="N11773" s="74"/>
    </row>
    <row r="11774" spans="14:14" customFormat="1">
      <c r="N11774" s="74"/>
    </row>
    <row r="11775" spans="14:14" customFormat="1">
      <c r="N11775" s="74"/>
    </row>
    <row r="11776" spans="14:14" customFormat="1">
      <c r="N11776" s="74"/>
    </row>
    <row r="11777" spans="14:14" customFormat="1">
      <c r="N11777" s="74"/>
    </row>
    <row r="11778" spans="14:14" customFormat="1">
      <c r="N11778" s="74"/>
    </row>
    <row r="11779" spans="14:14" customFormat="1">
      <c r="N11779" s="74"/>
    </row>
    <row r="11780" spans="14:14" customFormat="1">
      <c r="N11780" s="74"/>
    </row>
    <row r="11781" spans="14:14" customFormat="1">
      <c r="N11781" s="74"/>
    </row>
    <row r="11782" spans="14:14" customFormat="1">
      <c r="N11782" s="74"/>
    </row>
    <row r="11783" spans="14:14" customFormat="1">
      <c r="N11783" s="74"/>
    </row>
    <row r="11784" spans="14:14" customFormat="1">
      <c r="N11784" s="74"/>
    </row>
    <row r="11785" spans="14:14" customFormat="1">
      <c r="N11785" s="74"/>
    </row>
    <row r="11786" spans="14:14" customFormat="1">
      <c r="N11786" s="74"/>
    </row>
    <row r="11787" spans="14:14" customFormat="1">
      <c r="N11787" s="74"/>
    </row>
    <row r="11788" spans="14:14" customFormat="1">
      <c r="N11788" s="74"/>
    </row>
    <row r="11789" spans="14:14" customFormat="1">
      <c r="N11789" s="74"/>
    </row>
    <row r="11790" spans="14:14" customFormat="1">
      <c r="N11790" s="74"/>
    </row>
    <row r="11791" spans="14:14" customFormat="1">
      <c r="N11791" s="74"/>
    </row>
    <row r="11792" spans="14:14" customFormat="1">
      <c r="N11792" s="74"/>
    </row>
    <row r="11793" spans="14:14" customFormat="1">
      <c r="N11793" s="74"/>
    </row>
    <row r="11794" spans="14:14" customFormat="1">
      <c r="N11794" s="74"/>
    </row>
    <row r="11795" spans="14:14" customFormat="1">
      <c r="N11795" s="74"/>
    </row>
    <row r="11796" spans="14:14" customFormat="1">
      <c r="N11796" s="74"/>
    </row>
    <row r="11797" spans="14:14" customFormat="1">
      <c r="N11797" s="74"/>
    </row>
    <row r="11798" spans="14:14" customFormat="1">
      <c r="N11798" s="74"/>
    </row>
    <row r="11799" spans="14:14" customFormat="1">
      <c r="N11799" s="74"/>
    </row>
    <row r="11800" spans="14:14" customFormat="1">
      <c r="N11800" s="74"/>
    </row>
    <row r="11801" spans="14:14" customFormat="1">
      <c r="N11801" s="74"/>
    </row>
    <row r="11802" spans="14:14" customFormat="1">
      <c r="N11802" s="74"/>
    </row>
    <row r="11803" spans="14:14" customFormat="1">
      <c r="N11803" s="74"/>
    </row>
    <row r="11804" spans="14:14" customFormat="1">
      <c r="N11804" s="74"/>
    </row>
    <row r="11805" spans="14:14" customFormat="1">
      <c r="N11805" s="74"/>
    </row>
    <row r="11806" spans="14:14" customFormat="1">
      <c r="N11806" s="74"/>
    </row>
    <row r="11807" spans="14:14" customFormat="1">
      <c r="N11807" s="74"/>
    </row>
    <row r="11808" spans="14:14" customFormat="1">
      <c r="N11808" s="74"/>
    </row>
    <row r="11809" spans="14:14" customFormat="1">
      <c r="N11809" s="74"/>
    </row>
    <row r="11810" spans="14:14" customFormat="1">
      <c r="N11810" s="74"/>
    </row>
    <row r="11811" spans="14:14" customFormat="1">
      <c r="N11811" s="74"/>
    </row>
    <row r="11812" spans="14:14" customFormat="1">
      <c r="N11812" s="74"/>
    </row>
    <row r="11813" spans="14:14" customFormat="1">
      <c r="N11813" s="74"/>
    </row>
    <row r="11814" spans="14:14" customFormat="1">
      <c r="N11814" s="74"/>
    </row>
    <row r="11815" spans="14:14" customFormat="1">
      <c r="N11815" s="74"/>
    </row>
    <row r="11816" spans="14:14" customFormat="1">
      <c r="N11816" s="74"/>
    </row>
    <row r="11817" spans="14:14" customFormat="1">
      <c r="N11817" s="74"/>
    </row>
    <row r="11818" spans="14:14" customFormat="1">
      <c r="N11818" s="74"/>
    </row>
    <row r="11819" spans="14:14" customFormat="1">
      <c r="N11819" s="74"/>
    </row>
    <row r="11820" spans="14:14" customFormat="1">
      <c r="N11820" s="74"/>
    </row>
    <row r="11821" spans="14:14" customFormat="1">
      <c r="N11821" s="74"/>
    </row>
    <row r="11822" spans="14:14" customFormat="1">
      <c r="N11822" s="74"/>
    </row>
    <row r="11823" spans="14:14" customFormat="1">
      <c r="N11823" s="74"/>
    </row>
    <row r="11824" spans="14:14" customFormat="1">
      <c r="N11824" s="74"/>
    </row>
    <row r="11825" spans="14:14" customFormat="1">
      <c r="N11825" s="74"/>
    </row>
    <row r="11826" spans="14:14" customFormat="1">
      <c r="N11826" s="74"/>
    </row>
    <row r="11827" spans="14:14" customFormat="1">
      <c r="N11827" s="74"/>
    </row>
    <row r="11828" spans="14:14" customFormat="1">
      <c r="N11828" s="74"/>
    </row>
    <row r="11829" spans="14:14" customFormat="1">
      <c r="N11829" s="74"/>
    </row>
    <row r="11830" spans="14:14" customFormat="1">
      <c r="N11830" s="74"/>
    </row>
    <row r="11831" spans="14:14" customFormat="1">
      <c r="N11831" s="74"/>
    </row>
    <row r="11832" spans="14:14" customFormat="1">
      <c r="N11832" s="74"/>
    </row>
    <row r="11833" spans="14:14" customFormat="1">
      <c r="N11833" s="74"/>
    </row>
    <row r="11834" spans="14:14" customFormat="1">
      <c r="N11834" s="74"/>
    </row>
    <row r="11835" spans="14:14" customFormat="1">
      <c r="N11835" s="74"/>
    </row>
    <row r="11836" spans="14:14" customFormat="1">
      <c r="N11836" s="74"/>
    </row>
    <row r="11837" spans="14:14" customFormat="1">
      <c r="N11837" s="74"/>
    </row>
    <row r="11838" spans="14:14" customFormat="1">
      <c r="N11838" s="74"/>
    </row>
    <row r="11839" spans="14:14" customFormat="1">
      <c r="N11839" s="74"/>
    </row>
    <row r="11840" spans="14:14" customFormat="1">
      <c r="N11840" s="74"/>
    </row>
    <row r="11841" spans="14:14" customFormat="1">
      <c r="N11841" s="74"/>
    </row>
    <row r="11842" spans="14:14" customFormat="1">
      <c r="N11842" s="74"/>
    </row>
    <row r="11843" spans="14:14" customFormat="1">
      <c r="N11843" s="74"/>
    </row>
    <row r="11844" spans="14:14" customFormat="1">
      <c r="N11844" s="74"/>
    </row>
    <row r="11845" spans="14:14" customFormat="1">
      <c r="N11845" s="74"/>
    </row>
    <row r="11846" spans="14:14" customFormat="1">
      <c r="N11846" s="74"/>
    </row>
    <row r="11847" spans="14:14" customFormat="1">
      <c r="N11847" s="74"/>
    </row>
    <row r="11848" spans="14:14" customFormat="1">
      <c r="N11848" s="74"/>
    </row>
    <row r="11849" spans="14:14" customFormat="1">
      <c r="N11849" s="74"/>
    </row>
    <row r="11850" spans="14:14" customFormat="1">
      <c r="N11850" s="74"/>
    </row>
    <row r="11851" spans="14:14" customFormat="1">
      <c r="N11851" s="74"/>
    </row>
    <row r="11852" spans="14:14" customFormat="1">
      <c r="N11852" s="74"/>
    </row>
    <row r="11853" spans="14:14" customFormat="1">
      <c r="N11853" s="74"/>
    </row>
    <row r="11854" spans="14:14" customFormat="1">
      <c r="N11854" s="74"/>
    </row>
    <row r="11855" spans="14:14" customFormat="1">
      <c r="N11855" s="74"/>
    </row>
    <row r="11856" spans="14:14" customFormat="1">
      <c r="N11856" s="74"/>
    </row>
    <row r="11857" spans="14:14" customFormat="1">
      <c r="N11857" s="74"/>
    </row>
    <row r="11858" spans="14:14" customFormat="1">
      <c r="N11858" s="74"/>
    </row>
    <row r="11859" spans="14:14" customFormat="1">
      <c r="N11859" s="74"/>
    </row>
    <row r="11860" spans="14:14" customFormat="1">
      <c r="N11860" s="74"/>
    </row>
    <row r="11861" spans="14:14" customFormat="1">
      <c r="N11861" s="74"/>
    </row>
    <row r="11862" spans="14:14" customFormat="1">
      <c r="N11862" s="74"/>
    </row>
    <row r="11863" spans="14:14" customFormat="1">
      <c r="N11863" s="74"/>
    </row>
    <row r="11864" spans="14:14" customFormat="1">
      <c r="N11864" s="74"/>
    </row>
    <row r="11865" spans="14:14" customFormat="1">
      <c r="N11865" s="74"/>
    </row>
    <row r="11866" spans="14:14" customFormat="1">
      <c r="N11866" s="74"/>
    </row>
    <row r="11867" spans="14:14" customFormat="1">
      <c r="N11867" s="74"/>
    </row>
    <row r="11868" spans="14:14" customFormat="1">
      <c r="N11868" s="74"/>
    </row>
    <row r="11869" spans="14:14" customFormat="1">
      <c r="N11869" s="74"/>
    </row>
    <row r="11870" spans="14:14" customFormat="1">
      <c r="N11870" s="74"/>
    </row>
    <row r="11871" spans="14:14" customFormat="1">
      <c r="N11871" s="74"/>
    </row>
    <row r="11872" spans="14:14" customFormat="1">
      <c r="N11872" s="74"/>
    </row>
    <row r="11873" spans="14:14" customFormat="1">
      <c r="N11873" s="74"/>
    </row>
    <row r="11874" spans="14:14" customFormat="1">
      <c r="N11874" s="74"/>
    </row>
    <row r="11875" spans="14:14" customFormat="1">
      <c r="N11875" s="74"/>
    </row>
    <row r="11876" spans="14:14" customFormat="1">
      <c r="N11876" s="74"/>
    </row>
    <row r="11877" spans="14:14" customFormat="1">
      <c r="N11877" s="74"/>
    </row>
    <row r="11878" spans="14:14" customFormat="1">
      <c r="N11878" s="74"/>
    </row>
    <row r="11879" spans="14:14" customFormat="1">
      <c r="N11879" s="74"/>
    </row>
    <row r="11880" spans="14:14" customFormat="1">
      <c r="N11880" s="74"/>
    </row>
    <row r="11881" spans="14:14" customFormat="1">
      <c r="N11881" s="74"/>
    </row>
    <row r="11882" spans="14:14" customFormat="1">
      <c r="N11882" s="74"/>
    </row>
    <row r="11883" spans="14:14" customFormat="1">
      <c r="N11883" s="74"/>
    </row>
    <row r="11884" spans="14:14" customFormat="1">
      <c r="N11884" s="74"/>
    </row>
    <row r="11885" spans="14:14" customFormat="1">
      <c r="N11885" s="74"/>
    </row>
    <row r="11886" spans="14:14" customFormat="1">
      <c r="N11886" s="74"/>
    </row>
    <row r="11887" spans="14:14" customFormat="1">
      <c r="N11887" s="74"/>
    </row>
    <row r="11888" spans="14:14" customFormat="1">
      <c r="N11888" s="74"/>
    </row>
    <row r="11889" spans="14:14" customFormat="1">
      <c r="N11889" s="74"/>
    </row>
    <row r="11890" spans="14:14" customFormat="1">
      <c r="N11890" s="74"/>
    </row>
    <row r="11891" spans="14:14" customFormat="1">
      <c r="N11891" s="74"/>
    </row>
    <row r="11892" spans="14:14" customFormat="1">
      <c r="N11892" s="74"/>
    </row>
    <row r="11893" spans="14:14" customFormat="1">
      <c r="N11893" s="74"/>
    </row>
    <row r="11894" spans="14:14" customFormat="1">
      <c r="N11894" s="74"/>
    </row>
    <row r="11895" spans="14:14" customFormat="1">
      <c r="N11895" s="74"/>
    </row>
    <row r="11896" spans="14:14" customFormat="1">
      <c r="N11896" s="74"/>
    </row>
    <row r="11897" spans="14:14" customFormat="1">
      <c r="N11897" s="74"/>
    </row>
    <row r="11898" spans="14:14" customFormat="1">
      <c r="N11898" s="74"/>
    </row>
    <row r="11899" spans="14:14" customFormat="1">
      <c r="N11899" s="74"/>
    </row>
    <row r="11900" spans="14:14" customFormat="1">
      <c r="N11900" s="74"/>
    </row>
    <row r="11901" spans="14:14" customFormat="1">
      <c r="N11901" s="74"/>
    </row>
    <row r="11902" spans="14:14" customFormat="1">
      <c r="N11902" s="74"/>
    </row>
    <row r="11903" spans="14:14" customFormat="1">
      <c r="N11903" s="74"/>
    </row>
    <row r="11904" spans="14:14" customFormat="1">
      <c r="N11904" s="74"/>
    </row>
    <row r="11905" spans="14:14" customFormat="1">
      <c r="N11905" s="74"/>
    </row>
    <row r="11906" spans="14:14" customFormat="1">
      <c r="N11906" s="74"/>
    </row>
    <row r="11907" spans="14:14" customFormat="1">
      <c r="N11907" s="74"/>
    </row>
    <row r="11908" spans="14:14" customFormat="1">
      <c r="N11908" s="74"/>
    </row>
    <row r="11909" spans="14:14" customFormat="1">
      <c r="N11909" s="74"/>
    </row>
    <row r="11910" spans="14:14" customFormat="1">
      <c r="N11910" s="74"/>
    </row>
    <row r="11911" spans="14:14" customFormat="1">
      <c r="N11911" s="74"/>
    </row>
    <row r="11912" spans="14:14" customFormat="1">
      <c r="N11912" s="74"/>
    </row>
    <row r="11913" spans="14:14" customFormat="1">
      <c r="N11913" s="74"/>
    </row>
    <row r="11914" spans="14:14" customFormat="1">
      <c r="N11914" s="74"/>
    </row>
    <row r="11915" spans="14:14" customFormat="1">
      <c r="N11915" s="74"/>
    </row>
    <row r="11916" spans="14:14" customFormat="1">
      <c r="N11916" s="74"/>
    </row>
    <row r="11917" spans="14:14" customFormat="1">
      <c r="N11917" s="74"/>
    </row>
    <row r="11918" spans="14:14" customFormat="1">
      <c r="N11918" s="74"/>
    </row>
    <row r="11919" spans="14:14" customFormat="1">
      <c r="N11919" s="74"/>
    </row>
    <row r="11920" spans="14:14" customFormat="1">
      <c r="N11920" s="74"/>
    </row>
    <row r="11921" spans="14:14" customFormat="1">
      <c r="N11921" s="74"/>
    </row>
    <row r="11922" spans="14:14" customFormat="1">
      <c r="N11922" s="74"/>
    </row>
    <row r="11923" spans="14:14" customFormat="1">
      <c r="N11923" s="74"/>
    </row>
    <row r="11924" spans="14:14" customFormat="1">
      <c r="N11924" s="74"/>
    </row>
    <row r="11925" spans="14:14" customFormat="1">
      <c r="N11925" s="74"/>
    </row>
    <row r="11926" spans="14:14" customFormat="1">
      <c r="N11926" s="74"/>
    </row>
    <row r="11927" spans="14:14" customFormat="1">
      <c r="N11927" s="74"/>
    </row>
    <row r="11928" spans="14:14" customFormat="1">
      <c r="N11928" s="74"/>
    </row>
    <row r="11929" spans="14:14" customFormat="1">
      <c r="N11929" s="74"/>
    </row>
    <row r="11930" spans="14:14" customFormat="1">
      <c r="N11930" s="74"/>
    </row>
    <row r="11931" spans="14:14" customFormat="1">
      <c r="N11931" s="74"/>
    </row>
    <row r="11932" spans="14:14" customFormat="1">
      <c r="N11932" s="74"/>
    </row>
    <row r="11933" spans="14:14" customFormat="1">
      <c r="N11933" s="74"/>
    </row>
    <row r="11934" spans="14:14" customFormat="1">
      <c r="N11934" s="74"/>
    </row>
    <row r="11935" spans="14:14" customFormat="1">
      <c r="N11935" s="74"/>
    </row>
    <row r="11936" spans="14:14" customFormat="1">
      <c r="N11936" s="74"/>
    </row>
    <row r="11937" spans="14:14" customFormat="1">
      <c r="N11937" s="74"/>
    </row>
    <row r="11938" spans="14:14" customFormat="1">
      <c r="N11938" s="74"/>
    </row>
    <row r="11939" spans="14:14" customFormat="1">
      <c r="N11939" s="74"/>
    </row>
    <row r="11940" spans="14:14" customFormat="1">
      <c r="N11940" s="74"/>
    </row>
    <row r="11941" spans="14:14" customFormat="1">
      <c r="N11941" s="74"/>
    </row>
    <row r="11942" spans="14:14" customFormat="1">
      <c r="N11942" s="74"/>
    </row>
    <row r="11943" spans="14:14" customFormat="1">
      <c r="N11943" s="74"/>
    </row>
    <row r="11944" spans="14:14" customFormat="1">
      <c r="N11944" s="74"/>
    </row>
    <row r="11945" spans="14:14" customFormat="1">
      <c r="N11945" s="74"/>
    </row>
    <row r="11946" spans="14:14" customFormat="1">
      <c r="N11946" s="74"/>
    </row>
    <row r="11947" spans="14:14" customFormat="1">
      <c r="N11947" s="74"/>
    </row>
    <row r="11948" spans="14:14" customFormat="1">
      <c r="N11948" s="74"/>
    </row>
    <row r="11949" spans="14:14" customFormat="1">
      <c r="N11949" s="74"/>
    </row>
    <row r="11950" spans="14:14" customFormat="1">
      <c r="N11950" s="74"/>
    </row>
    <row r="11951" spans="14:14" customFormat="1">
      <c r="N11951" s="74"/>
    </row>
    <row r="11952" spans="14:14" customFormat="1">
      <c r="N11952" s="74"/>
    </row>
    <row r="11953" spans="14:14" customFormat="1">
      <c r="N11953" s="74"/>
    </row>
    <row r="11954" spans="14:14" customFormat="1">
      <c r="N11954" s="74"/>
    </row>
    <row r="11955" spans="14:14" customFormat="1">
      <c r="N11955" s="74"/>
    </row>
    <row r="11956" spans="14:14" customFormat="1">
      <c r="N11956" s="74"/>
    </row>
    <row r="11957" spans="14:14" customFormat="1">
      <c r="N11957" s="74"/>
    </row>
    <row r="11958" spans="14:14" customFormat="1">
      <c r="N11958" s="74"/>
    </row>
    <row r="11959" spans="14:14" customFormat="1">
      <c r="N11959" s="74"/>
    </row>
    <row r="11960" spans="14:14" customFormat="1">
      <c r="N11960" s="74"/>
    </row>
    <row r="11961" spans="14:14" customFormat="1">
      <c r="N11961" s="74"/>
    </row>
    <row r="11962" spans="14:14" customFormat="1">
      <c r="N11962" s="74"/>
    </row>
    <row r="11963" spans="14:14" customFormat="1">
      <c r="N11963" s="74"/>
    </row>
    <row r="11964" spans="14:14" customFormat="1">
      <c r="N11964" s="74"/>
    </row>
    <row r="11965" spans="14:14" customFormat="1">
      <c r="N11965" s="74"/>
    </row>
    <row r="11966" spans="14:14" customFormat="1">
      <c r="N11966" s="74"/>
    </row>
    <row r="11967" spans="14:14" customFormat="1">
      <c r="N11967" s="74"/>
    </row>
    <row r="11968" spans="14:14" customFormat="1">
      <c r="N11968" s="74"/>
    </row>
    <row r="11969" spans="14:14" customFormat="1">
      <c r="N11969" s="74"/>
    </row>
    <row r="11970" spans="14:14" customFormat="1">
      <c r="N11970" s="74"/>
    </row>
    <row r="11971" spans="14:14" customFormat="1">
      <c r="N11971" s="74"/>
    </row>
    <row r="11972" spans="14:14" customFormat="1">
      <c r="N11972" s="74"/>
    </row>
    <row r="11973" spans="14:14" customFormat="1">
      <c r="N11973" s="74"/>
    </row>
    <row r="11974" spans="14:14" customFormat="1">
      <c r="N11974" s="74"/>
    </row>
    <row r="11975" spans="14:14" customFormat="1">
      <c r="N11975" s="74"/>
    </row>
    <row r="11976" spans="14:14" customFormat="1">
      <c r="N11976" s="74"/>
    </row>
    <row r="11977" spans="14:14" customFormat="1">
      <c r="N11977" s="74"/>
    </row>
    <row r="11978" spans="14:14" customFormat="1">
      <c r="N11978" s="74"/>
    </row>
    <row r="11979" spans="14:14" customFormat="1">
      <c r="N11979" s="74"/>
    </row>
    <row r="11980" spans="14:14" customFormat="1">
      <c r="N11980" s="74"/>
    </row>
    <row r="11981" spans="14:14" customFormat="1">
      <c r="N11981" s="74"/>
    </row>
    <row r="11982" spans="14:14" customFormat="1">
      <c r="N11982" s="74"/>
    </row>
    <row r="11983" spans="14:14" customFormat="1">
      <c r="N11983" s="74"/>
    </row>
    <row r="11984" spans="14:14" customFormat="1">
      <c r="N11984" s="74"/>
    </row>
    <row r="11985" spans="14:14" customFormat="1">
      <c r="N11985" s="74"/>
    </row>
    <row r="11986" spans="14:14" customFormat="1">
      <c r="N11986" s="74"/>
    </row>
    <row r="11987" spans="14:14" customFormat="1">
      <c r="N11987" s="74"/>
    </row>
    <row r="11988" spans="14:14" customFormat="1">
      <c r="N11988" s="74"/>
    </row>
    <row r="11989" spans="14:14" customFormat="1">
      <c r="N11989" s="74"/>
    </row>
    <row r="11990" spans="14:14" customFormat="1">
      <c r="N11990" s="74"/>
    </row>
    <row r="11991" spans="14:14" customFormat="1">
      <c r="N11991" s="74"/>
    </row>
    <row r="11992" spans="14:14" customFormat="1">
      <c r="N11992" s="74"/>
    </row>
    <row r="11993" spans="14:14" customFormat="1">
      <c r="N11993" s="74"/>
    </row>
    <row r="11994" spans="14:14" customFormat="1">
      <c r="N11994" s="74"/>
    </row>
    <row r="11995" spans="14:14" customFormat="1">
      <c r="N11995" s="74"/>
    </row>
    <row r="11996" spans="14:14" customFormat="1">
      <c r="N11996" s="74"/>
    </row>
    <row r="11997" spans="14:14" customFormat="1">
      <c r="N11997" s="74"/>
    </row>
    <row r="11998" spans="14:14" customFormat="1">
      <c r="N11998" s="74"/>
    </row>
    <row r="11999" spans="14:14" customFormat="1">
      <c r="N11999" s="74"/>
    </row>
    <row r="12000" spans="14:14" customFormat="1">
      <c r="N12000" s="74"/>
    </row>
    <row r="12001" spans="14:14" customFormat="1">
      <c r="N12001" s="74"/>
    </row>
    <row r="12002" spans="14:14" customFormat="1">
      <c r="N12002" s="74"/>
    </row>
    <row r="12003" spans="14:14" customFormat="1">
      <c r="N12003" s="74"/>
    </row>
    <row r="12004" spans="14:14" customFormat="1">
      <c r="N12004" s="74"/>
    </row>
    <row r="12005" spans="14:14" customFormat="1">
      <c r="N12005" s="74"/>
    </row>
    <row r="12006" spans="14:14" customFormat="1">
      <c r="N12006" s="74"/>
    </row>
    <row r="12007" spans="14:14" customFormat="1">
      <c r="N12007" s="74"/>
    </row>
    <row r="12008" spans="14:14" customFormat="1">
      <c r="N12008" s="74"/>
    </row>
    <row r="12009" spans="14:14" customFormat="1">
      <c r="N12009" s="74"/>
    </row>
    <row r="12010" spans="14:14" customFormat="1">
      <c r="N12010" s="74"/>
    </row>
    <row r="12011" spans="14:14" customFormat="1">
      <c r="N12011" s="74"/>
    </row>
    <row r="12012" spans="14:14" customFormat="1">
      <c r="N12012" s="74"/>
    </row>
    <row r="12013" spans="14:14" customFormat="1">
      <c r="N12013" s="74"/>
    </row>
    <row r="12014" spans="14:14" customFormat="1">
      <c r="N12014" s="74"/>
    </row>
    <row r="12015" spans="14:14" customFormat="1">
      <c r="N12015" s="74"/>
    </row>
    <row r="12016" spans="14:14" customFormat="1">
      <c r="N12016" s="74"/>
    </row>
    <row r="12017" spans="14:14" customFormat="1">
      <c r="N12017" s="74"/>
    </row>
    <row r="12018" spans="14:14" customFormat="1">
      <c r="N12018" s="74"/>
    </row>
    <row r="12019" spans="14:14" customFormat="1">
      <c r="N12019" s="74"/>
    </row>
    <row r="12020" spans="14:14" customFormat="1">
      <c r="N12020" s="74"/>
    </row>
    <row r="12021" spans="14:14" customFormat="1">
      <c r="N12021" s="74"/>
    </row>
    <row r="12022" spans="14:14" customFormat="1">
      <c r="N12022" s="74"/>
    </row>
    <row r="12023" spans="14:14" customFormat="1">
      <c r="N12023" s="74"/>
    </row>
    <row r="12024" spans="14:14" customFormat="1">
      <c r="N12024" s="74"/>
    </row>
    <row r="12025" spans="14:14" customFormat="1">
      <c r="N12025" s="74"/>
    </row>
    <row r="12026" spans="14:14" customFormat="1">
      <c r="N12026" s="74"/>
    </row>
    <row r="12027" spans="14:14" customFormat="1">
      <c r="N12027" s="74"/>
    </row>
    <row r="12028" spans="14:14" customFormat="1">
      <c r="N12028" s="74"/>
    </row>
    <row r="12029" spans="14:14" customFormat="1">
      <c r="N12029" s="74"/>
    </row>
    <row r="12030" spans="14:14" customFormat="1">
      <c r="N12030" s="74"/>
    </row>
    <row r="12031" spans="14:14" customFormat="1">
      <c r="N12031" s="74"/>
    </row>
    <row r="12032" spans="14:14" customFormat="1">
      <c r="N12032" s="74"/>
    </row>
    <row r="12033" spans="14:14" customFormat="1">
      <c r="N12033" s="74"/>
    </row>
    <row r="12034" spans="14:14" customFormat="1">
      <c r="N12034" s="74"/>
    </row>
    <row r="12035" spans="14:14" customFormat="1">
      <c r="N12035" s="74"/>
    </row>
    <row r="12036" spans="14:14" customFormat="1">
      <c r="N12036" s="74"/>
    </row>
    <row r="12037" spans="14:14" customFormat="1">
      <c r="N12037" s="74"/>
    </row>
    <row r="12038" spans="14:14" customFormat="1">
      <c r="N12038" s="74"/>
    </row>
    <row r="12039" spans="14:14" customFormat="1">
      <c r="N12039" s="74"/>
    </row>
    <row r="12040" spans="14:14" customFormat="1">
      <c r="N12040" s="74"/>
    </row>
    <row r="12041" spans="14:14" customFormat="1">
      <c r="N12041" s="74"/>
    </row>
    <row r="12042" spans="14:14" customFormat="1">
      <c r="N12042" s="74"/>
    </row>
    <row r="12043" spans="14:14" customFormat="1">
      <c r="N12043" s="74"/>
    </row>
    <row r="12044" spans="14:14" customFormat="1">
      <c r="N12044" s="74"/>
    </row>
    <row r="12045" spans="14:14" customFormat="1">
      <c r="N12045" s="74"/>
    </row>
    <row r="12046" spans="14:14" customFormat="1">
      <c r="N12046" s="74"/>
    </row>
    <row r="12047" spans="14:14" customFormat="1">
      <c r="N12047" s="74"/>
    </row>
    <row r="12048" spans="14:14" customFormat="1">
      <c r="N12048" s="74"/>
    </row>
    <row r="12049" spans="14:14" customFormat="1">
      <c r="N12049" s="74"/>
    </row>
    <row r="12050" spans="14:14" customFormat="1">
      <c r="N12050" s="74"/>
    </row>
    <row r="12051" spans="14:14" customFormat="1">
      <c r="N12051" s="74"/>
    </row>
    <row r="12052" spans="14:14" customFormat="1">
      <c r="N12052" s="74"/>
    </row>
    <row r="12053" spans="14:14" customFormat="1">
      <c r="N12053" s="74"/>
    </row>
    <row r="12054" spans="14:14" customFormat="1">
      <c r="N12054" s="74"/>
    </row>
    <row r="12055" spans="14:14" customFormat="1">
      <c r="N12055" s="74"/>
    </row>
    <row r="12056" spans="14:14" customFormat="1">
      <c r="N12056" s="74"/>
    </row>
    <row r="12057" spans="14:14" customFormat="1">
      <c r="N12057" s="74"/>
    </row>
    <row r="12058" spans="14:14" customFormat="1">
      <c r="N12058" s="74"/>
    </row>
    <row r="12059" spans="14:14" customFormat="1">
      <c r="N12059" s="74"/>
    </row>
    <row r="12060" spans="14:14" customFormat="1">
      <c r="N12060" s="74"/>
    </row>
    <row r="12061" spans="14:14" customFormat="1">
      <c r="N12061" s="74"/>
    </row>
    <row r="12062" spans="14:14" customFormat="1">
      <c r="N12062" s="74"/>
    </row>
    <row r="12063" spans="14:14" customFormat="1">
      <c r="N12063" s="74"/>
    </row>
    <row r="12064" spans="14:14" customFormat="1">
      <c r="N12064" s="74"/>
    </row>
    <row r="12065" spans="14:14" customFormat="1">
      <c r="N12065" s="74"/>
    </row>
    <row r="12066" spans="14:14" customFormat="1">
      <c r="N12066" s="74"/>
    </row>
    <row r="12067" spans="14:14" customFormat="1">
      <c r="N12067" s="74"/>
    </row>
    <row r="12068" spans="14:14" customFormat="1">
      <c r="N12068" s="74"/>
    </row>
    <row r="12069" spans="14:14" customFormat="1">
      <c r="N12069" s="74"/>
    </row>
    <row r="12070" spans="14:14" customFormat="1">
      <c r="N12070" s="74"/>
    </row>
    <row r="12071" spans="14:14" customFormat="1">
      <c r="N12071" s="74"/>
    </row>
    <row r="12072" spans="14:14" customFormat="1">
      <c r="N12072" s="74"/>
    </row>
    <row r="12073" spans="14:14" customFormat="1">
      <c r="N12073" s="74"/>
    </row>
    <row r="12074" spans="14:14" customFormat="1">
      <c r="N12074" s="74"/>
    </row>
    <row r="12075" spans="14:14" customFormat="1">
      <c r="N12075" s="74"/>
    </row>
    <row r="12076" spans="14:14" customFormat="1">
      <c r="N12076" s="74"/>
    </row>
    <row r="12077" spans="14:14" customFormat="1">
      <c r="N12077" s="74"/>
    </row>
    <row r="12078" spans="14:14" customFormat="1">
      <c r="N12078" s="74"/>
    </row>
    <row r="12079" spans="14:14" customFormat="1">
      <c r="N12079" s="74"/>
    </row>
    <row r="12080" spans="14:14" customFormat="1">
      <c r="N12080" s="74"/>
    </row>
    <row r="12081" spans="14:14" customFormat="1">
      <c r="N12081" s="74"/>
    </row>
    <row r="12082" spans="14:14" customFormat="1">
      <c r="N12082" s="74"/>
    </row>
    <row r="12083" spans="14:14" customFormat="1">
      <c r="N12083" s="74"/>
    </row>
    <row r="12084" spans="14:14" customFormat="1">
      <c r="N12084" s="74"/>
    </row>
    <row r="12085" spans="14:14" customFormat="1">
      <c r="N12085" s="74"/>
    </row>
    <row r="12086" spans="14:14" customFormat="1">
      <c r="N12086" s="74"/>
    </row>
    <row r="12087" spans="14:14" customFormat="1">
      <c r="N12087" s="74"/>
    </row>
    <row r="12088" spans="14:14" customFormat="1">
      <c r="N12088" s="74"/>
    </row>
    <row r="12089" spans="14:14" customFormat="1">
      <c r="N12089" s="74"/>
    </row>
    <row r="12090" spans="14:14" customFormat="1">
      <c r="N12090" s="74"/>
    </row>
    <row r="12091" spans="14:14" customFormat="1">
      <c r="N12091" s="74"/>
    </row>
    <row r="12092" spans="14:14" customFormat="1">
      <c r="N12092" s="74"/>
    </row>
    <row r="12093" spans="14:14" customFormat="1">
      <c r="N12093" s="74"/>
    </row>
    <row r="12094" spans="14:14" customFormat="1">
      <c r="N12094" s="74"/>
    </row>
    <row r="12095" spans="14:14" customFormat="1">
      <c r="N12095" s="74"/>
    </row>
    <row r="12096" spans="14:14" customFormat="1">
      <c r="N12096" s="74"/>
    </row>
    <row r="12097" spans="14:14" customFormat="1">
      <c r="N12097" s="74"/>
    </row>
    <row r="12098" spans="14:14" customFormat="1">
      <c r="N12098" s="74"/>
    </row>
    <row r="12099" spans="14:14" customFormat="1">
      <c r="N12099" s="74"/>
    </row>
    <row r="12100" spans="14:14" customFormat="1">
      <c r="N12100" s="74"/>
    </row>
    <row r="12101" spans="14:14" customFormat="1">
      <c r="N12101" s="74"/>
    </row>
    <row r="12102" spans="14:14" customFormat="1">
      <c r="N12102" s="74"/>
    </row>
    <row r="12103" spans="14:14" customFormat="1">
      <c r="N12103" s="74"/>
    </row>
    <row r="12104" spans="14:14" customFormat="1">
      <c r="N12104" s="74"/>
    </row>
    <row r="12105" spans="14:14" customFormat="1">
      <c r="N12105" s="74"/>
    </row>
    <row r="12106" spans="14:14" customFormat="1">
      <c r="N12106" s="74"/>
    </row>
    <row r="12107" spans="14:14" customFormat="1">
      <c r="N12107" s="74"/>
    </row>
    <row r="12108" spans="14:14" customFormat="1">
      <c r="N12108" s="74"/>
    </row>
    <row r="12109" spans="14:14" customFormat="1">
      <c r="N12109" s="74"/>
    </row>
    <row r="12110" spans="14:14" customFormat="1">
      <c r="N12110" s="74"/>
    </row>
    <row r="12111" spans="14:14" customFormat="1">
      <c r="N12111" s="74"/>
    </row>
    <row r="12112" spans="14:14" customFormat="1">
      <c r="N12112" s="74"/>
    </row>
    <row r="12113" spans="14:14" customFormat="1">
      <c r="N12113" s="74"/>
    </row>
    <row r="12114" spans="14:14" customFormat="1">
      <c r="N12114" s="74"/>
    </row>
    <row r="12115" spans="14:14" customFormat="1">
      <c r="N12115" s="74"/>
    </row>
    <row r="12116" spans="14:14" customFormat="1">
      <c r="N12116" s="74"/>
    </row>
    <row r="12117" spans="14:14" customFormat="1">
      <c r="N12117" s="74"/>
    </row>
    <row r="12118" spans="14:14" customFormat="1">
      <c r="N12118" s="74"/>
    </row>
    <row r="12119" spans="14:14" customFormat="1">
      <c r="N12119" s="74"/>
    </row>
    <row r="12120" spans="14:14" customFormat="1">
      <c r="N12120" s="74"/>
    </row>
    <row r="12121" spans="14:14" customFormat="1">
      <c r="N12121" s="74"/>
    </row>
    <row r="12122" spans="14:14" customFormat="1">
      <c r="N12122" s="74"/>
    </row>
    <row r="12123" spans="14:14" customFormat="1">
      <c r="N12123" s="74"/>
    </row>
    <row r="12124" spans="14:14" customFormat="1">
      <c r="N12124" s="74"/>
    </row>
    <row r="12125" spans="14:14" customFormat="1">
      <c r="N12125" s="74"/>
    </row>
    <row r="12126" spans="14:14" customFormat="1">
      <c r="N12126" s="74"/>
    </row>
    <row r="12127" spans="14:14" customFormat="1">
      <c r="N12127" s="74"/>
    </row>
    <row r="12128" spans="14:14" customFormat="1">
      <c r="N12128" s="74"/>
    </row>
    <row r="12129" spans="14:14" customFormat="1">
      <c r="N12129" s="74"/>
    </row>
    <row r="12130" spans="14:14" customFormat="1">
      <c r="N12130" s="74"/>
    </row>
    <row r="12131" spans="14:14" customFormat="1">
      <c r="N12131" s="74"/>
    </row>
    <row r="12132" spans="14:14" customFormat="1">
      <c r="N12132" s="74"/>
    </row>
    <row r="12133" spans="14:14" customFormat="1">
      <c r="N12133" s="74"/>
    </row>
    <row r="12134" spans="14:14" customFormat="1">
      <c r="N12134" s="74"/>
    </row>
    <row r="12135" spans="14:14" customFormat="1">
      <c r="N12135" s="74"/>
    </row>
    <row r="12136" spans="14:14" customFormat="1">
      <c r="N12136" s="74"/>
    </row>
    <row r="12137" spans="14:14" customFormat="1">
      <c r="N12137" s="74"/>
    </row>
    <row r="12138" spans="14:14" customFormat="1">
      <c r="N12138" s="74"/>
    </row>
    <row r="12139" spans="14:14" customFormat="1">
      <c r="N12139" s="74"/>
    </row>
    <row r="12140" spans="14:14" customFormat="1">
      <c r="N12140" s="74"/>
    </row>
    <row r="12141" spans="14:14" customFormat="1">
      <c r="N12141" s="74"/>
    </row>
    <row r="12142" spans="14:14" customFormat="1">
      <c r="N12142" s="74"/>
    </row>
    <row r="12143" spans="14:14" customFormat="1">
      <c r="N12143" s="74"/>
    </row>
    <row r="12144" spans="14:14" customFormat="1">
      <c r="N12144" s="74"/>
    </row>
    <row r="12145" spans="14:14" customFormat="1">
      <c r="N12145" s="74"/>
    </row>
    <row r="12146" spans="14:14" customFormat="1">
      <c r="N12146" s="74"/>
    </row>
    <row r="12147" spans="14:14" customFormat="1">
      <c r="N12147" s="74"/>
    </row>
    <row r="12148" spans="14:14" customFormat="1">
      <c r="N12148" s="74"/>
    </row>
    <row r="12149" spans="14:14" customFormat="1">
      <c r="N12149" s="74"/>
    </row>
    <row r="12150" spans="14:14" customFormat="1">
      <c r="N12150" s="74"/>
    </row>
    <row r="12151" spans="14:14" customFormat="1">
      <c r="N12151" s="74"/>
    </row>
    <row r="12152" spans="14:14" customFormat="1">
      <c r="N12152" s="74"/>
    </row>
    <row r="12153" spans="14:14" customFormat="1">
      <c r="N12153" s="74"/>
    </row>
    <row r="12154" spans="14:14" customFormat="1">
      <c r="N12154" s="74"/>
    </row>
    <row r="12155" spans="14:14" customFormat="1">
      <c r="N12155" s="74"/>
    </row>
    <row r="12156" spans="14:14" customFormat="1">
      <c r="N12156" s="74"/>
    </row>
    <row r="12157" spans="14:14" customFormat="1">
      <c r="N12157" s="74"/>
    </row>
    <row r="12158" spans="14:14" customFormat="1">
      <c r="N12158" s="74"/>
    </row>
    <row r="12159" spans="14:14" customFormat="1">
      <c r="N12159" s="74"/>
    </row>
    <row r="12160" spans="14:14" customFormat="1">
      <c r="N12160" s="74"/>
    </row>
    <row r="12161" spans="14:14" customFormat="1">
      <c r="N12161" s="74"/>
    </row>
    <row r="12162" spans="14:14" customFormat="1">
      <c r="N12162" s="74"/>
    </row>
    <row r="12163" spans="14:14" customFormat="1">
      <c r="N12163" s="74"/>
    </row>
    <row r="12164" spans="14:14" customFormat="1">
      <c r="N12164" s="74"/>
    </row>
    <row r="12165" spans="14:14" customFormat="1">
      <c r="N12165" s="74"/>
    </row>
    <row r="12166" spans="14:14" customFormat="1">
      <c r="N12166" s="74"/>
    </row>
    <row r="12167" spans="14:14" customFormat="1">
      <c r="N12167" s="74"/>
    </row>
    <row r="12168" spans="14:14" customFormat="1">
      <c r="N12168" s="74"/>
    </row>
    <row r="12169" spans="14:14" customFormat="1">
      <c r="N12169" s="74"/>
    </row>
    <row r="12170" spans="14:14" customFormat="1">
      <c r="N12170" s="74"/>
    </row>
    <row r="12171" spans="14:14" customFormat="1">
      <c r="N12171" s="74"/>
    </row>
    <row r="12172" spans="14:14" customFormat="1">
      <c r="N12172" s="74"/>
    </row>
    <row r="12173" spans="14:14" customFormat="1">
      <c r="N12173" s="74"/>
    </row>
    <row r="12174" spans="14:14" customFormat="1">
      <c r="N12174" s="74"/>
    </row>
    <row r="12175" spans="14:14" customFormat="1">
      <c r="N12175" s="74"/>
    </row>
    <row r="12176" spans="14:14" customFormat="1">
      <c r="N12176" s="74"/>
    </row>
    <row r="12177" spans="14:14" customFormat="1">
      <c r="N12177" s="74"/>
    </row>
    <row r="12178" spans="14:14" customFormat="1">
      <c r="N12178" s="74"/>
    </row>
    <row r="12179" spans="14:14" customFormat="1">
      <c r="N12179" s="74"/>
    </row>
    <row r="12180" spans="14:14" customFormat="1">
      <c r="N12180" s="74"/>
    </row>
    <row r="12181" spans="14:14" customFormat="1">
      <c r="N12181" s="74"/>
    </row>
    <row r="12182" spans="14:14" customFormat="1">
      <c r="N12182" s="74"/>
    </row>
    <row r="12183" spans="14:14" customFormat="1">
      <c r="N12183" s="74"/>
    </row>
    <row r="12184" spans="14:14" customFormat="1">
      <c r="N12184" s="74"/>
    </row>
    <row r="12185" spans="14:14" customFormat="1">
      <c r="N12185" s="74"/>
    </row>
    <row r="12186" spans="14:14" customFormat="1">
      <c r="N12186" s="74"/>
    </row>
    <row r="12187" spans="14:14" customFormat="1">
      <c r="N12187" s="74"/>
    </row>
    <row r="12188" spans="14:14" customFormat="1">
      <c r="N12188" s="74"/>
    </row>
    <row r="12189" spans="14:14" customFormat="1">
      <c r="N12189" s="74"/>
    </row>
    <row r="12190" spans="14:14" customFormat="1">
      <c r="N12190" s="74"/>
    </row>
    <row r="12191" spans="14:14" customFormat="1">
      <c r="N12191" s="74"/>
    </row>
    <row r="12192" spans="14:14" customFormat="1">
      <c r="N12192" s="74"/>
    </row>
    <row r="12193" spans="14:14" customFormat="1">
      <c r="N12193" s="74"/>
    </row>
    <row r="12194" spans="14:14" customFormat="1">
      <c r="N12194" s="74"/>
    </row>
    <row r="12195" spans="14:14" customFormat="1">
      <c r="N12195" s="74"/>
    </row>
    <row r="12196" spans="14:14" customFormat="1">
      <c r="N12196" s="74"/>
    </row>
    <row r="12197" spans="14:14" customFormat="1">
      <c r="N12197" s="74"/>
    </row>
    <row r="12198" spans="14:14" customFormat="1">
      <c r="N12198" s="74"/>
    </row>
    <row r="12199" spans="14:14" customFormat="1">
      <c r="N12199" s="74"/>
    </row>
    <row r="12200" spans="14:14" customFormat="1">
      <c r="N12200" s="74"/>
    </row>
    <row r="12201" spans="14:14" customFormat="1">
      <c r="N12201" s="74"/>
    </row>
    <row r="12202" spans="14:14" customFormat="1">
      <c r="N12202" s="74"/>
    </row>
    <row r="12203" spans="14:14" customFormat="1">
      <c r="N12203" s="74"/>
    </row>
    <row r="12204" spans="14:14" customFormat="1">
      <c r="N12204" s="74"/>
    </row>
    <row r="12205" spans="14:14" customFormat="1">
      <c r="N12205" s="74"/>
    </row>
    <row r="12206" spans="14:14" customFormat="1">
      <c r="N12206" s="74"/>
    </row>
    <row r="12207" spans="14:14" customFormat="1">
      <c r="N12207" s="74"/>
    </row>
    <row r="12208" spans="14:14" customFormat="1">
      <c r="N12208" s="74"/>
    </row>
    <row r="12209" spans="14:14" customFormat="1">
      <c r="N12209" s="74"/>
    </row>
    <row r="12210" spans="14:14" customFormat="1">
      <c r="N12210" s="74"/>
    </row>
    <row r="12211" spans="14:14" customFormat="1">
      <c r="N12211" s="74"/>
    </row>
    <row r="12212" spans="14:14" customFormat="1">
      <c r="N12212" s="74"/>
    </row>
    <row r="12213" spans="14:14" customFormat="1">
      <c r="N12213" s="74"/>
    </row>
    <row r="12214" spans="14:14" customFormat="1">
      <c r="N12214" s="74"/>
    </row>
    <row r="12215" spans="14:14" customFormat="1">
      <c r="N12215" s="74"/>
    </row>
    <row r="12216" spans="14:14" customFormat="1">
      <c r="N12216" s="74"/>
    </row>
    <row r="12217" spans="14:14" customFormat="1">
      <c r="N12217" s="74"/>
    </row>
    <row r="12218" spans="14:14" customFormat="1">
      <c r="N12218" s="74"/>
    </row>
    <row r="12219" spans="14:14" customFormat="1">
      <c r="N12219" s="74"/>
    </row>
    <row r="12220" spans="14:14" customFormat="1">
      <c r="N12220" s="74"/>
    </row>
    <row r="12221" spans="14:14" customFormat="1">
      <c r="N12221" s="74"/>
    </row>
    <row r="12222" spans="14:14" customFormat="1">
      <c r="N12222" s="74"/>
    </row>
    <row r="12223" spans="14:14" customFormat="1">
      <c r="N12223" s="74"/>
    </row>
    <row r="12224" spans="14:14" customFormat="1">
      <c r="N12224" s="74"/>
    </row>
    <row r="12225" spans="14:14" customFormat="1">
      <c r="N12225" s="74"/>
    </row>
    <row r="12226" spans="14:14" customFormat="1">
      <c r="N12226" s="74"/>
    </row>
    <row r="12227" spans="14:14" customFormat="1">
      <c r="N12227" s="74"/>
    </row>
    <row r="12228" spans="14:14" customFormat="1">
      <c r="N12228" s="74"/>
    </row>
    <row r="12229" spans="14:14" customFormat="1">
      <c r="N12229" s="74"/>
    </row>
    <row r="12230" spans="14:14" customFormat="1">
      <c r="N12230" s="74"/>
    </row>
    <row r="12231" spans="14:14" customFormat="1">
      <c r="N12231" s="74"/>
    </row>
    <row r="12232" spans="14:14" customFormat="1">
      <c r="N12232" s="74"/>
    </row>
    <row r="12233" spans="14:14" customFormat="1">
      <c r="N12233" s="74"/>
    </row>
    <row r="12234" spans="14:14" customFormat="1">
      <c r="N12234" s="74"/>
    </row>
    <row r="12235" spans="14:14" customFormat="1">
      <c r="N12235" s="74"/>
    </row>
    <row r="12236" spans="14:14" customFormat="1">
      <c r="N12236" s="74"/>
    </row>
    <row r="12237" spans="14:14" customFormat="1">
      <c r="N12237" s="74"/>
    </row>
    <row r="12238" spans="14:14" customFormat="1">
      <c r="N12238" s="74"/>
    </row>
    <row r="12239" spans="14:14" customFormat="1">
      <c r="N12239" s="74"/>
    </row>
    <row r="12240" spans="14:14" customFormat="1">
      <c r="N12240" s="74"/>
    </row>
    <row r="12241" spans="14:14" customFormat="1">
      <c r="N12241" s="74"/>
    </row>
    <row r="12242" spans="14:14" customFormat="1">
      <c r="N12242" s="74"/>
    </row>
    <row r="12243" spans="14:14" customFormat="1">
      <c r="N12243" s="74"/>
    </row>
    <row r="12244" spans="14:14" customFormat="1">
      <c r="N12244" s="74"/>
    </row>
    <row r="12245" spans="14:14" customFormat="1">
      <c r="N12245" s="74"/>
    </row>
    <row r="12246" spans="14:14" customFormat="1">
      <c r="N12246" s="74"/>
    </row>
    <row r="12247" spans="14:14" customFormat="1">
      <c r="N12247" s="74"/>
    </row>
    <row r="12248" spans="14:14" customFormat="1">
      <c r="N12248" s="74"/>
    </row>
    <row r="12249" spans="14:14" customFormat="1">
      <c r="N12249" s="74"/>
    </row>
    <row r="12250" spans="14:14" customFormat="1">
      <c r="N12250" s="74"/>
    </row>
    <row r="12251" spans="14:14" customFormat="1">
      <c r="N12251" s="74"/>
    </row>
    <row r="12252" spans="14:14" customFormat="1">
      <c r="N12252" s="74"/>
    </row>
    <row r="12253" spans="14:14" customFormat="1">
      <c r="N12253" s="74"/>
    </row>
    <row r="12254" spans="14:14" customFormat="1">
      <c r="N12254" s="74"/>
    </row>
    <row r="12255" spans="14:14" customFormat="1">
      <c r="N12255" s="74"/>
    </row>
    <row r="12256" spans="14:14" customFormat="1">
      <c r="N12256" s="74"/>
    </row>
    <row r="12257" spans="14:14" customFormat="1">
      <c r="N12257" s="74"/>
    </row>
    <row r="12258" spans="14:14" customFormat="1">
      <c r="N12258" s="74"/>
    </row>
    <row r="12259" spans="14:14" customFormat="1">
      <c r="N12259" s="74"/>
    </row>
    <row r="12260" spans="14:14" customFormat="1">
      <c r="N12260" s="74"/>
    </row>
    <row r="12261" spans="14:14" customFormat="1">
      <c r="N12261" s="74"/>
    </row>
    <row r="12262" spans="14:14" customFormat="1">
      <c r="N12262" s="74"/>
    </row>
    <row r="12263" spans="14:14" customFormat="1">
      <c r="N12263" s="74"/>
    </row>
    <row r="12264" spans="14:14" customFormat="1">
      <c r="N12264" s="74"/>
    </row>
    <row r="12265" spans="14:14" customFormat="1">
      <c r="N12265" s="74"/>
    </row>
    <row r="12266" spans="14:14" customFormat="1">
      <c r="N12266" s="74"/>
    </row>
    <row r="12267" spans="14:14" customFormat="1">
      <c r="N12267" s="74"/>
    </row>
    <row r="12268" spans="14:14" customFormat="1">
      <c r="N12268" s="74"/>
    </row>
    <row r="12269" spans="14:14" customFormat="1">
      <c r="N12269" s="74"/>
    </row>
    <row r="12270" spans="14:14" customFormat="1">
      <c r="N12270" s="74"/>
    </row>
    <row r="12271" spans="14:14" customFormat="1">
      <c r="N12271" s="74"/>
    </row>
    <row r="12272" spans="14:14" customFormat="1">
      <c r="N12272" s="74"/>
    </row>
    <row r="12273" spans="14:14" customFormat="1">
      <c r="N12273" s="74"/>
    </row>
    <row r="12274" spans="14:14" customFormat="1">
      <c r="N12274" s="74"/>
    </row>
    <row r="12275" spans="14:14" customFormat="1">
      <c r="N12275" s="74"/>
    </row>
    <row r="12276" spans="14:14" customFormat="1">
      <c r="N12276" s="74"/>
    </row>
    <row r="12277" spans="14:14" customFormat="1">
      <c r="N12277" s="74"/>
    </row>
    <row r="12278" spans="14:14" customFormat="1">
      <c r="N12278" s="74"/>
    </row>
    <row r="12279" spans="14:14" customFormat="1">
      <c r="N12279" s="74"/>
    </row>
    <row r="12280" spans="14:14" customFormat="1">
      <c r="N12280" s="74"/>
    </row>
    <row r="12281" spans="14:14" customFormat="1">
      <c r="N12281" s="74"/>
    </row>
    <row r="12282" spans="14:14" customFormat="1">
      <c r="N12282" s="74"/>
    </row>
    <row r="12283" spans="14:14" customFormat="1">
      <c r="N12283" s="74"/>
    </row>
    <row r="12284" spans="14:14" customFormat="1">
      <c r="N12284" s="74"/>
    </row>
    <row r="12285" spans="14:14" customFormat="1">
      <c r="N12285" s="74"/>
    </row>
    <row r="12286" spans="14:14" customFormat="1">
      <c r="N12286" s="74"/>
    </row>
    <row r="12287" spans="14:14" customFormat="1">
      <c r="N12287" s="74"/>
    </row>
    <row r="12288" spans="14:14" customFormat="1">
      <c r="N12288" s="74"/>
    </row>
    <row r="12289" spans="14:14" customFormat="1">
      <c r="N12289" s="74"/>
    </row>
    <row r="12290" spans="14:14" customFormat="1">
      <c r="N12290" s="74"/>
    </row>
    <row r="12291" spans="14:14" customFormat="1">
      <c r="N12291" s="74"/>
    </row>
    <row r="12292" spans="14:14" customFormat="1">
      <c r="N12292" s="74"/>
    </row>
    <row r="12293" spans="14:14" customFormat="1">
      <c r="N12293" s="74"/>
    </row>
    <row r="12294" spans="14:14" customFormat="1">
      <c r="N12294" s="74"/>
    </row>
    <row r="12295" spans="14:14" customFormat="1">
      <c r="N12295" s="74"/>
    </row>
    <row r="12296" spans="14:14" customFormat="1">
      <c r="N12296" s="74"/>
    </row>
    <row r="12297" spans="14:14" customFormat="1">
      <c r="N12297" s="74"/>
    </row>
    <row r="12298" spans="14:14" customFormat="1">
      <c r="N12298" s="74"/>
    </row>
    <row r="12299" spans="14:14" customFormat="1">
      <c r="N12299" s="74"/>
    </row>
    <row r="12300" spans="14:14" customFormat="1">
      <c r="N12300" s="74"/>
    </row>
    <row r="12301" spans="14:14" customFormat="1">
      <c r="N12301" s="74"/>
    </row>
    <row r="12302" spans="14:14" customFormat="1">
      <c r="N12302" s="74"/>
    </row>
    <row r="12303" spans="14:14" customFormat="1">
      <c r="N12303" s="74"/>
    </row>
    <row r="12304" spans="14:14" customFormat="1">
      <c r="N12304" s="74"/>
    </row>
    <row r="12305" spans="14:14" customFormat="1">
      <c r="N12305" s="74"/>
    </row>
    <row r="12306" spans="14:14" customFormat="1">
      <c r="N12306" s="74"/>
    </row>
    <row r="12307" spans="14:14" customFormat="1">
      <c r="N12307" s="74"/>
    </row>
    <row r="12308" spans="14:14" customFormat="1">
      <c r="N12308" s="74"/>
    </row>
    <row r="12309" spans="14:14" customFormat="1">
      <c r="N12309" s="74"/>
    </row>
    <row r="12310" spans="14:14" customFormat="1">
      <c r="N12310" s="74"/>
    </row>
    <row r="12311" spans="14:14" customFormat="1">
      <c r="N12311" s="74"/>
    </row>
    <row r="12312" spans="14:14" customFormat="1">
      <c r="N12312" s="74"/>
    </row>
    <row r="12313" spans="14:14" customFormat="1">
      <c r="N12313" s="74"/>
    </row>
    <row r="12314" spans="14:14" customFormat="1">
      <c r="N12314" s="74"/>
    </row>
    <row r="12315" spans="14:14" customFormat="1">
      <c r="N12315" s="74"/>
    </row>
    <row r="12316" spans="14:14" customFormat="1">
      <c r="N12316" s="74"/>
    </row>
    <row r="12317" spans="14:14" customFormat="1">
      <c r="N12317" s="74"/>
    </row>
    <row r="12318" spans="14:14" customFormat="1">
      <c r="N12318" s="74"/>
    </row>
    <row r="12319" spans="14:14" customFormat="1">
      <c r="N12319" s="74"/>
    </row>
    <row r="12320" spans="14:14" customFormat="1">
      <c r="N12320" s="74"/>
    </row>
    <row r="12321" spans="14:14" customFormat="1">
      <c r="N12321" s="74"/>
    </row>
    <row r="12322" spans="14:14" customFormat="1">
      <c r="N12322" s="74"/>
    </row>
    <row r="12323" spans="14:14" customFormat="1">
      <c r="N12323" s="74"/>
    </row>
    <row r="12324" spans="14:14" customFormat="1">
      <c r="N12324" s="74"/>
    </row>
    <row r="12325" spans="14:14" customFormat="1">
      <c r="N12325" s="74"/>
    </row>
    <row r="12326" spans="14:14" customFormat="1">
      <c r="N12326" s="74"/>
    </row>
    <row r="12327" spans="14:14" customFormat="1">
      <c r="N12327" s="74"/>
    </row>
    <row r="12328" spans="14:14" customFormat="1">
      <c r="N12328" s="74"/>
    </row>
    <row r="12329" spans="14:14" customFormat="1">
      <c r="N12329" s="74"/>
    </row>
    <row r="12330" spans="14:14" customFormat="1">
      <c r="N12330" s="74"/>
    </row>
    <row r="12331" spans="14:14" customFormat="1">
      <c r="N12331" s="74"/>
    </row>
    <row r="12332" spans="14:14" customFormat="1">
      <c r="N12332" s="74"/>
    </row>
    <row r="12333" spans="14:14" customFormat="1">
      <c r="N12333" s="74"/>
    </row>
    <row r="12334" spans="14:14" customFormat="1">
      <c r="N12334" s="74"/>
    </row>
    <row r="12335" spans="14:14" customFormat="1">
      <c r="N12335" s="74"/>
    </row>
    <row r="12336" spans="14:14" customFormat="1">
      <c r="N12336" s="74"/>
    </row>
    <row r="12337" spans="14:14" customFormat="1">
      <c r="N12337" s="74"/>
    </row>
    <row r="12338" spans="14:14" customFormat="1">
      <c r="N12338" s="74"/>
    </row>
    <row r="12339" spans="14:14" customFormat="1">
      <c r="N12339" s="74"/>
    </row>
    <row r="12340" spans="14:14" customFormat="1">
      <c r="N12340" s="74"/>
    </row>
    <row r="12341" spans="14:14" customFormat="1">
      <c r="N12341" s="74"/>
    </row>
    <row r="12342" spans="14:14" customFormat="1">
      <c r="N12342" s="74"/>
    </row>
    <row r="12343" spans="14:14" customFormat="1">
      <c r="N12343" s="74"/>
    </row>
    <row r="12344" spans="14:14" customFormat="1">
      <c r="N12344" s="74"/>
    </row>
    <row r="12345" spans="14:14" customFormat="1">
      <c r="N12345" s="74"/>
    </row>
    <row r="12346" spans="14:14" customFormat="1">
      <c r="N12346" s="74"/>
    </row>
    <row r="12347" spans="14:14" customFormat="1">
      <c r="N12347" s="74"/>
    </row>
    <row r="12348" spans="14:14" customFormat="1">
      <c r="N12348" s="74"/>
    </row>
    <row r="12349" spans="14:14" customFormat="1">
      <c r="N12349" s="74"/>
    </row>
    <row r="12350" spans="14:14" customFormat="1">
      <c r="N12350" s="74"/>
    </row>
    <row r="12351" spans="14:14" customFormat="1">
      <c r="N12351" s="74"/>
    </row>
    <row r="12352" spans="14:14" customFormat="1">
      <c r="N12352" s="74"/>
    </row>
    <row r="12353" spans="14:14" customFormat="1">
      <c r="N12353" s="74"/>
    </row>
    <row r="12354" spans="14:14" customFormat="1">
      <c r="N12354" s="74"/>
    </row>
    <row r="12355" spans="14:14" customFormat="1">
      <c r="N12355" s="74"/>
    </row>
    <row r="12356" spans="14:14" customFormat="1">
      <c r="N12356" s="74"/>
    </row>
    <row r="12357" spans="14:14" customFormat="1">
      <c r="N12357" s="74"/>
    </row>
    <row r="12358" spans="14:14" customFormat="1">
      <c r="N12358" s="74"/>
    </row>
    <row r="12359" spans="14:14" customFormat="1">
      <c r="N12359" s="74"/>
    </row>
    <row r="12360" spans="14:14" customFormat="1">
      <c r="N12360" s="74"/>
    </row>
    <row r="12361" spans="14:14" customFormat="1">
      <c r="N12361" s="74"/>
    </row>
    <row r="12362" spans="14:14" customFormat="1">
      <c r="N12362" s="74"/>
    </row>
    <row r="12363" spans="14:14" customFormat="1">
      <c r="N12363" s="74"/>
    </row>
    <row r="12364" spans="14:14" customFormat="1">
      <c r="N12364" s="74"/>
    </row>
    <row r="12365" spans="14:14" customFormat="1">
      <c r="N12365" s="74"/>
    </row>
    <row r="12366" spans="14:14" customFormat="1">
      <c r="N12366" s="74"/>
    </row>
    <row r="12367" spans="14:14" customFormat="1">
      <c r="N12367" s="74"/>
    </row>
    <row r="12368" spans="14:14" customFormat="1">
      <c r="N12368" s="74"/>
    </row>
    <row r="12369" spans="14:14" customFormat="1">
      <c r="N12369" s="74"/>
    </row>
    <row r="12370" spans="14:14" customFormat="1">
      <c r="N12370" s="74"/>
    </row>
    <row r="12371" spans="14:14" customFormat="1">
      <c r="N12371" s="74"/>
    </row>
    <row r="12372" spans="14:14" customFormat="1">
      <c r="N12372" s="74"/>
    </row>
    <row r="12373" spans="14:14" customFormat="1">
      <c r="N12373" s="74"/>
    </row>
    <row r="12374" spans="14:14" customFormat="1">
      <c r="N12374" s="74"/>
    </row>
    <row r="12375" spans="14:14" customFormat="1">
      <c r="N12375" s="74"/>
    </row>
    <row r="12376" spans="14:14" customFormat="1">
      <c r="N12376" s="74"/>
    </row>
    <row r="12377" spans="14:14" customFormat="1">
      <c r="N12377" s="74"/>
    </row>
    <row r="12378" spans="14:14" customFormat="1">
      <c r="N12378" s="74"/>
    </row>
    <row r="12379" spans="14:14" customFormat="1">
      <c r="N12379" s="74"/>
    </row>
    <row r="12380" spans="14:14" customFormat="1">
      <c r="N12380" s="74"/>
    </row>
    <row r="12381" spans="14:14" customFormat="1">
      <c r="N12381" s="74"/>
    </row>
    <row r="12382" spans="14:14" customFormat="1">
      <c r="N12382" s="74"/>
    </row>
    <row r="12383" spans="14:14" customFormat="1">
      <c r="N12383" s="74"/>
    </row>
    <row r="12384" spans="14:14" customFormat="1">
      <c r="N12384" s="74"/>
    </row>
    <row r="12385" spans="14:14" customFormat="1">
      <c r="N12385" s="74"/>
    </row>
    <row r="12386" spans="14:14" customFormat="1">
      <c r="N12386" s="74"/>
    </row>
    <row r="12387" spans="14:14" customFormat="1">
      <c r="N12387" s="74"/>
    </row>
    <row r="12388" spans="14:14" customFormat="1">
      <c r="N12388" s="74"/>
    </row>
    <row r="12389" spans="14:14" customFormat="1">
      <c r="N12389" s="74"/>
    </row>
    <row r="12390" spans="14:14" customFormat="1">
      <c r="N12390" s="74"/>
    </row>
    <row r="12391" spans="14:14" customFormat="1">
      <c r="N12391" s="74"/>
    </row>
    <row r="12392" spans="14:14" customFormat="1">
      <c r="N12392" s="74"/>
    </row>
    <row r="12393" spans="14:14" customFormat="1">
      <c r="N12393" s="74"/>
    </row>
    <row r="12394" spans="14:14" customFormat="1">
      <c r="N12394" s="74"/>
    </row>
    <row r="12395" spans="14:14" customFormat="1">
      <c r="N12395" s="74"/>
    </row>
    <row r="12396" spans="14:14" customFormat="1">
      <c r="N12396" s="74"/>
    </row>
    <row r="12397" spans="14:14" customFormat="1">
      <c r="N12397" s="74"/>
    </row>
    <row r="12398" spans="14:14" customFormat="1">
      <c r="N12398" s="74"/>
    </row>
    <row r="12399" spans="14:14" customFormat="1">
      <c r="N12399" s="74"/>
    </row>
    <row r="12400" spans="14:14" customFormat="1">
      <c r="N12400" s="74"/>
    </row>
    <row r="12401" spans="14:14" customFormat="1">
      <c r="N12401" s="74"/>
    </row>
    <row r="12402" spans="14:14" customFormat="1">
      <c r="N12402" s="74"/>
    </row>
    <row r="12403" spans="14:14" customFormat="1">
      <c r="N12403" s="74"/>
    </row>
    <row r="12404" spans="14:14" customFormat="1">
      <c r="N12404" s="74"/>
    </row>
    <row r="12405" spans="14:14" customFormat="1">
      <c r="N12405" s="74"/>
    </row>
    <row r="12406" spans="14:14" customFormat="1">
      <c r="N12406" s="74"/>
    </row>
    <row r="12407" spans="14:14" customFormat="1">
      <c r="N12407" s="74"/>
    </row>
    <row r="12408" spans="14:14" customFormat="1">
      <c r="N12408" s="74"/>
    </row>
    <row r="12409" spans="14:14" customFormat="1">
      <c r="N12409" s="74"/>
    </row>
    <row r="12410" spans="14:14" customFormat="1">
      <c r="N12410" s="74"/>
    </row>
    <row r="12411" spans="14:14" customFormat="1">
      <c r="N12411" s="74"/>
    </row>
    <row r="12412" spans="14:14" customFormat="1">
      <c r="N12412" s="74"/>
    </row>
    <row r="12413" spans="14:14" customFormat="1">
      <c r="N12413" s="74"/>
    </row>
    <row r="12414" spans="14:14" customFormat="1">
      <c r="N12414" s="74"/>
    </row>
    <row r="12415" spans="14:14" customFormat="1">
      <c r="N12415" s="74"/>
    </row>
    <row r="12416" spans="14:14" customFormat="1">
      <c r="N12416" s="74"/>
    </row>
    <row r="12417" spans="14:14" customFormat="1">
      <c r="N12417" s="74"/>
    </row>
    <row r="12418" spans="14:14" customFormat="1">
      <c r="N12418" s="74"/>
    </row>
    <row r="12419" spans="14:14" customFormat="1">
      <c r="N12419" s="74"/>
    </row>
    <row r="12420" spans="14:14" customFormat="1">
      <c r="N12420" s="74"/>
    </row>
    <row r="12421" spans="14:14" customFormat="1">
      <c r="N12421" s="74"/>
    </row>
    <row r="12422" spans="14:14" customFormat="1">
      <c r="N12422" s="74"/>
    </row>
    <row r="12423" spans="14:14" customFormat="1">
      <c r="N12423" s="74"/>
    </row>
    <row r="12424" spans="14:14" customFormat="1">
      <c r="N12424" s="74"/>
    </row>
    <row r="12425" spans="14:14" customFormat="1">
      <c r="N12425" s="74"/>
    </row>
    <row r="12426" spans="14:14" customFormat="1">
      <c r="N12426" s="74"/>
    </row>
    <row r="12427" spans="14:14" customFormat="1">
      <c r="N12427" s="74"/>
    </row>
    <row r="12428" spans="14:14" customFormat="1">
      <c r="N12428" s="74"/>
    </row>
    <row r="12429" spans="14:14" customFormat="1">
      <c r="N12429" s="74"/>
    </row>
    <row r="12430" spans="14:14" customFormat="1">
      <c r="N12430" s="74"/>
    </row>
    <row r="12431" spans="14:14" customFormat="1">
      <c r="N12431" s="74"/>
    </row>
    <row r="12432" spans="14:14" customFormat="1">
      <c r="N12432" s="74"/>
    </row>
    <row r="12433" spans="14:14" customFormat="1">
      <c r="N12433" s="74"/>
    </row>
    <row r="12434" spans="14:14" customFormat="1">
      <c r="N12434" s="74"/>
    </row>
    <row r="12435" spans="14:14" customFormat="1">
      <c r="N12435" s="74"/>
    </row>
    <row r="12436" spans="14:14" customFormat="1">
      <c r="N12436" s="74"/>
    </row>
    <row r="12437" spans="14:14" customFormat="1">
      <c r="N12437" s="74"/>
    </row>
    <row r="12438" spans="14:14" customFormat="1">
      <c r="N12438" s="74"/>
    </row>
    <row r="12439" spans="14:14" customFormat="1">
      <c r="N12439" s="74"/>
    </row>
    <row r="12440" spans="14:14" customFormat="1">
      <c r="N12440" s="74"/>
    </row>
    <row r="12441" spans="14:14" customFormat="1">
      <c r="N12441" s="74"/>
    </row>
    <row r="12442" spans="14:14" customFormat="1">
      <c r="N12442" s="74"/>
    </row>
    <row r="12443" spans="14:14" customFormat="1">
      <c r="N12443" s="74"/>
    </row>
    <row r="12444" spans="14:14" customFormat="1">
      <c r="N12444" s="74"/>
    </row>
    <row r="12445" spans="14:14" customFormat="1">
      <c r="N12445" s="74"/>
    </row>
    <row r="12446" spans="14:14" customFormat="1">
      <c r="N12446" s="74"/>
    </row>
    <row r="12447" spans="14:14" customFormat="1">
      <c r="N12447" s="74"/>
    </row>
    <row r="12448" spans="14:14" customFormat="1">
      <c r="N12448" s="74"/>
    </row>
    <row r="12449" spans="14:14" customFormat="1">
      <c r="N12449" s="74"/>
    </row>
    <row r="12450" spans="14:14" customFormat="1">
      <c r="N12450" s="74"/>
    </row>
    <row r="12451" spans="14:14" customFormat="1">
      <c r="N12451" s="74"/>
    </row>
    <row r="12452" spans="14:14" customFormat="1">
      <c r="N12452" s="74"/>
    </row>
    <row r="12453" spans="14:14" customFormat="1">
      <c r="N12453" s="74"/>
    </row>
    <row r="12454" spans="14:14" customFormat="1">
      <c r="N12454" s="74"/>
    </row>
    <row r="12455" spans="14:14" customFormat="1">
      <c r="N12455" s="74"/>
    </row>
    <row r="12456" spans="14:14" customFormat="1">
      <c r="N12456" s="74"/>
    </row>
    <row r="12457" spans="14:14" customFormat="1">
      <c r="N12457" s="74"/>
    </row>
    <row r="12458" spans="14:14" customFormat="1">
      <c r="N12458" s="74"/>
    </row>
    <row r="12459" spans="14:14" customFormat="1">
      <c r="N12459" s="74"/>
    </row>
    <row r="12460" spans="14:14" customFormat="1">
      <c r="N12460" s="74"/>
    </row>
    <row r="12461" spans="14:14" customFormat="1">
      <c r="N12461" s="74"/>
    </row>
    <row r="12462" spans="14:14" customFormat="1">
      <c r="N12462" s="74"/>
    </row>
    <row r="12463" spans="14:14" customFormat="1">
      <c r="N12463" s="74"/>
    </row>
    <row r="12464" spans="14:14" customFormat="1">
      <c r="N12464" s="74"/>
    </row>
    <row r="12465" spans="14:14" customFormat="1">
      <c r="N12465" s="74"/>
    </row>
    <row r="12466" spans="14:14" customFormat="1">
      <c r="N12466" s="74"/>
    </row>
    <row r="12467" spans="14:14" customFormat="1">
      <c r="N12467" s="74"/>
    </row>
    <row r="12468" spans="14:14" customFormat="1">
      <c r="N12468" s="74"/>
    </row>
    <row r="12469" spans="14:14" customFormat="1">
      <c r="N12469" s="74"/>
    </row>
    <row r="12470" spans="14:14" customFormat="1">
      <c r="N12470" s="74"/>
    </row>
    <row r="12471" spans="14:14" customFormat="1">
      <c r="N12471" s="74"/>
    </row>
    <row r="12472" spans="14:14" customFormat="1">
      <c r="N12472" s="74"/>
    </row>
    <row r="12473" spans="14:14" customFormat="1">
      <c r="N12473" s="74"/>
    </row>
    <row r="12474" spans="14:14" customFormat="1">
      <c r="N12474" s="74"/>
    </row>
    <row r="12475" spans="14:14" customFormat="1">
      <c r="N12475" s="74"/>
    </row>
    <row r="12476" spans="14:14" customFormat="1">
      <c r="N12476" s="74"/>
    </row>
    <row r="12477" spans="14:14" customFormat="1">
      <c r="N12477" s="74"/>
    </row>
    <row r="12478" spans="14:14" customFormat="1">
      <c r="N12478" s="74"/>
    </row>
    <row r="12479" spans="14:14" customFormat="1">
      <c r="N12479" s="74"/>
    </row>
    <row r="12480" spans="14:14" customFormat="1">
      <c r="N12480" s="74"/>
    </row>
    <row r="12481" spans="14:14" customFormat="1">
      <c r="N12481" s="74"/>
    </row>
    <row r="12482" spans="14:14" customFormat="1">
      <c r="N12482" s="74"/>
    </row>
    <row r="12483" spans="14:14" customFormat="1">
      <c r="N12483" s="74"/>
    </row>
    <row r="12484" spans="14:14" customFormat="1">
      <c r="N12484" s="74"/>
    </row>
    <row r="12485" spans="14:14" customFormat="1">
      <c r="N12485" s="74"/>
    </row>
    <row r="12486" spans="14:14" customFormat="1">
      <c r="N12486" s="74"/>
    </row>
    <row r="12487" spans="14:14" customFormat="1">
      <c r="N12487" s="74"/>
    </row>
    <row r="12488" spans="14:14" customFormat="1">
      <c r="N12488" s="74"/>
    </row>
    <row r="12489" spans="14:14" customFormat="1">
      <c r="N12489" s="74"/>
    </row>
    <row r="12490" spans="14:14" customFormat="1">
      <c r="N12490" s="74"/>
    </row>
    <row r="12491" spans="14:14" customFormat="1">
      <c r="N12491" s="74"/>
    </row>
    <row r="12492" spans="14:14" customFormat="1">
      <c r="N12492" s="74"/>
    </row>
    <row r="12493" spans="14:14" customFormat="1">
      <c r="N12493" s="74"/>
    </row>
    <row r="12494" spans="14:14" customFormat="1">
      <c r="N12494" s="74"/>
    </row>
    <row r="12495" spans="14:14" customFormat="1">
      <c r="N12495" s="74"/>
    </row>
    <row r="12496" spans="14:14" customFormat="1">
      <c r="N12496" s="74"/>
    </row>
    <row r="12497" spans="14:14" customFormat="1">
      <c r="N12497" s="74"/>
    </row>
    <row r="12498" spans="14:14" customFormat="1">
      <c r="N12498" s="74"/>
    </row>
    <row r="12499" spans="14:14" customFormat="1">
      <c r="N12499" s="74"/>
    </row>
    <row r="12500" spans="14:14" customFormat="1">
      <c r="N12500" s="74"/>
    </row>
    <row r="12501" spans="14:14" customFormat="1">
      <c r="N12501" s="74"/>
    </row>
    <row r="12502" spans="14:14" customFormat="1">
      <c r="N12502" s="74"/>
    </row>
    <row r="12503" spans="14:14" customFormat="1">
      <c r="N12503" s="74"/>
    </row>
    <row r="12504" spans="14:14" customFormat="1">
      <c r="N12504" s="74"/>
    </row>
    <row r="12505" spans="14:14" customFormat="1">
      <c r="N12505" s="74"/>
    </row>
    <row r="12506" spans="14:14" customFormat="1">
      <c r="N12506" s="74"/>
    </row>
    <row r="12507" spans="14:14" customFormat="1">
      <c r="N12507" s="74"/>
    </row>
    <row r="12508" spans="14:14" customFormat="1">
      <c r="N12508" s="74"/>
    </row>
    <row r="12509" spans="14:14" customFormat="1">
      <c r="N12509" s="74"/>
    </row>
    <row r="12510" spans="14:14" customFormat="1">
      <c r="N12510" s="74"/>
    </row>
    <row r="12511" spans="14:14" customFormat="1">
      <c r="N12511" s="74"/>
    </row>
    <row r="12512" spans="14:14" customFormat="1">
      <c r="N12512" s="74"/>
    </row>
    <row r="12513" spans="14:14" customFormat="1">
      <c r="N12513" s="74"/>
    </row>
    <row r="12514" spans="14:14" customFormat="1">
      <c r="N12514" s="74"/>
    </row>
    <row r="12515" spans="14:14" customFormat="1">
      <c r="N12515" s="74"/>
    </row>
    <row r="12516" spans="14:14" customFormat="1">
      <c r="N12516" s="74"/>
    </row>
    <row r="12517" spans="14:14" customFormat="1">
      <c r="N12517" s="74"/>
    </row>
    <row r="12518" spans="14:14" customFormat="1">
      <c r="N12518" s="74"/>
    </row>
    <row r="12519" spans="14:14" customFormat="1">
      <c r="N12519" s="74"/>
    </row>
    <row r="12520" spans="14:14" customFormat="1">
      <c r="N12520" s="74"/>
    </row>
    <row r="12521" spans="14:14" customFormat="1">
      <c r="N12521" s="74"/>
    </row>
    <row r="12522" spans="14:14" customFormat="1">
      <c r="N12522" s="74"/>
    </row>
    <row r="12523" spans="14:14" customFormat="1">
      <c r="N12523" s="74"/>
    </row>
    <row r="12524" spans="14:14" customFormat="1">
      <c r="N12524" s="74"/>
    </row>
    <row r="12525" spans="14:14" customFormat="1">
      <c r="N12525" s="74"/>
    </row>
    <row r="12526" spans="14:14" customFormat="1">
      <c r="N12526" s="74"/>
    </row>
    <row r="12527" spans="14:14" customFormat="1">
      <c r="N12527" s="74"/>
    </row>
    <row r="12528" spans="14:14" customFormat="1">
      <c r="N12528" s="74"/>
    </row>
    <row r="12529" spans="14:14" customFormat="1">
      <c r="N12529" s="74"/>
    </row>
    <row r="12530" spans="14:14" customFormat="1">
      <c r="N12530" s="74"/>
    </row>
    <row r="12531" spans="14:14" customFormat="1">
      <c r="N12531" s="74"/>
    </row>
    <row r="12532" spans="14:14" customFormat="1">
      <c r="N12532" s="74"/>
    </row>
    <row r="12533" spans="14:14" customFormat="1">
      <c r="N12533" s="74"/>
    </row>
    <row r="12534" spans="14:14" customFormat="1">
      <c r="N12534" s="74"/>
    </row>
    <row r="12535" spans="14:14" customFormat="1">
      <c r="N12535" s="74"/>
    </row>
    <row r="12536" spans="14:14" customFormat="1">
      <c r="N12536" s="74"/>
    </row>
    <row r="12537" spans="14:14" customFormat="1">
      <c r="N12537" s="74"/>
    </row>
    <row r="12538" spans="14:14" customFormat="1">
      <c r="N12538" s="74"/>
    </row>
    <row r="12539" spans="14:14" customFormat="1">
      <c r="N12539" s="74"/>
    </row>
    <row r="12540" spans="14:14" customFormat="1">
      <c r="N12540" s="74"/>
    </row>
    <row r="12541" spans="14:14" customFormat="1">
      <c r="N12541" s="74"/>
    </row>
    <row r="12542" spans="14:14" customFormat="1">
      <c r="N12542" s="74"/>
    </row>
    <row r="12543" spans="14:14" customFormat="1">
      <c r="N12543" s="74"/>
    </row>
    <row r="12544" spans="14:14" customFormat="1">
      <c r="N12544" s="74"/>
    </row>
    <row r="12545" spans="14:14" customFormat="1">
      <c r="N12545" s="74"/>
    </row>
    <row r="12546" spans="14:14" customFormat="1">
      <c r="N12546" s="74"/>
    </row>
    <row r="12547" spans="14:14" customFormat="1">
      <c r="N12547" s="74"/>
    </row>
    <row r="12548" spans="14:14" customFormat="1">
      <c r="N12548" s="74"/>
    </row>
    <row r="12549" spans="14:14" customFormat="1">
      <c r="N12549" s="74"/>
    </row>
    <row r="12550" spans="14:14" customFormat="1">
      <c r="N12550" s="74"/>
    </row>
    <row r="12551" spans="14:14" customFormat="1">
      <c r="N12551" s="74"/>
    </row>
    <row r="12552" spans="14:14" customFormat="1">
      <c r="N12552" s="74"/>
    </row>
    <row r="12553" spans="14:14" customFormat="1">
      <c r="N12553" s="74"/>
    </row>
    <row r="12554" spans="14:14" customFormat="1">
      <c r="N12554" s="74"/>
    </row>
    <row r="12555" spans="14:14" customFormat="1">
      <c r="N12555" s="74"/>
    </row>
    <row r="12556" spans="14:14" customFormat="1">
      <c r="N12556" s="74"/>
    </row>
    <row r="12557" spans="14:14" customFormat="1">
      <c r="N12557" s="74"/>
    </row>
    <row r="12558" spans="14:14" customFormat="1">
      <c r="N12558" s="74"/>
    </row>
    <row r="12559" spans="14:14" customFormat="1">
      <c r="N12559" s="74"/>
    </row>
    <row r="12560" spans="14:14" customFormat="1">
      <c r="N12560" s="74"/>
    </row>
    <row r="12561" spans="14:14" customFormat="1">
      <c r="N12561" s="74"/>
    </row>
    <row r="12562" spans="14:14" customFormat="1">
      <c r="N12562" s="74"/>
    </row>
    <row r="12563" spans="14:14" customFormat="1">
      <c r="N12563" s="74"/>
    </row>
    <row r="12564" spans="14:14" customFormat="1">
      <c r="N12564" s="74"/>
    </row>
    <row r="12565" spans="14:14" customFormat="1">
      <c r="N12565" s="74"/>
    </row>
    <row r="12566" spans="14:14" customFormat="1">
      <c r="N12566" s="74"/>
    </row>
    <row r="12567" spans="14:14" customFormat="1">
      <c r="N12567" s="74"/>
    </row>
    <row r="12568" spans="14:14" customFormat="1">
      <c r="N12568" s="74"/>
    </row>
    <row r="12569" spans="14:14" customFormat="1">
      <c r="N12569" s="74"/>
    </row>
    <row r="12570" spans="14:14" customFormat="1">
      <c r="N12570" s="74"/>
    </row>
    <row r="12571" spans="14:14" customFormat="1">
      <c r="N12571" s="74"/>
    </row>
    <row r="12572" spans="14:14" customFormat="1">
      <c r="N12572" s="74"/>
    </row>
    <row r="12573" spans="14:14" customFormat="1">
      <c r="N12573" s="74"/>
    </row>
    <row r="12574" spans="14:14" customFormat="1">
      <c r="N12574" s="74"/>
    </row>
    <row r="12575" spans="14:14" customFormat="1">
      <c r="N12575" s="74"/>
    </row>
    <row r="12576" spans="14:14" customFormat="1">
      <c r="N12576" s="74"/>
    </row>
    <row r="12577" spans="14:14" customFormat="1">
      <c r="N12577" s="74"/>
    </row>
    <row r="12578" spans="14:14" customFormat="1">
      <c r="N12578" s="74"/>
    </row>
    <row r="12579" spans="14:14" customFormat="1">
      <c r="N12579" s="74"/>
    </row>
    <row r="12580" spans="14:14" customFormat="1">
      <c r="N12580" s="74"/>
    </row>
    <row r="12581" spans="14:14" customFormat="1">
      <c r="N12581" s="74"/>
    </row>
    <row r="12582" spans="14:14" customFormat="1">
      <c r="N12582" s="74"/>
    </row>
    <row r="12583" spans="14:14" customFormat="1">
      <c r="N12583" s="74"/>
    </row>
    <row r="12584" spans="14:14" customFormat="1">
      <c r="N12584" s="74"/>
    </row>
    <row r="12585" spans="14:14" customFormat="1">
      <c r="N12585" s="74"/>
    </row>
    <row r="12586" spans="14:14" customFormat="1">
      <c r="N12586" s="74"/>
    </row>
    <row r="12587" spans="14:14" customFormat="1">
      <c r="N12587" s="74"/>
    </row>
    <row r="12588" spans="14:14" customFormat="1">
      <c r="N12588" s="74"/>
    </row>
    <row r="12589" spans="14:14" customFormat="1">
      <c r="N12589" s="74"/>
    </row>
    <row r="12590" spans="14:14" customFormat="1">
      <c r="N12590" s="74"/>
    </row>
    <row r="12591" spans="14:14" customFormat="1">
      <c r="N12591" s="74"/>
    </row>
    <row r="12592" spans="14:14" customFormat="1">
      <c r="N12592" s="74"/>
    </row>
    <row r="12593" spans="14:14" customFormat="1">
      <c r="N12593" s="74"/>
    </row>
    <row r="12594" spans="14:14" customFormat="1">
      <c r="N12594" s="74"/>
    </row>
    <row r="12595" spans="14:14" customFormat="1">
      <c r="N12595" s="74"/>
    </row>
    <row r="12596" spans="14:14" customFormat="1">
      <c r="N12596" s="74"/>
    </row>
    <row r="12597" spans="14:14" customFormat="1">
      <c r="N12597" s="74"/>
    </row>
    <row r="12598" spans="14:14" customFormat="1">
      <c r="N12598" s="74"/>
    </row>
    <row r="12599" spans="14:14" customFormat="1">
      <c r="N12599" s="74"/>
    </row>
    <row r="12600" spans="14:14" customFormat="1">
      <c r="N12600" s="74"/>
    </row>
    <row r="12601" spans="14:14" customFormat="1">
      <c r="N12601" s="74"/>
    </row>
    <row r="12602" spans="14:14" customFormat="1">
      <c r="N12602" s="74"/>
    </row>
    <row r="12603" spans="14:14" customFormat="1">
      <c r="N12603" s="74"/>
    </row>
    <row r="12604" spans="14:14" customFormat="1">
      <c r="N12604" s="74"/>
    </row>
    <row r="12605" spans="14:14" customFormat="1">
      <c r="N12605" s="74"/>
    </row>
    <row r="12606" spans="14:14" customFormat="1">
      <c r="N12606" s="74"/>
    </row>
    <row r="12607" spans="14:14" customFormat="1">
      <c r="N12607" s="74"/>
    </row>
    <row r="12608" spans="14:14" customFormat="1">
      <c r="N12608" s="74"/>
    </row>
    <row r="12609" spans="14:14" customFormat="1">
      <c r="N12609" s="74"/>
    </row>
    <row r="12610" spans="14:14" customFormat="1">
      <c r="N12610" s="74"/>
    </row>
    <row r="12611" spans="14:14" customFormat="1">
      <c r="N12611" s="74"/>
    </row>
    <row r="12612" spans="14:14" customFormat="1">
      <c r="N12612" s="74"/>
    </row>
    <row r="12613" spans="14:14" customFormat="1">
      <c r="N12613" s="74"/>
    </row>
    <row r="12614" spans="14:14" customFormat="1">
      <c r="N12614" s="74"/>
    </row>
    <row r="12615" spans="14:14" customFormat="1">
      <c r="N12615" s="74"/>
    </row>
    <row r="12616" spans="14:14" customFormat="1">
      <c r="N12616" s="74"/>
    </row>
    <row r="12617" spans="14:14" customFormat="1">
      <c r="N12617" s="74"/>
    </row>
    <row r="12618" spans="14:14" customFormat="1">
      <c r="N12618" s="74"/>
    </row>
    <row r="12619" spans="14:14" customFormat="1">
      <c r="N12619" s="74"/>
    </row>
    <row r="12620" spans="14:14" customFormat="1">
      <c r="N12620" s="74"/>
    </row>
    <row r="12621" spans="14:14" customFormat="1">
      <c r="N12621" s="74"/>
    </row>
    <row r="12622" spans="14:14" customFormat="1">
      <c r="N12622" s="74"/>
    </row>
    <row r="12623" spans="14:14" customFormat="1">
      <c r="N12623" s="74"/>
    </row>
    <row r="12624" spans="14:14" customFormat="1">
      <c r="N12624" s="74"/>
    </row>
    <row r="12625" spans="14:14" customFormat="1">
      <c r="N12625" s="74"/>
    </row>
    <row r="12626" spans="14:14" customFormat="1">
      <c r="N12626" s="74"/>
    </row>
    <row r="12627" spans="14:14" customFormat="1">
      <c r="N12627" s="74"/>
    </row>
    <row r="12628" spans="14:14" customFormat="1">
      <c r="N12628" s="74"/>
    </row>
    <row r="12629" spans="14:14" customFormat="1">
      <c r="N12629" s="74"/>
    </row>
    <row r="12630" spans="14:14" customFormat="1">
      <c r="N12630" s="74"/>
    </row>
    <row r="12631" spans="14:14" customFormat="1">
      <c r="N12631" s="74"/>
    </row>
    <row r="12632" spans="14:14" customFormat="1">
      <c r="N12632" s="74"/>
    </row>
    <row r="12633" spans="14:14" customFormat="1">
      <c r="N12633" s="74"/>
    </row>
    <row r="12634" spans="14:14" customFormat="1">
      <c r="N12634" s="74"/>
    </row>
    <row r="12635" spans="14:14" customFormat="1">
      <c r="N12635" s="74"/>
    </row>
    <row r="12636" spans="14:14" customFormat="1">
      <c r="N12636" s="74"/>
    </row>
    <row r="12637" spans="14:14" customFormat="1">
      <c r="N12637" s="74"/>
    </row>
    <row r="12638" spans="14:14" customFormat="1">
      <c r="N12638" s="74"/>
    </row>
    <row r="12639" spans="14:14" customFormat="1">
      <c r="N12639" s="74"/>
    </row>
    <row r="12640" spans="14:14" customFormat="1">
      <c r="N12640" s="74"/>
    </row>
    <row r="12641" spans="14:14" customFormat="1">
      <c r="N12641" s="74"/>
    </row>
    <row r="12642" spans="14:14" customFormat="1">
      <c r="N12642" s="74"/>
    </row>
    <row r="12643" spans="14:14" customFormat="1">
      <c r="N12643" s="74"/>
    </row>
    <row r="12644" spans="14:14" customFormat="1">
      <c r="N12644" s="74"/>
    </row>
    <row r="12645" spans="14:14" customFormat="1">
      <c r="N12645" s="74"/>
    </row>
    <row r="12646" spans="14:14" customFormat="1">
      <c r="N12646" s="74"/>
    </row>
    <row r="12647" spans="14:14" customFormat="1">
      <c r="N12647" s="74"/>
    </row>
    <row r="12648" spans="14:14" customFormat="1">
      <c r="N12648" s="74"/>
    </row>
    <row r="12649" spans="14:14" customFormat="1">
      <c r="N12649" s="74"/>
    </row>
    <row r="12650" spans="14:14" customFormat="1">
      <c r="N12650" s="74"/>
    </row>
    <row r="12651" spans="14:14" customFormat="1">
      <c r="N12651" s="74"/>
    </row>
    <row r="12652" spans="14:14" customFormat="1">
      <c r="N12652" s="74"/>
    </row>
    <row r="12653" spans="14:14" customFormat="1">
      <c r="N12653" s="74"/>
    </row>
    <row r="12654" spans="14:14" customFormat="1">
      <c r="N12654" s="74"/>
    </row>
    <row r="12655" spans="14:14" customFormat="1">
      <c r="N12655" s="74"/>
    </row>
    <row r="12656" spans="14:14" customFormat="1">
      <c r="N12656" s="74"/>
    </row>
    <row r="12657" spans="14:14" customFormat="1">
      <c r="N12657" s="74"/>
    </row>
    <row r="12658" spans="14:14" customFormat="1">
      <c r="N12658" s="74"/>
    </row>
    <row r="12659" spans="14:14" customFormat="1">
      <c r="N12659" s="74"/>
    </row>
    <row r="12660" spans="14:14" customFormat="1">
      <c r="N12660" s="74"/>
    </row>
    <row r="12661" spans="14:14" customFormat="1">
      <c r="N12661" s="74"/>
    </row>
    <row r="12662" spans="14:14" customFormat="1">
      <c r="N12662" s="74"/>
    </row>
    <row r="12663" spans="14:14" customFormat="1">
      <c r="N12663" s="74"/>
    </row>
    <row r="12664" spans="14:14" customFormat="1">
      <c r="N12664" s="74"/>
    </row>
    <row r="12665" spans="14:14" customFormat="1">
      <c r="N12665" s="74"/>
    </row>
    <row r="12666" spans="14:14" customFormat="1">
      <c r="N12666" s="74"/>
    </row>
    <row r="12667" spans="14:14" customFormat="1">
      <c r="N12667" s="74"/>
    </row>
    <row r="12668" spans="14:14" customFormat="1">
      <c r="N12668" s="74"/>
    </row>
    <row r="12669" spans="14:14" customFormat="1">
      <c r="N12669" s="74"/>
    </row>
    <row r="12670" spans="14:14" customFormat="1">
      <c r="N12670" s="74"/>
    </row>
    <row r="12671" spans="14:14" customFormat="1">
      <c r="N12671" s="74"/>
    </row>
    <row r="12672" spans="14:14" customFormat="1">
      <c r="N12672" s="74"/>
    </row>
    <row r="12673" spans="14:14" customFormat="1">
      <c r="N12673" s="74"/>
    </row>
    <row r="12674" spans="14:14" customFormat="1">
      <c r="N12674" s="74"/>
    </row>
    <row r="12675" spans="14:14" customFormat="1">
      <c r="N12675" s="74"/>
    </row>
    <row r="12676" spans="14:14" customFormat="1">
      <c r="N12676" s="74"/>
    </row>
    <row r="12677" spans="14:14" customFormat="1">
      <c r="N12677" s="74"/>
    </row>
    <row r="12678" spans="14:14" customFormat="1">
      <c r="N12678" s="74"/>
    </row>
    <row r="12679" spans="14:14" customFormat="1">
      <c r="N12679" s="74"/>
    </row>
    <row r="12680" spans="14:14" customFormat="1">
      <c r="N12680" s="74"/>
    </row>
    <row r="12681" spans="14:14" customFormat="1">
      <c r="N12681" s="74"/>
    </row>
    <row r="12682" spans="14:14" customFormat="1">
      <c r="N12682" s="74"/>
    </row>
    <row r="12683" spans="14:14" customFormat="1">
      <c r="N12683" s="74"/>
    </row>
    <row r="12684" spans="14:14" customFormat="1">
      <c r="N12684" s="74"/>
    </row>
    <row r="12685" spans="14:14" customFormat="1">
      <c r="N12685" s="74"/>
    </row>
    <row r="12686" spans="14:14" customFormat="1">
      <c r="N12686" s="74"/>
    </row>
    <row r="12687" spans="14:14" customFormat="1">
      <c r="N12687" s="74"/>
    </row>
    <row r="12688" spans="14:14" customFormat="1">
      <c r="N12688" s="74"/>
    </row>
    <row r="12689" spans="14:14" customFormat="1">
      <c r="N12689" s="74"/>
    </row>
    <row r="12690" spans="14:14" customFormat="1">
      <c r="N12690" s="74"/>
    </row>
    <row r="12691" spans="14:14" customFormat="1">
      <c r="N12691" s="74"/>
    </row>
    <row r="12692" spans="14:14" customFormat="1">
      <c r="N12692" s="74"/>
    </row>
    <row r="12693" spans="14:14" customFormat="1">
      <c r="N12693" s="74"/>
    </row>
    <row r="12694" spans="14:14" customFormat="1">
      <c r="N12694" s="74"/>
    </row>
    <row r="12695" spans="14:14" customFormat="1">
      <c r="N12695" s="74"/>
    </row>
    <row r="12696" spans="14:14" customFormat="1">
      <c r="N12696" s="74"/>
    </row>
    <row r="12697" spans="14:14" customFormat="1">
      <c r="N12697" s="74"/>
    </row>
    <row r="12698" spans="14:14" customFormat="1">
      <c r="N12698" s="74"/>
    </row>
    <row r="12699" spans="14:14" customFormat="1">
      <c r="N12699" s="74"/>
    </row>
    <row r="12700" spans="14:14" customFormat="1">
      <c r="N12700" s="74"/>
    </row>
    <row r="12701" spans="14:14" customFormat="1">
      <c r="N12701" s="74"/>
    </row>
    <row r="12702" spans="14:14" customFormat="1">
      <c r="N12702" s="74"/>
    </row>
    <row r="12703" spans="14:14" customFormat="1">
      <c r="N12703" s="74"/>
    </row>
    <row r="12704" spans="14:14" customFormat="1">
      <c r="N12704" s="74"/>
    </row>
    <row r="12705" spans="14:14" customFormat="1">
      <c r="N12705" s="74"/>
    </row>
    <row r="12706" spans="14:14" customFormat="1">
      <c r="N12706" s="74"/>
    </row>
    <row r="12707" spans="14:14" customFormat="1">
      <c r="N12707" s="74"/>
    </row>
    <row r="12708" spans="14:14" customFormat="1">
      <c r="N12708" s="74"/>
    </row>
    <row r="12709" spans="14:14" customFormat="1">
      <c r="N12709" s="74"/>
    </row>
    <row r="12710" spans="14:14" customFormat="1">
      <c r="N12710" s="74"/>
    </row>
    <row r="12711" spans="14:14" customFormat="1">
      <c r="N12711" s="74"/>
    </row>
    <row r="12712" spans="14:14" customFormat="1">
      <c r="N12712" s="74"/>
    </row>
    <row r="12713" spans="14:14" customFormat="1">
      <c r="N12713" s="74"/>
    </row>
    <row r="12714" spans="14:14" customFormat="1">
      <c r="N12714" s="74"/>
    </row>
    <row r="12715" spans="14:14" customFormat="1">
      <c r="N12715" s="74"/>
    </row>
    <row r="12716" spans="14:14" customFormat="1">
      <c r="N12716" s="74"/>
    </row>
    <row r="12717" spans="14:14" customFormat="1">
      <c r="N12717" s="74"/>
    </row>
    <row r="12718" spans="14:14" customFormat="1">
      <c r="N12718" s="74"/>
    </row>
    <row r="12719" spans="14:14" customFormat="1">
      <c r="N12719" s="74"/>
    </row>
    <row r="12720" spans="14:14" customFormat="1">
      <c r="N12720" s="74"/>
    </row>
    <row r="12721" spans="14:14" customFormat="1">
      <c r="N12721" s="74"/>
    </row>
    <row r="12722" spans="14:14" customFormat="1">
      <c r="N12722" s="74"/>
    </row>
    <row r="12723" spans="14:14" customFormat="1">
      <c r="N12723" s="74"/>
    </row>
    <row r="12724" spans="14:14" customFormat="1">
      <c r="N12724" s="74"/>
    </row>
    <row r="12725" spans="14:14" customFormat="1">
      <c r="N12725" s="74"/>
    </row>
    <row r="12726" spans="14:14" customFormat="1">
      <c r="N12726" s="74"/>
    </row>
    <row r="12727" spans="14:14" customFormat="1">
      <c r="N12727" s="74"/>
    </row>
    <row r="12728" spans="14:14" customFormat="1">
      <c r="N12728" s="74"/>
    </row>
    <row r="12729" spans="14:14" customFormat="1">
      <c r="N12729" s="74"/>
    </row>
    <row r="12730" spans="14:14" customFormat="1">
      <c r="N12730" s="74"/>
    </row>
    <row r="12731" spans="14:14" customFormat="1">
      <c r="N12731" s="74"/>
    </row>
    <row r="12732" spans="14:14" customFormat="1">
      <c r="N12732" s="74"/>
    </row>
    <row r="12733" spans="14:14" customFormat="1">
      <c r="N12733" s="74"/>
    </row>
    <row r="12734" spans="14:14" customFormat="1">
      <c r="N12734" s="74"/>
    </row>
    <row r="12735" spans="14:14" customFormat="1">
      <c r="N12735" s="74"/>
    </row>
    <row r="12736" spans="14:14" customFormat="1">
      <c r="N12736" s="74"/>
    </row>
    <row r="12737" spans="14:14" customFormat="1">
      <c r="N12737" s="74"/>
    </row>
    <row r="12738" spans="14:14" customFormat="1">
      <c r="N12738" s="74"/>
    </row>
    <row r="12739" spans="14:14" customFormat="1">
      <c r="N12739" s="74"/>
    </row>
    <row r="12740" spans="14:14" customFormat="1">
      <c r="N12740" s="74"/>
    </row>
    <row r="12741" spans="14:14" customFormat="1">
      <c r="N12741" s="74"/>
    </row>
    <row r="12742" spans="14:14" customFormat="1">
      <c r="N12742" s="74"/>
    </row>
    <row r="12743" spans="14:14" customFormat="1">
      <c r="N12743" s="74"/>
    </row>
    <row r="12744" spans="14:14" customFormat="1">
      <c r="N12744" s="74"/>
    </row>
    <row r="12745" spans="14:14" customFormat="1">
      <c r="N12745" s="74"/>
    </row>
    <row r="12746" spans="14:14" customFormat="1">
      <c r="N12746" s="74"/>
    </row>
    <row r="12747" spans="14:14" customFormat="1">
      <c r="N12747" s="74"/>
    </row>
    <row r="12748" spans="14:14" customFormat="1">
      <c r="N12748" s="74"/>
    </row>
    <row r="12749" spans="14:14" customFormat="1">
      <c r="N12749" s="74"/>
    </row>
    <row r="12750" spans="14:14" customFormat="1">
      <c r="N12750" s="74"/>
    </row>
    <row r="12751" spans="14:14" customFormat="1">
      <c r="N12751" s="74"/>
    </row>
    <row r="12752" spans="14:14" customFormat="1">
      <c r="N12752" s="74"/>
    </row>
    <row r="12753" spans="14:14" customFormat="1">
      <c r="N12753" s="74"/>
    </row>
    <row r="12754" spans="14:14" customFormat="1">
      <c r="N12754" s="74"/>
    </row>
    <row r="12755" spans="14:14" customFormat="1">
      <c r="N12755" s="74"/>
    </row>
    <row r="12756" spans="14:14" customFormat="1">
      <c r="N12756" s="74"/>
    </row>
    <row r="12757" spans="14:14" customFormat="1">
      <c r="N12757" s="74"/>
    </row>
    <row r="12758" spans="14:14" customFormat="1">
      <c r="N12758" s="74"/>
    </row>
    <row r="12759" spans="14:14" customFormat="1">
      <c r="N12759" s="74"/>
    </row>
    <row r="12760" spans="14:14" customFormat="1">
      <c r="N12760" s="74"/>
    </row>
    <row r="12761" spans="14:14" customFormat="1">
      <c r="N12761" s="74"/>
    </row>
    <row r="12762" spans="14:14" customFormat="1">
      <c r="N12762" s="74"/>
    </row>
    <row r="12763" spans="14:14" customFormat="1">
      <c r="N12763" s="74"/>
    </row>
    <row r="12764" spans="14:14" customFormat="1">
      <c r="N12764" s="74"/>
    </row>
    <row r="12765" spans="14:14" customFormat="1">
      <c r="N12765" s="74"/>
    </row>
    <row r="12766" spans="14:14" customFormat="1">
      <c r="N12766" s="74"/>
    </row>
    <row r="12767" spans="14:14" customFormat="1">
      <c r="N12767" s="74"/>
    </row>
    <row r="12768" spans="14:14" customFormat="1">
      <c r="N12768" s="74"/>
    </row>
    <row r="12769" spans="14:14" customFormat="1">
      <c r="N12769" s="74"/>
    </row>
    <row r="12770" spans="14:14" customFormat="1">
      <c r="N12770" s="74"/>
    </row>
    <row r="12771" spans="14:14" customFormat="1">
      <c r="N12771" s="74"/>
    </row>
    <row r="12772" spans="14:14" customFormat="1">
      <c r="N12772" s="74"/>
    </row>
    <row r="12773" spans="14:14" customFormat="1">
      <c r="N12773" s="74"/>
    </row>
    <row r="12774" spans="14:14" customFormat="1">
      <c r="N12774" s="74"/>
    </row>
    <row r="12775" spans="14:14" customFormat="1">
      <c r="N12775" s="74"/>
    </row>
    <row r="12776" spans="14:14" customFormat="1">
      <c r="N12776" s="74"/>
    </row>
    <row r="12777" spans="14:14" customFormat="1">
      <c r="N12777" s="74"/>
    </row>
    <row r="12778" spans="14:14" customFormat="1">
      <c r="N12778" s="74"/>
    </row>
    <row r="12779" spans="14:14" customFormat="1">
      <c r="N12779" s="74"/>
    </row>
    <row r="12780" spans="14:14" customFormat="1">
      <c r="N12780" s="74"/>
    </row>
    <row r="12781" spans="14:14" customFormat="1">
      <c r="N12781" s="74"/>
    </row>
    <row r="12782" spans="14:14" customFormat="1">
      <c r="N12782" s="74"/>
    </row>
    <row r="12783" spans="14:14" customFormat="1">
      <c r="N12783" s="74"/>
    </row>
    <row r="12784" spans="14:14" customFormat="1">
      <c r="N12784" s="74"/>
    </row>
    <row r="12785" spans="14:14" customFormat="1">
      <c r="N12785" s="74"/>
    </row>
    <row r="12786" spans="14:14" customFormat="1">
      <c r="N12786" s="74"/>
    </row>
    <row r="12787" spans="14:14" customFormat="1">
      <c r="N12787" s="74"/>
    </row>
    <row r="12788" spans="14:14" customFormat="1">
      <c r="N12788" s="74"/>
    </row>
    <row r="12789" spans="14:14" customFormat="1">
      <c r="N12789" s="74"/>
    </row>
    <row r="12790" spans="14:14" customFormat="1">
      <c r="N12790" s="74"/>
    </row>
    <row r="12791" spans="14:14" customFormat="1">
      <c r="N12791" s="74"/>
    </row>
    <row r="12792" spans="14:14" customFormat="1">
      <c r="N12792" s="74"/>
    </row>
    <row r="12793" spans="14:14" customFormat="1">
      <c r="N12793" s="74"/>
    </row>
    <row r="12794" spans="14:14" customFormat="1">
      <c r="N12794" s="74"/>
    </row>
    <row r="12795" spans="14:14" customFormat="1">
      <c r="N12795" s="74"/>
    </row>
    <row r="12796" spans="14:14" customFormat="1">
      <c r="N12796" s="74"/>
    </row>
    <row r="12797" spans="14:14" customFormat="1">
      <c r="N12797" s="74"/>
    </row>
    <row r="12798" spans="14:14" customFormat="1">
      <c r="N12798" s="74"/>
    </row>
    <row r="12799" spans="14:14" customFormat="1">
      <c r="N12799" s="74"/>
    </row>
    <row r="12800" spans="14:14" customFormat="1">
      <c r="N12800" s="74"/>
    </row>
    <row r="12801" spans="14:14" customFormat="1">
      <c r="N12801" s="74"/>
    </row>
    <row r="12802" spans="14:14" customFormat="1">
      <c r="N12802" s="74"/>
    </row>
    <row r="12803" spans="14:14" customFormat="1">
      <c r="N12803" s="74"/>
    </row>
    <row r="12804" spans="14:14" customFormat="1">
      <c r="N12804" s="74"/>
    </row>
    <row r="12805" spans="14:14" customFormat="1">
      <c r="N12805" s="74"/>
    </row>
    <row r="12806" spans="14:14" customFormat="1">
      <c r="N12806" s="74"/>
    </row>
    <row r="12807" spans="14:14" customFormat="1">
      <c r="N12807" s="74"/>
    </row>
    <row r="12808" spans="14:14" customFormat="1">
      <c r="N12808" s="74"/>
    </row>
    <row r="12809" spans="14:14" customFormat="1">
      <c r="N12809" s="74"/>
    </row>
    <row r="12810" spans="14:14" customFormat="1">
      <c r="N12810" s="74"/>
    </row>
    <row r="12811" spans="14:14" customFormat="1">
      <c r="N12811" s="74"/>
    </row>
    <row r="12812" spans="14:14" customFormat="1">
      <c r="N12812" s="74"/>
    </row>
    <row r="12813" spans="14:14" customFormat="1">
      <c r="N12813" s="74"/>
    </row>
    <row r="12814" spans="14:14" customFormat="1">
      <c r="N12814" s="74"/>
    </row>
    <row r="12815" spans="14:14" customFormat="1">
      <c r="N12815" s="74"/>
    </row>
    <row r="12816" spans="14:14" customFormat="1">
      <c r="N12816" s="74"/>
    </row>
    <row r="12817" spans="14:14" customFormat="1">
      <c r="N12817" s="74"/>
    </row>
    <row r="12818" spans="14:14" customFormat="1">
      <c r="N12818" s="74"/>
    </row>
    <row r="12819" spans="14:14" customFormat="1">
      <c r="N12819" s="74"/>
    </row>
    <row r="12820" spans="14:14" customFormat="1">
      <c r="N12820" s="74"/>
    </row>
    <row r="12821" spans="14:14" customFormat="1">
      <c r="N12821" s="74"/>
    </row>
    <row r="12822" spans="14:14" customFormat="1">
      <c r="N12822" s="74"/>
    </row>
    <row r="12823" spans="14:14" customFormat="1">
      <c r="N12823" s="74"/>
    </row>
    <row r="12824" spans="14:14" customFormat="1">
      <c r="N12824" s="74"/>
    </row>
    <row r="12825" spans="14:14" customFormat="1">
      <c r="N12825" s="74"/>
    </row>
    <row r="12826" spans="14:14" customFormat="1">
      <c r="N12826" s="74"/>
    </row>
    <row r="12827" spans="14:14" customFormat="1">
      <c r="N12827" s="74"/>
    </row>
    <row r="12828" spans="14:14" customFormat="1">
      <c r="N12828" s="74"/>
    </row>
    <row r="12829" spans="14:14" customFormat="1">
      <c r="N12829" s="74"/>
    </row>
    <row r="12830" spans="14:14" customFormat="1">
      <c r="N12830" s="74"/>
    </row>
    <row r="12831" spans="14:14" customFormat="1">
      <c r="N12831" s="74"/>
    </row>
    <row r="12832" spans="14:14" customFormat="1">
      <c r="N12832" s="74"/>
    </row>
    <row r="12833" spans="14:14" customFormat="1">
      <c r="N12833" s="74"/>
    </row>
    <row r="12834" spans="14:14" customFormat="1">
      <c r="N12834" s="74"/>
    </row>
    <row r="12835" spans="14:14" customFormat="1">
      <c r="N12835" s="74"/>
    </row>
    <row r="12836" spans="14:14" customFormat="1">
      <c r="N12836" s="74"/>
    </row>
    <row r="12837" spans="14:14" customFormat="1">
      <c r="N12837" s="74"/>
    </row>
    <row r="12838" spans="14:14" customFormat="1">
      <c r="N12838" s="74"/>
    </row>
    <row r="12839" spans="14:14" customFormat="1">
      <c r="N12839" s="74"/>
    </row>
    <row r="12840" spans="14:14" customFormat="1">
      <c r="N12840" s="74"/>
    </row>
    <row r="12841" spans="14:14" customFormat="1">
      <c r="N12841" s="74"/>
    </row>
    <row r="12842" spans="14:14" customFormat="1">
      <c r="N12842" s="74"/>
    </row>
    <row r="12843" spans="14:14" customFormat="1">
      <c r="N12843" s="74"/>
    </row>
    <row r="12844" spans="14:14" customFormat="1">
      <c r="N12844" s="74"/>
    </row>
    <row r="12845" spans="14:14" customFormat="1">
      <c r="N12845" s="74"/>
    </row>
    <row r="12846" spans="14:14" customFormat="1">
      <c r="N12846" s="74"/>
    </row>
    <row r="12847" spans="14:14" customFormat="1">
      <c r="N12847" s="74"/>
    </row>
    <row r="12848" spans="14:14" customFormat="1">
      <c r="N12848" s="74"/>
    </row>
    <row r="12849" spans="14:14" customFormat="1">
      <c r="N12849" s="74"/>
    </row>
    <row r="12850" spans="14:14" customFormat="1">
      <c r="N12850" s="74"/>
    </row>
    <row r="12851" spans="14:14" customFormat="1">
      <c r="N12851" s="74"/>
    </row>
    <row r="12852" spans="14:14" customFormat="1">
      <c r="N12852" s="74"/>
    </row>
    <row r="12853" spans="14:14" customFormat="1">
      <c r="N12853" s="74"/>
    </row>
    <row r="12854" spans="14:14" customFormat="1">
      <c r="N12854" s="74"/>
    </row>
    <row r="12855" spans="14:14" customFormat="1">
      <c r="N12855" s="74"/>
    </row>
    <row r="12856" spans="14:14" customFormat="1">
      <c r="N12856" s="74"/>
    </row>
    <row r="12857" spans="14:14" customFormat="1">
      <c r="N12857" s="74"/>
    </row>
    <row r="12858" spans="14:14" customFormat="1">
      <c r="N12858" s="74"/>
    </row>
    <row r="12859" spans="14:14" customFormat="1">
      <c r="N12859" s="74"/>
    </row>
    <row r="12860" spans="14:14" customFormat="1">
      <c r="N12860" s="74"/>
    </row>
    <row r="12861" spans="14:14" customFormat="1">
      <c r="N12861" s="74"/>
    </row>
    <row r="12862" spans="14:14" customFormat="1">
      <c r="N12862" s="74"/>
    </row>
    <row r="12863" spans="14:14" customFormat="1">
      <c r="N12863" s="74"/>
    </row>
    <row r="12864" spans="14:14" customFormat="1">
      <c r="N12864" s="74"/>
    </row>
    <row r="12865" spans="14:14" customFormat="1">
      <c r="N12865" s="74"/>
    </row>
    <row r="12866" spans="14:14" customFormat="1">
      <c r="N12866" s="74"/>
    </row>
    <row r="12867" spans="14:14" customFormat="1">
      <c r="N12867" s="74"/>
    </row>
    <row r="12868" spans="14:14" customFormat="1">
      <c r="N12868" s="74"/>
    </row>
    <row r="12869" spans="14:14" customFormat="1">
      <c r="N12869" s="74"/>
    </row>
    <row r="12870" spans="14:14" customFormat="1">
      <c r="N12870" s="74"/>
    </row>
    <row r="12871" spans="14:14" customFormat="1">
      <c r="N12871" s="74"/>
    </row>
    <row r="12872" spans="14:14" customFormat="1">
      <c r="N12872" s="74"/>
    </row>
    <row r="12873" spans="14:14" customFormat="1">
      <c r="N12873" s="74"/>
    </row>
    <row r="12874" spans="14:14" customFormat="1">
      <c r="N12874" s="74"/>
    </row>
    <row r="12875" spans="14:14" customFormat="1">
      <c r="N12875" s="74"/>
    </row>
    <row r="12876" spans="14:14" customFormat="1">
      <c r="N12876" s="74"/>
    </row>
    <row r="12877" spans="14:14" customFormat="1">
      <c r="N12877" s="74"/>
    </row>
    <row r="12878" spans="14:14" customFormat="1">
      <c r="N12878" s="74"/>
    </row>
    <row r="12879" spans="14:14" customFormat="1">
      <c r="N12879" s="74"/>
    </row>
    <row r="12880" spans="14:14" customFormat="1">
      <c r="N12880" s="74"/>
    </row>
    <row r="12881" spans="14:14" customFormat="1">
      <c r="N12881" s="74"/>
    </row>
    <row r="12882" spans="14:14" customFormat="1">
      <c r="N12882" s="74"/>
    </row>
    <row r="12883" spans="14:14" customFormat="1">
      <c r="N12883" s="74"/>
    </row>
    <row r="12884" spans="14:14" customFormat="1">
      <c r="N12884" s="74"/>
    </row>
    <row r="12885" spans="14:14" customFormat="1">
      <c r="N12885" s="74"/>
    </row>
    <row r="12886" spans="14:14" customFormat="1">
      <c r="N12886" s="74"/>
    </row>
    <row r="12887" spans="14:14" customFormat="1">
      <c r="N12887" s="74"/>
    </row>
    <row r="12888" spans="14:14" customFormat="1">
      <c r="N12888" s="74"/>
    </row>
    <row r="12889" spans="14:14" customFormat="1">
      <c r="N12889" s="74"/>
    </row>
    <row r="12890" spans="14:14" customFormat="1">
      <c r="N12890" s="74"/>
    </row>
    <row r="12891" spans="14:14" customFormat="1">
      <c r="N12891" s="74"/>
    </row>
    <row r="12892" spans="14:14" customFormat="1">
      <c r="N12892" s="74"/>
    </row>
    <row r="12893" spans="14:14" customFormat="1">
      <c r="N12893" s="74"/>
    </row>
    <row r="12894" spans="14:14" customFormat="1">
      <c r="N12894" s="74"/>
    </row>
    <row r="12895" spans="14:14" customFormat="1">
      <c r="N12895" s="74"/>
    </row>
    <row r="12896" spans="14:14" customFormat="1">
      <c r="N12896" s="74"/>
    </row>
    <row r="12897" spans="14:14" customFormat="1">
      <c r="N12897" s="74"/>
    </row>
    <row r="12898" spans="14:14" customFormat="1">
      <c r="N12898" s="74"/>
    </row>
    <row r="12899" spans="14:14" customFormat="1">
      <c r="N12899" s="74"/>
    </row>
    <row r="12900" spans="14:14" customFormat="1">
      <c r="N12900" s="74"/>
    </row>
    <row r="12901" spans="14:14" customFormat="1">
      <c r="N12901" s="74"/>
    </row>
    <row r="12902" spans="14:14" customFormat="1">
      <c r="N12902" s="74"/>
    </row>
    <row r="12903" spans="14:14" customFormat="1">
      <c r="N12903" s="74"/>
    </row>
    <row r="12904" spans="14:14" customFormat="1">
      <c r="N12904" s="74"/>
    </row>
    <row r="12905" spans="14:14" customFormat="1">
      <c r="N12905" s="74"/>
    </row>
    <row r="12906" spans="14:14" customFormat="1">
      <c r="N12906" s="74"/>
    </row>
    <row r="12907" spans="14:14" customFormat="1">
      <c r="N12907" s="74"/>
    </row>
    <row r="12908" spans="14:14" customFormat="1">
      <c r="N12908" s="74"/>
    </row>
    <row r="12909" spans="14:14" customFormat="1">
      <c r="N12909" s="74"/>
    </row>
    <row r="12910" spans="14:14" customFormat="1">
      <c r="N12910" s="74"/>
    </row>
    <row r="12911" spans="14:14" customFormat="1">
      <c r="N12911" s="74"/>
    </row>
    <row r="12912" spans="14:14" customFormat="1">
      <c r="N12912" s="74"/>
    </row>
    <row r="12913" spans="14:14" customFormat="1">
      <c r="N12913" s="74"/>
    </row>
    <row r="12914" spans="14:14" customFormat="1">
      <c r="N12914" s="74"/>
    </row>
    <row r="12915" spans="14:14" customFormat="1">
      <c r="N12915" s="74"/>
    </row>
    <row r="12916" spans="14:14" customFormat="1">
      <c r="N12916" s="74"/>
    </row>
    <row r="12917" spans="14:14" customFormat="1">
      <c r="N12917" s="74"/>
    </row>
    <row r="12918" spans="14:14" customFormat="1">
      <c r="N12918" s="74"/>
    </row>
    <row r="12919" spans="14:14" customFormat="1">
      <c r="N12919" s="74"/>
    </row>
    <row r="12920" spans="14:14" customFormat="1">
      <c r="N12920" s="74"/>
    </row>
    <row r="12921" spans="14:14" customFormat="1">
      <c r="N12921" s="74"/>
    </row>
    <row r="12922" spans="14:14" customFormat="1">
      <c r="N12922" s="74"/>
    </row>
    <row r="12923" spans="14:14" customFormat="1">
      <c r="N12923" s="74"/>
    </row>
    <row r="12924" spans="14:14" customFormat="1">
      <c r="N12924" s="74"/>
    </row>
    <row r="12925" spans="14:14" customFormat="1">
      <c r="N12925" s="74"/>
    </row>
    <row r="12926" spans="14:14" customFormat="1">
      <c r="N12926" s="74"/>
    </row>
    <row r="12927" spans="14:14" customFormat="1">
      <c r="N12927" s="74"/>
    </row>
    <row r="12928" spans="14:14" customFormat="1">
      <c r="N12928" s="74"/>
    </row>
    <row r="12929" spans="14:14" customFormat="1">
      <c r="N12929" s="74"/>
    </row>
    <row r="12930" spans="14:14" customFormat="1">
      <c r="N12930" s="74"/>
    </row>
    <row r="12931" spans="14:14" customFormat="1">
      <c r="N12931" s="74"/>
    </row>
    <row r="12932" spans="14:14" customFormat="1">
      <c r="N12932" s="74"/>
    </row>
    <row r="12933" spans="14:14" customFormat="1">
      <c r="N12933" s="74"/>
    </row>
    <row r="12934" spans="14:14" customFormat="1">
      <c r="N12934" s="74"/>
    </row>
    <row r="12935" spans="14:14" customFormat="1">
      <c r="N12935" s="74"/>
    </row>
    <row r="12936" spans="14:14" customFormat="1">
      <c r="N12936" s="74"/>
    </row>
    <row r="12937" spans="14:14" customFormat="1">
      <c r="N12937" s="74"/>
    </row>
    <row r="12938" spans="14:14" customFormat="1">
      <c r="N12938" s="74"/>
    </row>
    <row r="12939" spans="14:14" customFormat="1">
      <c r="N12939" s="74"/>
    </row>
    <row r="12940" spans="14:14" customFormat="1">
      <c r="N12940" s="74"/>
    </row>
    <row r="12941" spans="14:14" customFormat="1">
      <c r="N12941" s="74"/>
    </row>
    <row r="12942" spans="14:14" customFormat="1">
      <c r="N12942" s="74"/>
    </row>
    <row r="12943" spans="14:14" customFormat="1">
      <c r="N12943" s="74"/>
    </row>
    <row r="12944" spans="14:14" customFormat="1">
      <c r="N12944" s="74"/>
    </row>
    <row r="12945" spans="14:14" customFormat="1">
      <c r="N12945" s="74"/>
    </row>
    <row r="12946" spans="14:14" customFormat="1">
      <c r="N12946" s="74"/>
    </row>
    <row r="12947" spans="14:14" customFormat="1">
      <c r="N12947" s="74"/>
    </row>
    <row r="12948" spans="14:14" customFormat="1">
      <c r="N12948" s="74"/>
    </row>
    <row r="12949" spans="14:14" customFormat="1">
      <c r="N12949" s="74"/>
    </row>
    <row r="12950" spans="14:14" customFormat="1">
      <c r="N12950" s="74"/>
    </row>
    <row r="12951" spans="14:14" customFormat="1">
      <c r="N12951" s="74"/>
    </row>
    <row r="12952" spans="14:14" customFormat="1">
      <c r="N12952" s="74"/>
    </row>
    <row r="12953" spans="14:14" customFormat="1">
      <c r="N12953" s="74"/>
    </row>
    <row r="12954" spans="14:14" customFormat="1">
      <c r="N12954" s="74"/>
    </row>
    <row r="12955" spans="14:14" customFormat="1">
      <c r="N12955" s="74"/>
    </row>
    <row r="12956" spans="14:14" customFormat="1">
      <c r="N12956" s="74"/>
    </row>
    <row r="12957" spans="14:14" customFormat="1">
      <c r="N12957" s="74"/>
    </row>
    <row r="12958" spans="14:14" customFormat="1">
      <c r="N12958" s="74"/>
    </row>
    <row r="12959" spans="14:14" customFormat="1">
      <c r="N12959" s="74"/>
    </row>
    <row r="12960" spans="14:14" customFormat="1">
      <c r="N12960" s="74"/>
    </row>
    <row r="12961" spans="14:14" customFormat="1">
      <c r="N12961" s="74"/>
    </row>
    <row r="12962" spans="14:14" customFormat="1">
      <c r="N12962" s="74"/>
    </row>
    <row r="12963" spans="14:14" customFormat="1">
      <c r="N12963" s="74"/>
    </row>
    <row r="12964" spans="14:14" customFormat="1">
      <c r="N12964" s="74"/>
    </row>
    <row r="12965" spans="14:14" customFormat="1">
      <c r="N12965" s="74"/>
    </row>
    <row r="12966" spans="14:14" customFormat="1">
      <c r="N12966" s="74"/>
    </row>
    <row r="12967" spans="14:14" customFormat="1">
      <c r="N12967" s="74"/>
    </row>
    <row r="12968" spans="14:14" customFormat="1">
      <c r="N12968" s="74"/>
    </row>
    <row r="12969" spans="14:14" customFormat="1">
      <c r="N12969" s="74"/>
    </row>
    <row r="12970" spans="14:14" customFormat="1">
      <c r="N12970" s="74"/>
    </row>
    <row r="12971" spans="14:14" customFormat="1">
      <c r="N12971" s="74"/>
    </row>
    <row r="12972" spans="14:14" customFormat="1">
      <c r="N12972" s="74"/>
    </row>
    <row r="12973" spans="14:14" customFormat="1">
      <c r="N12973" s="74"/>
    </row>
    <row r="12974" spans="14:14" customFormat="1">
      <c r="N12974" s="74"/>
    </row>
    <row r="12975" spans="14:14" customFormat="1">
      <c r="N12975" s="74"/>
    </row>
    <row r="12976" spans="14:14" customFormat="1">
      <c r="N12976" s="74"/>
    </row>
    <row r="12977" spans="14:14" customFormat="1">
      <c r="N12977" s="74"/>
    </row>
    <row r="12978" spans="14:14" customFormat="1">
      <c r="N12978" s="74"/>
    </row>
    <row r="12979" spans="14:14" customFormat="1">
      <c r="N12979" s="74"/>
    </row>
    <row r="12980" spans="14:14" customFormat="1">
      <c r="N12980" s="74"/>
    </row>
    <row r="12981" spans="14:14" customFormat="1">
      <c r="N12981" s="74"/>
    </row>
    <row r="12982" spans="14:14" customFormat="1">
      <c r="N12982" s="74"/>
    </row>
    <row r="12983" spans="14:14" customFormat="1">
      <c r="N12983" s="74"/>
    </row>
    <row r="12984" spans="14:14" customFormat="1">
      <c r="N12984" s="74"/>
    </row>
    <row r="12985" spans="14:14" customFormat="1">
      <c r="N12985" s="74"/>
    </row>
    <row r="12986" spans="14:14" customFormat="1">
      <c r="N12986" s="74"/>
    </row>
    <row r="12987" spans="14:14" customFormat="1">
      <c r="N12987" s="74"/>
    </row>
    <row r="12988" spans="14:14" customFormat="1">
      <c r="N12988" s="74"/>
    </row>
    <row r="12989" spans="14:14" customFormat="1">
      <c r="N12989" s="74"/>
    </row>
    <row r="12990" spans="14:14" customFormat="1">
      <c r="N12990" s="74"/>
    </row>
    <row r="12991" spans="14:14" customFormat="1">
      <c r="N12991" s="74"/>
    </row>
    <row r="12992" spans="14:14" customFormat="1">
      <c r="N12992" s="74"/>
    </row>
    <row r="12993" spans="14:14" customFormat="1">
      <c r="N12993" s="74"/>
    </row>
    <row r="12994" spans="14:14" customFormat="1">
      <c r="N12994" s="74"/>
    </row>
    <row r="12995" spans="14:14" customFormat="1">
      <c r="N12995" s="74"/>
    </row>
    <row r="12996" spans="14:14" customFormat="1">
      <c r="N12996" s="74"/>
    </row>
    <row r="12997" spans="14:14" customFormat="1">
      <c r="N12997" s="74"/>
    </row>
    <row r="12998" spans="14:14" customFormat="1">
      <c r="N12998" s="74"/>
    </row>
    <row r="12999" spans="14:14" customFormat="1">
      <c r="N12999" s="74"/>
    </row>
    <row r="13000" spans="14:14" customFormat="1">
      <c r="N13000" s="74"/>
    </row>
    <row r="13001" spans="14:14" customFormat="1">
      <c r="N13001" s="74"/>
    </row>
    <row r="13002" spans="14:14" customFormat="1">
      <c r="N13002" s="74"/>
    </row>
    <row r="13003" spans="14:14" customFormat="1">
      <c r="N13003" s="74"/>
    </row>
    <row r="13004" spans="14:14" customFormat="1">
      <c r="N13004" s="74"/>
    </row>
    <row r="13005" spans="14:14" customFormat="1">
      <c r="N13005" s="74"/>
    </row>
    <row r="13006" spans="14:14" customFormat="1">
      <c r="N13006" s="74"/>
    </row>
    <row r="13007" spans="14:14" customFormat="1">
      <c r="N13007" s="74"/>
    </row>
    <row r="13008" spans="14:14" customFormat="1">
      <c r="N13008" s="74"/>
    </row>
    <row r="13009" spans="14:14" customFormat="1">
      <c r="N13009" s="74"/>
    </row>
    <row r="13010" spans="14:14" customFormat="1">
      <c r="N13010" s="74"/>
    </row>
    <row r="13011" spans="14:14" customFormat="1">
      <c r="N13011" s="74"/>
    </row>
    <row r="13012" spans="14:14" customFormat="1">
      <c r="N13012" s="74"/>
    </row>
    <row r="13013" spans="14:14" customFormat="1">
      <c r="N13013" s="74"/>
    </row>
    <row r="13014" spans="14:14" customFormat="1">
      <c r="N13014" s="74"/>
    </row>
    <row r="13015" spans="14:14" customFormat="1">
      <c r="N13015" s="74"/>
    </row>
    <row r="13016" spans="14:14" customFormat="1">
      <c r="N13016" s="74"/>
    </row>
    <row r="13017" spans="14:14" customFormat="1">
      <c r="N13017" s="74"/>
    </row>
    <row r="13018" spans="14:14" customFormat="1">
      <c r="N13018" s="74"/>
    </row>
    <row r="13019" spans="14:14" customFormat="1">
      <c r="N13019" s="74"/>
    </row>
    <row r="13020" spans="14:14" customFormat="1">
      <c r="N13020" s="74"/>
    </row>
    <row r="13021" spans="14:14" customFormat="1">
      <c r="N13021" s="74"/>
    </row>
    <row r="13022" spans="14:14" customFormat="1">
      <c r="N13022" s="74"/>
    </row>
    <row r="13023" spans="14:14" customFormat="1">
      <c r="N13023" s="74"/>
    </row>
    <row r="13024" spans="14:14" customFormat="1">
      <c r="N13024" s="74"/>
    </row>
    <row r="13025" spans="14:14" customFormat="1">
      <c r="N13025" s="74"/>
    </row>
    <row r="13026" spans="14:14" customFormat="1">
      <c r="N13026" s="74"/>
    </row>
    <row r="13027" spans="14:14" customFormat="1">
      <c r="N13027" s="74"/>
    </row>
    <row r="13028" spans="14:14" customFormat="1">
      <c r="N13028" s="74"/>
    </row>
    <row r="13029" spans="14:14" customFormat="1">
      <c r="N13029" s="74"/>
    </row>
    <row r="13030" spans="14:14" customFormat="1">
      <c r="N13030" s="74"/>
    </row>
    <row r="13031" spans="14:14" customFormat="1">
      <c r="N13031" s="74"/>
    </row>
    <row r="13032" spans="14:14" customFormat="1">
      <c r="N13032" s="74"/>
    </row>
    <row r="13033" spans="14:14" customFormat="1">
      <c r="N13033" s="74"/>
    </row>
    <row r="13034" spans="14:14" customFormat="1">
      <c r="N13034" s="74"/>
    </row>
    <row r="13035" spans="14:14" customFormat="1">
      <c r="N13035" s="74"/>
    </row>
    <row r="13036" spans="14:14" customFormat="1">
      <c r="N13036" s="74"/>
    </row>
    <row r="13037" spans="14:14" customFormat="1">
      <c r="N13037" s="74"/>
    </row>
    <row r="13038" spans="14:14" customFormat="1">
      <c r="N13038" s="74"/>
    </row>
    <row r="13039" spans="14:14" customFormat="1">
      <c r="N13039" s="74"/>
    </row>
    <row r="13040" spans="14:14" customFormat="1">
      <c r="N13040" s="74"/>
    </row>
    <row r="13041" spans="14:14" customFormat="1">
      <c r="N13041" s="74"/>
    </row>
    <row r="13042" spans="14:14" customFormat="1">
      <c r="N13042" s="74"/>
    </row>
    <row r="13043" spans="14:14" customFormat="1">
      <c r="N13043" s="74"/>
    </row>
    <row r="13044" spans="14:14" customFormat="1">
      <c r="N13044" s="74"/>
    </row>
    <row r="13045" spans="14:14" customFormat="1">
      <c r="N13045" s="74"/>
    </row>
    <row r="13046" spans="14:14" customFormat="1">
      <c r="N13046" s="74"/>
    </row>
    <row r="13047" spans="14:14" customFormat="1">
      <c r="N13047" s="74"/>
    </row>
    <row r="13048" spans="14:14" customFormat="1">
      <c r="N13048" s="74"/>
    </row>
    <row r="13049" spans="14:14" customFormat="1">
      <c r="N13049" s="74"/>
    </row>
    <row r="13050" spans="14:14" customFormat="1">
      <c r="N13050" s="74"/>
    </row>
    <row r="13051" spans="14:14" customFormat="1">
      <c r="N13051" s="74"/>
    </row>
    <row r="13052" spans="14:14" customFormat="1">
      <c r="N13052" s="74"/>
    </row>
    <row r="13053" spans="14:14" customFormat="1">
      <c r="N13053" s="74"/>
    </row>
    <row r="13054" spans="14:14" customFormat="1">
      <c r="N13054" s="74"/>
    </row>
    <row r="13055" spans="14:14" customFormat="1">
      <c r="N13055" s="74"/>
    </row>
    <row r="13056" spans="14:14" customFormat="1">
      <c r="N13056" s="74"/>
    </row>
    <row r="13057" spans="14:14" customFormat="1">
      <c r="N13057" s="74"/>
    </row>
    <row r="13058" spans="14:14" customFormat="1">
      <c r="N13058" s="74"/>
    </row>
    <row r="13059" spans="14:14" customFormat="1">
      <c r="N13059" s="74"/>
    </row>
    <row r="13060" spans="14:14" customFormat="1">
      <c r="N13060" s="74"/>
    </row>
    <row r="13061" spans="14:14" customFormat="1">
      <c r="N13061" s="74"/>
    </row>
    <row r="13062" spans="14:14" customFormat="1">
      <c r="N13062" s="74"/>
    </row>
    <row r="13063" spans="14:14" customFormat="1">
      <c r="N13063" s="74"/>
    </row>
    <row r="13064" spans="14:14" customFormat="1">
      <c r="N13064" s="74"/>
    </row>
    <row r="13065" spans="14:14" customFormat="1">
      <c r="N13065" s="74"/>
    </row>
    <row r="13066" spans="14:14" customFormat="1">
      <c r="N13066" s="74"/>
    </row>
    <row r="13067" spans="14:14" customFormat="1">
      <c r="N13067" s="74"/>
    </row>
    <row r="13068" spans="14:14" customFormat="1">
      <c r="N13068" s="74"/>
    </row>
    <row r="13069" spans="14:14" customFormat="1">
      <c r="N13069" s="74"/>
    </row>
    <row r="13070" spans="14:14" customFormat="1">
      <c r="N13070" s="74"/>
    </row>
    <row r="13071" spans="14:14" customFormat="1">
      <c r="N13071" s="74"/>
    </row>
    <row r="13072" spans="14:14" customFormat="1">
      <c r="N13072" s="74"/>
    </row>
    <row r="13073" spans="14:14" customFormat="1">
      <c r="N13073" s="74"/>
    </row>
    <row r="13074" spans="14:14" customFormat="1">
      <c r="N13074" s="74"/>
    </row>
    <row r="13075" spans="14:14" customFormat="1">
      <c r="N13075" s="74"/>
    </row>
    <row r="13076" spans="14:14" customFormat="1">
      <c r="N13076" s="74"/>
    </row>
    <row r="13077" spans="14:14" customFormat="1">
      <c r="N13077" s="74"/>
    </row>
    <row r="13078" spans="14:14" customFormat="1">
      <c r="N13078" s="74"/>
    </row>
    <row r="13079" spans="14:14" customFormat="1">
      <c r="N13079" s="74"/>
    </row>
    <row r="13080" spans="14:14" customFormat="1">
      <c r="N13080" s="74"/>
    </row>
    <row r="13081" spans="14:14" customFormat="1">
      <c r="N13081" s="74"/>
    </row>
    <row r="13082" spans="14:14" customFormat="1">
      <c r="N13082" s="74"/>
    </row>
    <row r="13083" spans="14:14" customFormat="1">
      <c r="N13083" s="74"/>
    </row>
    <row r="13084" spans="14:14" customFormat="1">
      <c r="N13084" s="74"/>
    </row>
    <row r="13085" spans="14:14" customFormat="1">
      <c r="N13085" s="74"/>
    </row>
    <row r="13086" spans="14:14" customFormat="1">
      <c r="N13086" s="74"/>
    </row>
    <row r="13087" spans="14:14" customFormat="1">
      <c r="N13087" s="74"/>
    </row>
    <row r="13088" spans="14:14" customFormat="1">
      <c r="N13088" s="74"/>
    </row>
    <row r="13089" spans="14:14" customFormat="1">
      <c r="N13089" s="74"/>
    </row>
    <row r="13090" spans="14:14" customFormat="1">
      <c r="N13090" s="74"/>
    </row>
    <row r="13091" spans="14:14" customFormat="1">
      <c r="N13091" s="74"/>
    </row>
    <row r="13092" spans="14:14" customFormat="1">
      <c r="N13092" s="74"/>
    </row>
    <row r="13093" spans="14:14" customFormat="1">
      <c r="N13093" s="74"/>
    </row>
    <row r="13094" spans="14:14" customFormat="1">
      <c r="N13094" s="74"/>
    </row>
    <row r="13095" spans="14:14" customFormat="1">
      <c r="N13095" s="74"/>
    </row>
    <row r="13096" spans="14:14" customFormat="1">
      <c r="N13096" s="74"/>
    </row>
    <row r="13097" spans="14:14" customFormat="1">
      <c r="N13097" s="74"/>
    </row>
    <row r="13098" spans="14:14" customFormat="1">
      <c r="N13098" s="74"/>
    </row>
    <row r="13099" spans="14:14" customFormat="1">
      <c r="N13099" s="74"/>
    </row>
    <row r="13100" spans="14:14" customFormat="1">
      <c r="N13100" s="74"/>
    </row>
    <row r="13101" spans="14:14" customFormat="1">
      <c r="N13101" s="74"/>
    </row>
    <row r="13102" spans="14:14" customFormat="1">
      <c r="N13102" s="74"/>
    </row>
    <row r="13103" spans="14:14" customFormat="1">
      <c r="N13103" s="74"/>
    </row>
    <row r="13104" spans="14:14" customFormat="1">
      <c r="N13104" s="74"/>
    </row>
    <row r="13105" spans="14:14" customFormat="1">
      <c r="N13105" s="74"/>
    </row>
    <row r="13106" spans="14:14" customFormat="1">
      <c r="N13106" s="74"/>
    </row>
    <row r="13107" spans="14:14" customFormat="1">
      <c r="N13107" s="74"/>
    </row>
    <row r="13108" spans="14:14" customFormat="1">
      <c r="N13108" s="74"/>
    </row>
    <row r="13109" spans="14:14" customFormat="1">
      <c r="N13109" s="74"/>
    </row>
    <row r="13110" spans="14:14" customFormat="1">
      <c r="N13110" s="74"/>
    </row>
    <row r="13111" spans="14:14" customFormat="1">
      <c r="N13111" s="74"/>
    </row>
    <row r="13112" spans="14:14" customFormat="1">
      <c r="N13112" s="74"/>
    </row>
    <row r="13113" spans="14:14" customFormat="1">
      <c r="N13113" s="74"/>
    </row>
    <row r="13114" spans="14:14" customFormat="1">
      <c r="N13114" s="74"/>
    </row>
    <row r="13115" spans="14:14" customFormat="1">
      <c r="N13115" s="74"/>
    </row>
    <row r="13116" spans="14:14" customFormat="1">
      <c r="N13116" s="74"/>
    </row>
    <row r="13117" spans="14:14" customFormat="1">
      <c r="N13117" s="74"/>
    </row>
    <row r="13118" spans="14:14" customFormat="1">
      <c r="N13118" s="74"/>
    </row>
    <row r="13119" spans="14:14" customFormat="1">
      <c r="N13119" s="74"/>
    </row>
    <row r="13120" spans="14:14" customFormat="1">
      <c r="N13120" s="74"/>
    </row>
    <row r="13121" spans="14:14" customFormat="1">
      <c r="N13121" s="74"/>
    </row>
    <row r="13122" spans="14:14" customFormat="1">
      <c r="N13122" s="74"/>
    </row>
    <row r="13123" spans="14:14" customFormat="1">
      <c r="N13123" s="74"/>
    </row>
    <row r="13124" spans="14:14" customFormat="1">
      <c r="N13124" s="74"/>
    </row>
    <row r="13125" spans="14:14" customFormat="1">
      <c r="N13125" s="74"/>
    </row>
    <row r="13126" spans="14:14" customFormat="1">
      <c r="N13126" s="74"/>
    </row>
    <row r="13127" spans="14:14" customFormat="1">
      <c r="N13127" s="74"/>
    </row>
    <row r="13128" spans="14:14" customFormat="1">
      <c r="N13128" s="74"/>
    </row>
    <row r="13129" spans="14:14" customFormat="1">
      <c r="N13129" s="74"/>
    </row>
    <row r="13130" spans="14:14" customFormat="1">
      <c r="N13130" s="74"/>
    </row>
    <row r="13131" spans="14:14" customFormat="1">
      <c r="N13131" s="74"/>
    </row>
    <row r="13132" spans="14:14" customFormat="1">
      <c r="N13132" s="74"/>
    </row>
    <row r="13133" spans="14:14" customFormat="1">
      <c r="N13133" s="74"/>
    </row>
    <row r="13134" spans="14:14" customFormat="1">
      <c r="N13134" s="74"/>
    </row>
    <row r="13135" spans="14:14" customFormat="1">
      <c r="N13135" s="74"/>
    </row>
    <row r="13136" spans="14:14" customFormat="1">
      <c r="N13136" s="74"/>
    </row>
    <row r="13137" spans="14:14" customFormat="1">
      <c r="N13137" s="74"/>
    </row>
    <row r="13138" spans="14:14" customFormat="1">
      <c r="N13138" s="74"/>
    </row>
    <row r="13139" spans="14:14" customFormat="1">
      <c r="N13139" s="74"/>
    </row>
    <row r="13140" spans="14:14" customFormat="1">
      <c r="N13140" s="74"/>
    </row>
    <row r="13141" spans="14:14" customFormat="1">
      <c r="N13141" s="74"/>
    </row>
    <row r="13142" spans="14:14" customFormat="1">
      <c r="N13142" s="74"/>
    </row>
    <row r="13143" spans="14:14" customFormat="1">
      <c r="N13143" s="74"/>
    </row>
    <row r="13144" spans="14:14" customFormat="1">
      <c r="N13144" s="74"/>
    </row>
    <row r="13145" spans="14:14" customFormat="1">
      <c r="N13145" s="74"/>
    </row>
    <row r="13146" spans="14:14" customFormat="1">
      <c r="N13146" s="74"/>
    </row>
    <row r="13147" spans="14:14" customFormat="1">
      <c r="N13147" s="74"/>
    </row>
    <row r="13148" spans="14:14" customFormat="1">
      <c r="N13148" s="74"/>
    </row>
    <row r="13149" spans="14:14" customFormat="1">
      <c r="N13149" s="74"/>
    </row>
    <row r="13150" spans="14:14" customFormat="1">
      <c r="N13150" s="74"/>
    </row>
    <row r="13151" spans="14:14" customFormat="1">
      <c r="N13151" s="74"/>
    </row>
    <row r="13152" spans="14:14" customFormat="1">
      <c r="N13152" s="74"/>
    </row>
    <row r="13153" spans="14:14" customFormat="1">
      <c r="N13153" s="74"/>
    </row>
    <row r="13154" spans="14:14" customFormat="1">
      <c r="N13154" s="74"/>
    </row>
    <row r="13155" spans="14:14" customFormat="1">
      <c r="N13155" s="74"/>
    </row>
    <row r="13156" spans="14:14" customFormat="1">
      <c r="N13156" s="74"/>
    </row>
    <row r="13157" spans="14:14" customFormat="1">
      <c r="N13157" s="74"/>
    </row>
    <row r="13158" spans="14:14" customFormat="1">
      <c r="N13158" s="74"/>
    </row>
    <row r="13159" spans="14:14" customFormat="1">
      <c r="N13159" s="74"/>
    </row>
    <row r="13160" spans="14:14" customFormat="1">
      <c r="N13160" s="74"/>
    </row>
    <row r="13161" spans="14:14" customFormat="1">
      <c r="N13161" s="74"/>
    </row>
    <row r="13162" spans="14:14" customFormat="1">
      <c r="N13162" s="74"/>
    </row>
    <row r="13163" spans="14:14" customFormat="1">
      <c r="N13163" s="74"/>
    </row>
    <row r="13164" spans="14:14" customFormat="1">
      <c r="N13164" s="74"/>
    </row>
    <row r="13165" spans="14:14" customFormat="1">
      <c r="N13165" s="74"/>
    </row>
    <row r="13166" spans="14:14" customFormat="1">
      <c r="N13166" s="74"/>
    </row>
    <row r="13167" spans="14:14" customFormat="1">
      <c r="N13167" s="74"/>
    </row>
    <row r="13168" spans="14:14" customFormat="1">
      <c r="N13168" s="74"/>
    </row>
    <row r="13169" spans="14:14" customFormat="1">
      <c r="N13169" s="74"/>
    </row>
    <row r="13170" spans="14:14" customFormat="1">
      <c r="N13170" s="74"/>
    </row>
    <row r="13171" spans="14:14" customFormat="1">
      <c r="N13171" s="74"/>
    </row>
    <row r="13172" spans="14:14" customFormat="1">
      <c r="N13172" s="74"/>
    </row>
    <row r="13173" spans="14:14" customFormat="1">
      <c r="N13173" s="74"/>
    </row>
    <row r="13174" spans="14:14" customFormat="1">
      <c r="N13174" s="74"/>
    </row>
    <row r="13175" spans="14:14" customFormat="1">
      <c r="N13175" s="74"/>
    </row>
    <row r="13176" spans="14:14" customFormat="1">
      <c r="N13176" s="74"/>
    </row>
    <row r="13177" spans="14:14" customFormat="1">
      <c r="N13177" s="74"/>
    </row>
    <row r="13178" spans="14:14" customFormat="1">
      <c r="N13178" s="74"/>
    </row>
    <row r="13179" spans="14:14" customFormat="1">
      <c r="N13179" s="74"/>
    </row>
    <row r="13180" spans="14:14" customFormat="1">
      <c r="N13180" s="74"/>
    </row>
    <row r="13181" spans="14:14" customFormat="1">
      <c r="N13181" s="74"/>
    </row>
    <row r="13182" spans="14:14" customFormat="1">
      <c r="N13182" s="74"/>
    </row>
    <row r="13183" spans="14:14" customFormat="1">
      <c r="N13183" s="74"/>
    </row>
    <row r="13184" spans="14:14" customFormat="1">
      <c r="N13184" s="74"/>
    </row>
    <row r="13185" spans="14:14" customFormat="1">
      <c r="N13185" s="74"/>
    </row>
    <row r="13186" spans="14:14" customFormat="1">
      <c r="N13186" s="74"/>
    </row>
    <row r="13187" spans="14:14" customFormat="1">
      <c r="N13187" s="74"/>
    </row>
    <row r="13188" spans="14:14" customFormat="1">
      <c r="N13188" s="74"/>
    </row>
    <row r="13189" spans="14:14" customFormat="1">
      <c r="N13189" s="74"/>
    </row>
    <row r="13190" spans="14:14" customFormat="1">
      <c r="N13190" s="74"/>
    </row>
    <row r="13191" spans="14:14" customFormat="1">
      <c r="N13191" s="74"/>
    </row>
    <row r="13192" spans="14:14" customFormat="1">
      <c r="N13192" s="74"/>
    </row>
    <row r="13193" spans="14:14" customFormat="1">
      <c r="N13193" s="74"/>
    </row>
    <row r="13194" spans="14:14" customFormat="1">
      <c r="N13194" s="74"/>
    </row>
    <row r="13195" spans="14:14" customFormat="1">
      <c r="N13195" s="74"/>
    </row>
    <row r="13196" spans="14:14" customFormat="1">
      <c r="N13196" s="74"/>
    </row>
    <row r="13197" spans="14:14" customFormat="1">
      <c r="N13197" s="74"/>
    </row>
    <row r="13198" spans="14:14" customFormat="1">
      <c r="N13198" s="74"/>
    </row>
    <row r="13199" spans="14:14" customFormat="1">
      <c r="N13199" s="74"/>
    </row>
    <row r="13200" spans="14:14" customFormat="1">
      <c r="N13200" s="74"/>
    </row>
    <row r="13201" spans="14:14" customFormat="1">
      <c r="N13201" s="74"/>
    </row>
    <row r="13202" spans="14:14" customFormat="1">
      <c r="N13202" s="74"/>
    </row>
    <row r="13203" spans="14:14" customFormat="1">
      <c r="N13203" s="74"/>
    </row>
    <row r="13204" spans="14:14" customFormat="1">
      <c r="N13204" s="74"/>
    </row>
    <row r="13205" spans="14:14" customFormat="1">
      <c r="N13205" s="74"/>
    </row>
    <row r="13206" spans="14:14" customFormat="1">
      <c r="N13206" s="74"/>
    </row>
    <row r="13207" spans="14:14" customFormat="1">
      <c r="N13207" s="74"/>
    </row>
    <row r="13208" spans="14:14" customFormat="1">
      <c r="N13208" s="74"/>
    </row>
    <row r="13209" spans="14:14" customFormat="1">
      <c r="N13209" s="74"/>
    </row>
    <row r="13210" spans="14:14" customFormat="1">
      <c r="N13210" s="74"/>
    </row>
    <row r="13211" spans="14:14" customFormat="1">
      <c r="N13211" s="74"/>
    </row>
    <row r="13212" spans="14:14" customFormat="1">
      <c r="N13212" s="74"/>
    </row>
    <row r="13213" spans="14:14" customFormat="1">
      <c r="N13213" s="74"/>
    </row>
    <row r="13214" spans="14:14" customFormat="1">
      <c r="N13214" s="74"/>
    </row>
    <row r="13215" spans="14:14" customFormat="1">
      <c r="N13215" s="74"/>
    </row>
    <row r="13216" spans="14:14" customFormat="1">
      <c r="N13216" s="74"/>
    </row>
    <row r="13217" spans="14:14" customFormat="1">
      <c r="N13217" s="74"/>
    </row>
    <row r="13218" spans="14:14" customFormat="1">
      <c r="N13218" s="74"/>
    </row>
    <row r="13219" spans="14:14" customFormat="1">
      <c r="N13219" s="74"/>
    </row>
    <row r="13220" spans="14:14" customFormat="1">
      <c r="N13220" s="74"/>
    </row>
    <row r="13221" spans="14:14" customFormat="1">
      <c r="N13221" s="74"/>
    </row>
    <row r="13222" spans="14:14" customFormat="1">
      <c r="N13222" s="74"/>
    </row>
    <row r="13223" spans="14:14" customFormat="1">
      <c r="N13223" s="74"/>
    </row>
    <row r="13224" spans="14:14" customFormat="1">
      <c r="N13224" s="74"/>
    </row>
    <row r="13225" spans="14:14" customFormat="1">
      <c r="N13225" s="74"/>
    </row>
    <row r="13226" spans="14:14" customFormat="1">
      <c r="N13226" s="74"/>
    </row>
    <row r="13227" spans="14:14" customFormat="1">
      <c r="N13227" s="74"/>
    </row>
    <row r="13228" spans="14:14" customFormat="1">
      <c r="N13228" s="74"/>
    </row>
    <row r="13229" spans="14:14" customFormat="1">
      <c r="N13229" s="74"/>
    </row>
    <row r="13230" spans="14:14" customFormat="1">
      <c r="N13230" s="74"/>
    </row>
    <row r="13231" spans="14:14" customFormat="1">
      <c r="N13231" s="74"/>
    </row>
    <row r="13232" spans="14:14" customFormat="1">
      <c r="N13232" s="74"/>
    </row>
    <row r="13233" spans="14:14" customFormat="1">
      <c r="N13233" s="74"/>
    </row>
    <row r="13234" spans="14:14" customFormat="1">
      <c r="N13234" s="74"/>
    </row>
    <row r="13235" spans="14:14" customFormat="1">
      <c r="N13235" s="74"/>
    </row>
    <row r="13236" spans="14:14" customFormat="1">
      <c r="N13236" s="74"/>
    </row>
    <row r="13237" spans="14:14" customFormat="1">
      <c r="N13237" s="74"/>
    </row>
    <row r="13238" spans="14:14" customFormat="1">
      <c r="N13238" s="74"/>
    </row>
    <row r="13239" spans="14:14" customFormat="1">
      <c r="N13239" s="74"/>
    </row>
    <row r="13240" spans="14:14" customFormat="1">
      <c r="N13240" s="74"/>
    </row>
    <row r="13241" spans="14:14" customFormat="1">
      <c r="N13241" s="74"/>
    </row>
    <row r="13242" spans="14:14" customFormat="1">
      <c r="N13242" s="74"/>
    </row>
    <row r="13243" spans="14:14" customFormat="1">
      <c r="N13243" s="74"/>
    </row>
    <row r="13244" spans="14:14" customFormat="1">
      <c r="N13244" s="74"/>
    </row>
    <row r="13245" spans="14:14" customFormat="1">
      <c r="N13245" s="74"/>
    </row>
    <row r="13246" spans="14:14" customFormat="1">
      <c r="N13246" s="74"/>
    </row>
    <row r="13247" spans="14:14" customFormat="1">
      <c r="N13247" s="74"/>
    </row>
    <row r="13248" spans="14:14" customFormat="1">
      <c r="N13248" s="74"/>
    </row>
    <row r="13249" spans="14:14" customFormat="1">
      <c r="N13249" s="74"/>
    </row>
    <row r="13250" spans="14:14" customFormat="1">
      <c r="N13250" s="74"/>
    </row>
    <row r="13251" spans="14:14" customFormat="1">
      <c r="N13251" s="74"/>
    </row>
    <row r="13252" spans="14:14" customFormat="1">
      <c r="N13252" s="74"/>
    </row>
    <row r="13253" spans="14:14" customFormat="1">
      <c r="N13253" s="74"/>
    </row>
    <row r="13254" spans="14:14" customFormat="1">
      <c r="N13254" s="74"/>
    </row>
    <row r="13255" spans="14:14" customFormat="1">
      <c r="N13255" s="74"/>
    </row>
    <row r="13256" spans="14:14" customFormat="1">
      <c r="N13256" s="74"/>
    </row>
    <row r="13257" spans="14:14" customFormat="1">
      <c r="N13257" s="74"/>
    </row>
    <row r="13258" spans="14:14" customFormat="1">
      <c r="N13258" s="74"/>
    </row>
    <row r="13259" spans="14:14" customFormat="1">
      <c r="N13259" s="74"/>
    </row>
    <row r="13260" spans="14:14" customFormat="1">
      <c r="N13260" s="74"/>
    </row>
    <row r="13261" spans="14:14" customFormat="1">
      <c r="N13261" s="74"/>
    </row>
    <row r="13262" spans="14:14" customFormat="1">
      <c r="N13262" s="74"/>
    </row>
    <row r="13263" spans="14:14" customFormat="1">
      <c r="N13263" s="74"/>
    </row>
    <row r="13264" spans="14:14" customFormat="1">
      <c r="N13264" s="74"/>
    </row>
    <row r="13265" spans="14:14" customFormat="1">
      <c r="N13265" s="74"/>
    </row>
    <row r="13266" spans="14:14" customFormat="1">
      <c r="N13266" s="74"/>
    </row>
    <row r="13267" spans="14:14" customFormat="1">
      <c r="N13267" s="74"/>
    </row>
    <row r="13268" spans="14:14" customFormat="1">
      <c r="N13268" s="74"/>
    </row>
    <row r="13269" spans="14:14" customFormat="1">
      <c r="N13269" s="74"/>
    </row>
    <row r="13270" spans="14:14" customFormat="1">
      <c r="N13270" s="74"/>
    </row>
    <row r="13271" spans="14:14" customFormat="1">
      <c r="N13271" s="74"/>
    </row>
    <row r="13272" spans="14:14" customFormat="1">
      <c r="N13272" s="74"/>
    </row>
    <row r="13273" spans="14:14" customFormat="1">
      <c r="N13273" s="74"/>
    </row>
    <row r="13274" spans="14:14" customFormat="1">
      <c r="N13274" s="74"/>
    </row>
    <row r="13275" spans="14:14" customFormat="1">
      <c r="N13275" s="74"/>
    </row>
    <row r="13276" spans="14:14" customFormat="1">
      <c r="N13276" s="74"/>
    </row>
    <row r="13277" spans="14:14" customFormat="1">
      <c r="N13277" s="74"/>
    </row>
    <row r="13278" spans="14:14" customFormat="1">
      <c r="N13278" s="74"/>
    </row>
    <row r="13279" spans="14:14" customFormat="1">
      <c r="N13279" s="74"/>
    </row>
    <row r="13280" spans="14:14" customFormat="1">
      <c r="N13280" s="74"/>
    </row>
    <row r="13281" spans="14:14" customFormat="1">
      <c r="N13281" s="74"/>
    </row>
    <row r="13282" spans="14:14" customFormat="1">
      <c r="N13282" s="74"/>
    </row>
    <row r="13283" spans="14:14" customFormat="1">
      <c r="N13283" s="74"/>
    </row>
    <row r="13284" spans="14:14" customFormat="1">
      <c r="N13284" s="74"/>
    </row>
    <row r="13285" spans="14:14" customFormat="1">
      <c r="N13285" s="74"/>
    </row>
    <row r="13286" spans="14:14" customFormat="1">
      <c r="N13286" s="74"/>
    </row>
    <row r="13287" spans="14:14" customFormat="1">
      <c r="N13287" s="74"/>
    </row>
    <row r="13288" spans="14:14" customFormat="1">
      <c r="N13288" s="74"/>
    </row>
    <row r="13289" spans="14:14" customFormat="1">
      <c r="N13289" s="74"/>
    </row>
    <row r="13290" spans="14:14" customFormat="1">
      <c r="N13290" s="74"/>
    </row>
    <row r="13291" spans="14:14" customFormat="1">
      <c r="N13291" s="74"/>
    </row>
    <row r="13292" spans="14:14" customFormat="1">
      <c r="N13292" s="74"/>
    </row>
    <row r="13293" spans="14:14" customFormat="1">
      <c r="N13293" s="74"/>
    </row>
    <row r="13294" spans="14:14" customFormat="1">
      <c r="N13294" s="74"/>
    </row>
    <row r="13295" spans="14:14" customFormat="1">
      <c r="N13295" s="74"/>
    </row>
    <row r="13296" spans="14:14" customFormat="1">
      <c r="N13296" s="74"/>
    </row>
    <row r="13297" spans="14:14" customFormat="1">
      <c r="N13297" s="74"/>
    </row>
    <row r="13298" spans="14:14" customFormat="1">
      <c r="N13298" s="74"/>
    </row>
    <row r="13299" spans="14:14" customFormat="1">
      <c r="N13299" s="74"/>
    </row>
    <row r="13300" spans="14:14" customFormat="1">
      <c r="N13300" s="74"/>
    </row>
    <row r="13301" spans="14:14" customFormat="1">
      <c r="N13301" s="74"/>
    </row>
    <row r="13302" spans="14:14" customFormat="1">
      <c r="N13302" s="74"/>
    </row>
    <row r="13303" spans="14:14" customFormat="1">
      <c r="N13303" s="74"/>
    </row>
    <row r="13304" spans="14:14" customFormat="1">
      <c r="N13304" s="74"/>
    </row>
    <row r="13305" spans="14:14" customFormat="1">
      <c r="N13305" s="74"/>
    </row>
    <row r="13306" spans="14:14" customFormat="1">
      <c r="N13306" s="74"/>
    </row>
    <row r="13307" spans="14:14" customFormat="1">
      <c r="N13307" s="74"/>
    </row>
    <row r="13308" spans="14:14" customFormat="1">
      <c r="N13308" s="74"/>
    </row>
    <row r="13309" spans="14:14" customFormat="1">
      <c r="N13309" s="74"/>
    </row>
    <row r="13310" spans="14:14" customFormat="1">
      <c r="N13310" s="74"/>
    </row>
    <row r="13311" spans="14:14" customFormat="1">
      <c r="N13311" s="74"/>
    </row>
    <row r="13312" spans="14:14" customFormat="1">
      <c r="N13312" s="74"/>
    </row>
    <row r="13313" spans="14:14" customFormat="1">
      <c r="N13313" s="74"/>
    </row>
    <row r="13314" spans="14:14" customFormat="1">
      <c r="N13314" s="74"/>
    </row>
    <row r="13315" spans="14:14" customFormat="1">
      <c r="N13315" s="74"/>
    </row>
    <row r="13316" spans="14:14" customFormat="1">
      <c r="N13316" s="74"/>
    </row>
    <row r="13317" spans="14:14" customFormat="1">
      <c r="N13317" s="74"/>
    </row>
    <row r="13318" spans="14:14" customFormat="1">
      <c r="N13318" s="74"/>
    </row>
    <row r="13319" spans="14:14" customFormat="1">
      <c r="N13319" s="74"/>
    </row>
    <row r="13320" spans="14:14" customFormat="1">
      <c r="N13320" s="74"/>
    </row>
    <row r="13321" spans="14:14" customFormat="1">
      <c r="N13321" s="74"/>
    </row>
    <row r="13322" spans="14:14" customFormat="1">
      <c r="N13322" s="74"/>
    </row>
    <row r="13323" spans="14:14" customFormat="1">
      <c r="N13323" s="74"/>
    </row>
    <row r="13324" spans="14:14" customFormat="1">
      <c r="N13324" s="74"/>
    </row>
    <row r="13325" spans="14:14" customFormat="1">
      <c r="N13325" s="74"/>
    </row>
    <row r="13326" spans="14:14" customFormat="1">
      <c r="N13326" s="74"/>
    </row>
    <row r="13327" spans="14:14" customFormat="1">
      <c r="N13327" s="74"/>
    </row>
    <row r="13328" spans="14:14" customFormat="1">
      <c r="N13328" s="74"/>
    </row>
    <row r="13329" spans="14:14" customFormat="1">
      <c r="N13329" s="74"/>
    </row>
    <row r="13330" spans="14:14" customFormat="1">
      <c r="N13330" s="74"/>
    </row>
    <row r="13331" spans="14:14" customFormat="1">
      <c r="N13331" s="74"/>
    </row>
    <row r="13332" spans="14:14" customFormat="1">
      <c r="N13332" s="74"/>
    </row>
    <row r="13333" spans="14:14" customFormat="1">
      <c r="N13333" s="74"/>
    </row>
    <row r="13334" spans="14:14" customFormat="1">
      <c r="N13334" s="74"/>
    </row>
    <row r="13335" spans="14:14" customFormat="1">
      <c r="N13335" s="74"/>
    </row>
    <row r="13336" spans="14:14" customFormat="1">
      <c r="N13336" s="74"/>
    </row>
    <row r="13337" spans="14:14" customFormat="1">
      <c r="N13337" s="74"/>
    </row>
    <row r="13338" spans="14:14" customFormat="1">
      <c r="N13338" s="74"/>
    </row>
    <row r="13339" spans="14:14" customFormat="1">
      <c r="N13339" s="74"/>
    </row>
    <row r="13340" spans="14:14" customFormat="1">
      <c r="N13340" s="74"/>
    </row>
    <row r="13341" spans="14:14" customFormat="1">
      <c r="N13341" s="74"/>
    </row>
    <row r="13342" spans="14:14" customFormat="1">
      <c r="N13342" s="74"/>
    </row>
    <row r="13343" spans="14:14" customFormat="1">
      <c r="N13343" s="74"/>
    </row>
    <row r="13344" spans="14:14" customFormat="1">
      <c r="N13344" s="74"/>
    </row>
    <row r="13345" spans="14:14" customFormat="1">
      <c r="N13345" s="74"/>
    </row>
    <row r="13346" spans="14:14" customFormat="1">
      <c r="N13346" s="74"/>
    </row>
    <row r="13347" spans="14:14" customFormat="1">
      <c r="N13347" s="74"/>
    </row>
    <row r="13348" spans="14:14" customFormat="1">
      <c r="N13348" s="74"/>
    </row>
    <row r="13349" spans="14:14" customFormat="1">
      <c r="N13349" s="74"/>
    </row>
    <row r="13350" spans="14:14" customFormat="1">
      <c r="N13350" s="74"/>
    </row>
    <row r="13351" spans="14:14" customFormat="1">
      <c r="N13351" s="74"/>
    </row>
    <row r="13352" spans="14:14" customFormat="1">
      <c r="N13352" s="74"/>
    </row>
    <row r="13353" spans="14:14" customFormat="1">
      <c r="N13353" s="74"/>
    </row>
    <row r="13354" spans="14:14" customFormat="1">
      <c r="N13354" s="74"/>
    </row>
    <row r="13355" spans="14:14" customFormat="1">
      <c r="N13355" s="74"/>
    </row>
    <row r="13356" spans="14:14" customFormat="1">
      <c r="N13356" s="74"/>
    </row>
    <row r="13357" spans="14:14" customFormat="1">
      <c r="N13357" s="74"/>
    </row>
    <row r="13358" spans="14:14" customFormat="1">
      <c r="N13358" s="74"/>
    </row>
    <row r="13359" spans="14:14" customFormat="1">
      <c r="N13359" s="74"/>
    </row>
    <row r="13360" spans="14:14" customFormat="1">
      <c r="N13360" s="74"/>
    </row>
    <row r="13361" spans="14:14" customFormat="1">
      <c r="N13361" s="74"/>
    </row>
    <row r="13362" spans="14:14" customFormat="1">
      <c r="N13362" s="74"/>
    </row>
    <row r="13363" spans="14:14" customFormat="1">
      <c r="N13363" s="74"/>
    </row>
    <row r="13364" spans="14:14" customFormat="1">
      <c r="N13364" s="74"/>
    </row>
    <row r="13365" spans="14:14" customFormat="1">
      <c r="N13365" s="74"/>
    </row>
    <row r="13366" spans="14:14" customFormat="1">
      <c r="N13366" s="74"/>
    </row>
    <row r="13367" spans="14:14" customFormat="1">
      <c r="N13367" s="74"/>
    </row>
    <row r="13368" spans="14:14" customFormat="1">
      <c r="N13368" s="74"/>
    </row>
    <row r="13369" spans="14:14" customFormat="1">
      <c r="N13369" s="74"/>
    </row>
    <row r="13370" spans="14:14" customFormat="1">
      <c r="N13370" s="74"/>
    </row>
    <row r="13371" spans="14:14" customFormat="1">
      <c r="N13371" s="74"/>
    </row>
    <row r="13372" spans="14:14" customFormat="1">
      <c r="N13372" s="74"/>
    </row>
    <row r="13373" spans="14:14" customFormat="1">
      <c r="N13373" s="74"/>
    </row>
    <row r="13374" spans="14:14" customFormat="1">
      <c r="N13374" s="74"/>
    </row>
    <row r="13375" spans="14:14" customFormat="1">
      <c r="N13375" s="74"/>
    </row>
    <row r="13376" spans="14:14" customFormat="1">
      <c r="N13376" s="74"/>
    </row>
    <row r="13377" spans="14:14" customFormat="1">
      <c r="N13377" s="74"/>
    </row>
    <row r="13378" spans="14:14" customFormat="1">
      <c r="N13378" s="74"/>
    </row>
    <row r="13379" spans="14:14" customFormat="1">
      <c r="N13379" s="74"/>
    </row>
    <row r="13380" spans="14:14" customFormat="1">
      <c r="N13380" s="74"/>
    </row>
    <row r="13381" spans="14:14" customFormat="1">
      <c r="N13381" s="74"/>
    </row>
    <row r="13382" spans="14:14" customFormat="1">
      <c r="N13382" s="74"/>
    </row>
    <row r="13383" spans="14:14" customFormat="1">
      <c r="N13383" s="74"/>
    </row>
    <row r="13384" spans="14:14" customFormat="1">
      <c r="N13384" s="74"/>
    </row>
    <row r="13385" spans="14:14" customFormat="1">
      <c r="N13385" s="74"/>
    </row>
    <row r="13386" spans="14:14" customFormat="1">
      <c r="N13386" s="74"/>
    </row>
    <row r="13387" spans="14:14" customFormat="1">
      <c r="N13387" s="74"/>
    </row>
    <row r="13388" spans="14:14" customFormat="1">
      <c r="N13388" s="74"/>
    </row>
    <row r="13389" spans="14:14" customFormat="1">
      <c r="N13389" s="74"/>
    </row>
    <row r="13390" spans="14:14" customFormat="1">
      <c r="N13390" s="74"/>
    </row>
    <row r="13391" spans="14:14" customFormat="1">
      <c r="N13391" s="74"/>
    </row>
    <row r="13392" spans="14:14" customFormat="1">
      <c r="N13392" s="74"/>
    </row>
    <row r="13393" spans="14:14" customFormat="1">
      <c r="N13393" s="74"/>
    </row>
    <row r="13394" spans="14:14" customFormat="1">
      <c r="N13394" s="74"/>
    </row>
    <row r="13395" spans="14:14" customFormat="1">
      <c r="N13395" s="74"/>
    </row>
    <row r="13396" spans="14:14" customFormat="1">
      <c r="N13396" s="74"/>
    </row>
    <row r="13397" spans="14:14" customFormat="1">
      <c r="N13397" s="74"/>
    </row>
    <row r="13398" spans="14:14" customFormat="1">
      <c r="N13398" s="74"/>
    </row>
    <row r="13399" spans="14:14" customFormat="1">
      <c r="N13399" s="74"/>
    </row>
    <row r="13400" spans="14:14" customFormat="1">
      <c r="N13400" s="74"/>
    </row>
    <row r="13401" spans="14:14" customFormat="1">
      <c r="N13401" s="74"/>
    </row>
    <row r="13402" spans="14:14" customFormat="1">
      <c r="N13402" s="74"/>
    </row>
    <row r="13403" spans="14:14" customFormat="1">
      <c r="N13403" s="74"/>
    </row>
    <row r="13404" spans="14:14" customFormat="1">
      <c r="N13404" s="74"/>
    </row>
    <row r="13405" spans="14:14" customFormat="1">
      <c r="N13405" s="74"/>
    </row>
    <row r="13406" spans="14:14" customFormat="1">
      <c r="N13406" s="74"/>
    </row>
    <row r="13407" spans="14:14" customFormat="1">
      <c r="N13407" s="74"/>
    </row>
    <row r="13408" spans="14:14" customFormat="1">
      <c r="N13408" s="74"/>
    </row>
    <row r="13409" spans="14:14" customFormat="1">
      <c r="N13409" s="74"/>
    </row>
    <row r="13410" spans="14:14" customFormat="1">
      <c r="N13410" s="74"/>
    </row>
    <row r="13411" spans="14:14" customFormat="1">
      <c r="N13411" s="74"/>
    </row>
    <row r="13412" spans="14:14" customFormat="1">
      <c r="N13412" s="74"/>
    </row>
    <row r="13413" spans="14:14" customFormat="1">
      <c r="N13413" s="74"/>
    </row>
    <row r="13414" spans="14:14" customFormat="1">
      <c r="N13414" s="74"/>
    </row>
    <row r="13415" spans="14:14" customFormat="1">
      <c r="N13415" s="74"/>
    </row>
    <row r="13416" spans="14:14" customFormat="1">
      <c r="N13416" s="74"/>
    </row>
    <row r="13417" spans="14:14" customFormat="1">
      <c r="N13417" s="74"/>
    </row>
    <row r="13418" spans="14:14" customFormat="1">
      <c r="N13418" s="74"/>
    </row>
    <row r="13419" spans="14:14" customFormat="1">
      <c r="N13419" s="74"/>
    </row>
    <row r="13420" spans="14:14" customFormat="1">
      <c r="N13420" s="74"/>
    </row>
    <row r="13421" spans="14:14" customFormat="1">
      <c r="N13421" s="74"/>
    </row>
    <row r="13422" spans="14:14" customFormat="1">
      <c r="N13422" s="74"/>
    </row>
    <row r="13423" spans="14:14" customFormat="1">
      <c r="N13423" s="74"/>
    </row>
    <row r="13424" spans="14:14" customFormat="1">
      <c r="N13424" s="74"/>
    </row>
    <row r="13425" spans="14:14" customFormat="1">
      <c r="N13425" s="74"/>
    </row>
    <row r="13426" spans="14:14" customFormat="1">
      <c r="N13426" s="74"/>
    </row>
    <row r="13427" spans="14:14" customFormat="1">
      <c r="N13427" s="74"/>
    </row>
    <row r="13428" spans="14:14" customFormat="1">
      <c r="N13428" s="74"/>
    </row>
    <row r="13429" spans="14:14" customFormat="1">
      <c r="N13429" s="74"/>
    </row>
    <row r="13430" spans="14:14" customFormat="1">
      <c r="N13430" s="74"/>
    </row>
    <row r="13431" spans="14:14" customFormat="1">
      <c r="N13431" s="74"/>
    </row>
    <row r="13432" spans="14:14" customFormat="1">
      <c r="N13432" s="74"/>
    </row>
    <row r="13433" spans="14:14" customFormat="1">
      <c r="N13433" s="74"/>
    </row>
    <row r="13434" spans="14:14" customFormat="1">
      <c r="N13434" s="74"/>
    </row>
    <row r="13435" spans="14:14" customFormat="1">
      <c r="N13435" s="74"/>
    </row>
    <row r="13436" spans="14:14" customFormat="1">
      <c r="N13436" s="74"/>
    </row>
    <row r="13437" spans="14:14" customFormat="1">
      <c r="N13437" s="74"/>
    </row>
    <row r="13438" spans="14:14" customFormat="1">
      <c r="N13438" s="74"/>
    </row>
    <row r="13439" spans="14:14" customFormat="1">
      <c r="N13439" s="74"/>
    </row>
    <row r="13440" spans="14:14" customFormat="1">
      <c r="N13440" s="74"/>
    </row>
    <row r="13441" spans="14:14" customFormat="1">
      <c r="N13441" s="74"/>
    </row>
    <row r="13442" spans="14:14" customFormat="1">
      <c r="N13442" s="74"/>
    </row>
    <row r="13443" spans="14:14" customFormat="1">
      <c r="N13443" s="74"/>
    </row>
    <row r="13444" spans="14:14" customFormat="1">
      <c r="N13444" s="74"/>
    </row>
    <row r="13445" spans="14:14" customFormat="1">
      <c r="N13445" s="74"/>
    </row>
    <row r="13446" spans="14:14" customFormat="1">
      <c r="N13446" s="74"/>
    </row>
    <row r="13447" spans="14:14" customFormat="1">
      <c r="N13447" s="74"/>
    </row>
    <row r="13448" spans="14:14" customFormat="1">
      <c r="N13448" s="74"/>
    </row>
    <row r="13449" spans="14:14" customFormat="1">
      <c r="N13449" s="74"/>
    </row>
    <row r="13450" spans="14:14" customFormat="1">
      <c r="N13450" s="74"/>
    </row>
    <row r="13451" spans="14:14" customFormat="1">
      <c r="N13451" s="74"/>
    </row>
    <row r="13452" spans="14:14" customFormat="1">
      <c r="N13452" s="74"/>
    </row>
    <row r="13453" spans="14:14" customFormat="1">
      <c r="N13453" s="74"/>
    </row>
    <row r="13454" spans="14:14" customFormat="1">
      <c r="N13454" s="74"/>
    </row>
    <row r="13455" spans="14:14" customFormat="1">
      <c r="N13455" s="74"/>
    </row>
    <row r="13456" spans="14:14" customFormat="1">
      <c r="N13456" s="74"/>
    </row>
    <row r="13457" spans="14:14" customFormat="1">
      <c r="N13457" s="74"/>
    </row>
    <row r="13458" spans="14:14" customFormat="1">
      <c r="N13458" s="74"/>
    </row>
    <row r="13459" spans="14:14" customFormat="1">
      <c r="N13459" s="74"/>
    </row>
    <row r="13460" spans="14:14" customFormat="1">
      <c r="N13460" s="74"/>
    </row>
    <row r="13461" spans="14:14" customFormat="1">
      <c r="N13461" s="74"/>
    </row>
    <row r="13462" spans="14:14" customFormat="1">
      <c r="N13462" s="74"/>
    </row>
    <row r="13463" spans="14:14" customFormat="1">
      <c r="N13463" s="74"/>
    </row>
    <row r="13464" spans="14:14" customFormat="1">
      <c r="N13464" s="74"/>
    </row>
    <row r="13465" spans="14:14" customFormat="1">
      <c r="N13465" s="74"/>
    </row>
    <row r="13466" spans="14:14" customFormat="1">
      <c r="N13466" s="74"/>
    </row>
    <row r="13467" spans="14:14" customFormat="1">
      <c r="N13467" s="74"/>
    </row>
    <row r="13468" spans="14:14" customFormat="1">
      <c r="N13468" s="74"/>
    </row>
    <row r="13469" spans="14:14" customFormat="1">
      <c r="N13469" s="74"/>
    </row>
    <row r="13470" spans="14:14" customFormat="1">
      <c r="N13470" s="74"/>
    </row>
    <row r="13471" spans="14:14" customFormat="1">
      <c r="N13471" s="74"/>
    </row>
    <row r="13472" spans="14:14" customFormat="1">
      <c r="N13472" s="74"/>
    </row>
    <row r="13473" spans="14:14" customFormat="1">
      <c r="N13473" s="74"/>
    </row>
    <row r="13474" spans="14:14" customFormat="1">
      <c r="N13474" s="74"/>
    </row>
    <row r="13475" spans="14:14" customFormat="1">
      <c r="N13475" s="74"/>
    </row>
    <row r="13476" spans="14:14" customFormat="1">
      <c r="N13476" s="74"/>
    </row>
    <row r="13477" spans="14:14" customFormat="1">
      <c r="N13477" s="74"/>
    </row>
    <row r="13478" spans="14:14" customFormat="1">
      <c r="N13478" s="74"/>
    </row>
    <row r="13479" spans="14:14" customFormat="1">
      <c r="N13479" s="74"/>
    </row>
    <row r="13480" spans="14:14" customFormat="1">
      <c r="N13480" s="74"/>
    </row>
    <row r="13481" spans="14:14" customFormat="1">
      <c r="N13481" s="74"/>
    </row>
    <row r="13482" spans="14:14" customFormat="1">
      <c r="N13482" s="74"/>
    </row>
    <row r="13483" spans="14:14" customFormat="1">
      <c r="N13483" s="74"/>
    </row>
    <row r="13484" spans="14:14" customFormat="1">
      <c r="N13484" s="74"/>
    </row>
    <row r="13485" spans="14:14" customFormat="1">
      <c r="N13485" s="74"/>
    </row>
    <row r="13486" spans="14:14" customFormat="1">
      <c r="N13486" s="74"/>
    </row>
    <row r="13487" spans="14:14" customFormat="1">
      <c r="N13487" s="74"/>
    </row>
    <row r="13488" spans="14:14" customFormat="1">
      <c r="N13488" s="74"/>
    </row>
    <row r="13489" spans="14:14" customFormat="1">
      <c r="N13489" s="74"/>
    </row>
    <row r="13490" spans="14:14" customFormat="1">
      <c r="N13490" s="74"/>
    </row>
    <row r="13491" spans="14:14" customFormat="1">
      <c r="N13491" s="74"/>
    </row>
    <row r="13492" spans="14:14" customFormat="1">
      <c r="N13492" s="74"/>
    </row>
    <row r="13493" spans="14:14" customFormat="1">
      <c r="N13493" s="74"/>
    </row>
    <row r="13494" spans="14:14" customFormat="1">
      <c r="N13494" s="74"/>
    </row>
    <row r="13495" spans="14:14" customFormat="1">
      <c r="N13495" s="74"/>
    </row>
    <row r="13496" spans="14:14" customFormat="1">
      <c r="N13496" s="74"/>
    </row>
    <row r="13497" spans="14:14" customFormat="1">
      <c r="N13497" s="74"/>
    </row>
    <row r="13498" spans="14:14" customFormat="1">
      <c r="N13498" s="74"/>
    </row>
    <row r="13499" spans="14:14" customFormat="1">
      <c r="N13499" s="74"/>
    </row>
    <row r="13500" spans="14:14" customFormat="1">
      <c r="N13500" s="74"/>
    </row>
    <row r="13501" spans="14:14" customFormat="1">
      <c r="N13501" s="74"/>
    </row>
    <row r="13502" spans="14:14" customFormat="1">
      <c r="N13502" s="74"/>
    </row>
    <row r="13503" spans="14:14" customFormat="1">
      <c r="N13503" s="74"/>
    </row>
    <row r="13504" spans="14:14" customFormat="1">
      <c r="N13504" s="74"/>
    </row>
    <row r="13505" spans="14:14" customFormat="1">
      <c r="N13505" s="74"/>
    </row>
    <row r="13506" spans="14:14" customFormat="1">
      <c r="N13506" s="74"/>
    </row>
    <row r="13507" spans="14:14" customFormat="1">
      <c r="N13507" s="74"/>
    </row>
    <row r="13508" spans="14:14" customFormat="1">
      <c r="N13508" s="74"/>
    </row>
    <row r="13509" spans="14:14" customFormat="1">
      <c r="N13509" s="74"/>
    </row>
    <row r="13510" spans="14:14" customFormat="1">
      <c r="N13510" s="74"/>
    </row>
    <row r="13511" spans="14:14" customFormat="1">
      <c r="N13511" s="74"/>
    </row>
    <row r="13512" spans="14:14" customFormat="1">
      <c r="N13512" s="74"/>
    </row>
    <row r="13513" spans="14:14" customFormat="1">
      <c r="N13513" s="74"/>
    </row>
    <row r="13514" spans="14:14" customFormat="1">
      <c r="N13514" s="74"/>
    </row>
    <row r="13515" spans="14:14" customFormat="1">
      <c r="N13515" s="74"/>
    </row>
    <row r="13516" spans="14:14" customFormat="1">
      <c r="N13516" s="74"/>
    </row>
    <row r="13517" spans="14:14" customFormat="1">
      <c r="N13517" s="74"/>
    </row>
    <row r="13518" spans="14:14" customFormat="1">
      <c r="N13518" s="74"/>
    </row>
    <row r="13519" spans="14:14" customFormat="1">
      <c r="N13519" s="74"/>
    </row>
    <row r="13520" spans="14:14" customFormat="1">
      <c r="N13520" s="74"/>
    </row>
    <row r="13521" spans="14:14" customFormat="1">
      <c r="N13521" s="74"/>
    </row>
    <row r="13522" spans="14:14" customFormat="1">
      <c r="N13522" s="74"/>
    </row>
    <row r="13523" spans="14:14" customFormat="1">
      <c r="N13523" s="74"/>
    </row>
    <row r="13524" spans="14:14" customFormat="1">
      <c r="N13524" s="74"/>
    </row>
    <row r="13525" spans="14:14" customFormat="1">
      <c r="N13525" s="74"/>
    </row>
    <row r="13526" spans="14:14" customFormat="1">
      <c r="N13526" s="74"/>
    </row>
    <row r="13527" spans="14:14" customFormat="1">
      <c r="N13527" s="74"/>
    </row>
    <row r="13528" spans="14:14" customFormat="1">
      <c r="N13528" s="74"/>
    </row>
    <row r="13529" spans="14:14" customFormat="1">
      <c r="N13529" s="74"/>
    </row>
    <row r="13530" spans="14:14" customFormat="1">
      <c r="N13530" s="74"/>
    </row>
    <row r="13531" spans="14:14" customFormat="1">
      <c r="N13531" s="74"/>
    </row>
    <row r="13532" spans="14:14" customFormat="1">
      <c r="N13532" s="74"/>
    </row>
    <row r="13533" spans="14:14" customFormat="1">
      <c r="N13533" s="74"/>
    </row>
    <row r="13534" spans="14:14" customFormat="1">
      <c r="N13534" s="74"/>
    </row>
    <row r="13535" spans="14:14" customFormat="1">
      <c r="N13535" s="74"/>
    </row>
    <row r="13536" spans="14:14" customFormat="1">
      <c r="N13536" s="74"/>
    </row>
    <row r="13537" spans="14:14" customFormat="1">
      <c r="N13537" s="74"/>
    </row>
    <row r="13538" spans="14:14" customFormat="1">
      <c r="N13538" s="74"/>
    </row>
    <row r="13539" spans="14:14" customFormat="1">
      <c r="N13539" s="74"/>
    </row>
    <row r="13540" spans="14:14" customFormat="1">
      <c r="N13540" s="74"/>
    </row>
    <row r="13541" spans="14:14" customFormat="1">
      <c r="N13541" s="74"/>
    </row>
    <row r="13542" spans="14:14" customFormat="1">
      <c r="N13542" s="74"/>
    </row>
    <row r="13543" spans="14:14" customFormat="1">
      <c r="N13543" s="74"/>
    </row>
    <row r="13544" spans="14:14" customFormat="1">
      <c r="N13544" s="74"/>
    </row>
    <row r="13545" spans="14:14" customFormat="1">
      <c r="N13545" s="74"/>
    </row>
    <row r="13546" spans="14:14" customFormat="1">
      <c r="N13546" s="74"/>
    </row>
    <row r="13547" spans="14:14" customFormat="1">
      <c r="N13547" s="74"/>
    </row>
    <row r="13548" spans="14:14" customFormat="1">
      <c r="N13548" s="74"/>
    </row>
    <row r="13549" spans="14:14" customFormat="1">
      <c r="N13549" s="74"/>
    </row>
    <row r="13550" spans="14:14" customFormat="1">
      <c r="N13550" s="74"/>
    </row>
    <row r="13551" spans="14:14" customFormat="1">
      <c r="N13551" s="74"/>
    </row>
    <row r="13552" spans="14:14" customFormat="1">
      <c r="N13552" s="74"/>
    </row>
    <row r="13553" spans="14:14" customFormat="1">
      <c r="N13553" s="74"/>
    </row>
    <row r="13554" spans="14:14" customFormat="1">
      <c r="N13554" s="74"/>
    </row>
    <row r="13555" spans="14:14" customFormat="1">
      <c r="N13555" s="74"/>
    </row>
    <row r="13556" spans="14:14" customFormat="1">
      <c r="N13556" s="74"/>
    </row>
    <row r="13557" spans="14:14" customFormat="1">
      <c r="N13557" s="74"/>
    </row>
    <row r="13558" spans="14:14" customFormat="1">
      <c r="N13558" s="74"/>
    </row>
    <row r="13559" spans="14:14" customFormat="1">
      <c r="N13559" s="74"/>
    </row>
    <row r="13560" spans="14:14" customFormat="1">
      <c r="N13560" s="74"/>
    </row>
    <row r="13561" spans="14:14" customFormat="1">
      <c r="N13561" s="74"/>
    </row>
    <row r="13562" spans="14:14" customFormat="1">
      <c r="N13562" s="74"/>
    </row>
    <row r="13563" spans="14:14" customFormat="1">
      <c r="N13563" s="74"/>
    </row>
    <row r="13564" spans="14:14" customFormat="1">
      <c r="N13564" s="74"/>
    </row>
    <row r="13565" spans="14:14" customFormat="1">
      <c r="N13565" s="74"/>
    </row>
    <row r="13566" spans="14:14" customFormat="1">
      <c r="N13566" s="74"/>
    </row>
    <row r="13567" spans="14:14" customFormat="1">
      <c r="N13567" s="74"/>
    </row>
    <row r="13568" spans="14:14" customFormat="1">
      <c r="N13568" s="74"/>
    </row>
    <row r="13569" spans="14:14" customFormat="1">
      <c r="N13569" s="74"/>
    </row>
    <row r="13570" spans="14:14" customFormat="1">
      <c r="N13570" s="74"/>
    </row>
    <row r="13571" spans="14:14" customFormat="1">
      <c r="N13571" s="74"/>
    </row>
    <row r="13572" spans="14:14" customFormat="1">
      <c r="N13572" s="74"/>
    </row>
    <row r="13573" spans="14:14" customFormat="1">
      <c r="N13573" s="74"/>
    </row>
    <row r="13574" spans="14:14" customFormat="1">
      <c r="N13574" s="74"/>
    </row>
    <row r="13575" spans="14:14" customFormat="1">
      <c r="N13575" s="74"/>
    </row>
    <row r="13576" spans="14:14" customFormat="1">
      <c r="N13576" s="74"/>
    </row>
    <row r="13577" spans="14:14" customFormat="1">
      <c r="N13577" s="74"/>
    </row>
    <row r="13578" spans="14:14" customFormat="1">
      <c r="N13578" s="74"/>
    </row>
    <row r="13579" spans="14:14" customFormat="1">
      <c r="N13579" s="74"/>
    </row>
    <row r="13580" spans="14:14" customFormat="1">
      <c r="N13580" s="74"/>
    </row>
    <row r="13581" spans="14:14" customFormat="1">
      <c r="N13581" s="74"/>
    </row>
    <row r="13582" spans="14:14" customFormat="1">
      <c r="N13582" s="74"/>
    </row>
    <row r="13583" spans="14:14" customFormat="1">
      <c r="N13583" s="74"/>
    </row>
    <row r="13584" spans="14:14" customFormat="1">
      <c r="N13584" s="74"/>
    </row>
    <row r="13585" spans="14:14" customFormat="1">
      <c r="N13585" s="74"/>
    </row>
    <row r="13586" spans="14:14" customFormat="1">
      <c r="N13586" s="74"/>
    </row>
    <row r="13587" spans="14:14" customFormat="1">
      <c r="N13587" s="74"/>
    </row>
    <row r="13588" spans="14:14" customFormat="1">
      <c r="N13588" s="74"/>
    </row>
    <row r="13589" spans="14:14" customFormat="1">
      <c r="N13589" s="74"/>
    </row>
    <row r="13590" spans="14:14" customFormat="1">
      <c r="N13590" s="74"/>
    </row>
    <row r="13591" spans="14:14" customFormat="1">
      <c r="N13591" s="74"/>
    </row>
    <row r="13592" spans="14:14" customFormat="1">
      <c r="N13592" s="74"/>
    </row>
    <row r="13593" spans="14:14" customFormat="1">
      <c r="N13593" s="74"/>
    </row>
    <row r="13594" spans="14:14" customFormat="1">
      <c r="N13594" s="74"/>
    </row>
    <row r="13595" spans="14:14" customFormat="1">
      <c r="N13595" s="74"/>
    </row>
    <row r="13596" spans="14:14" customFormat="1">
      <c r="N13596" s="74"/>
    </row>
    <row r="13597" spans="14:14" customFormat="1">
      <c r="N13597" s="74"/>
    </row>
    <row r="13598" spans="14:14" customFormat="1">
      <c r="N13598" s="74"/>
    </row>
    <row r="13599" spans="14:14" customFormat="1">
      <c r="N13599" s="74"/>
    </row>
    <row r="13600" spans="14:14" customFormat="1">
      <c r="N13600" s="74"/>
    </row>
    <row r="13601" spans="14:14" customFormat="1">
      <c r="N13601" s="74"/>
    </row>
    <row r="13602" spans="14:14" customFormat="1">
      <c r="N13602" s="74"/>
    </row>
    <row r="13603" spans="14:14" customFormat="1">
      <c r="N13603" s="74"/>
    </row>
    <row r="13604" spans="14:14" customFormat="1">
      <c r="N13604" s="74"/>
    </row>
    <row r="13605" spans="14:14" customFormat="1">
      <c r="N13605" s="74"/>
    </row>
    <row r="13606" spans="14:14" customFormat="1">
      <c r="N13606" s="74"/>
    </row>
    <row r="13607" spans="14:14" customFormat="1">
      <c r="N13607" s="74"/>
    </row>
    <row r="13608" spans="14:14" customFormat="1">
      <c r="N13608" s="74"/>
    </row>
    <row r="13609" spans="14:14" customFormat="1">
      <c r="N13609" s="74"/>
    </row>
    <row r="13610" spans="14:14" customFormat="1">
      <c r="N13610" s="74"/>
    </row>
    <row r="13611" spans="14:14" customFormat="1">
      <c r="N13611" s="74"/>
    </row>
    <row r="13612" spans="14:14" customFormat="1">
      <c r="N13612" s="74"/>
    </row>
    <row r="13613" spans="14:14" customFormat="1">
      <c r="N13613" s="74"/>
    </row>
    <row r="13614" spans="14:14" customFormat="1">
      <c r="N13614" s="74"/>
    </row>
    <row r="13615" spans="14:14" customFormat="1">
      <c r="N13615" s="74"/>
    </row>
    <row r="13616" spans="14:14" customFormat="1">
      <c r="N13616" s="74"/>
    </row>
    <row r="13617" spans="14:14" customFormat="1">
      <c r="N13617" s="74"/>
    </row>
    <row r="13618" spans="14:14" customFormat="1">
      <c r="N13618" s="74"/>
    </row>
    <row r="13619" spans="14:14" customFormat="1">
      <c r="N13619" s="74"/>
    </row>
    <row r="13620" spans="14:14" customFormat="1">
      <c r="N13620" s="74"/>
    </row>
    <row r="13621" spans="14:14" customFormat="1">
      <c r="N13621" s="74"/>
    </row>
    <row r="13622" spans="14:14" customFormat="1">
      <c r="N13622" s="74"/>
    </row>
    <row r="13623" spans="14:14" customFormat="1">
      <c r="N13623" s="74"/>
    </row>
    <row r="13624" spans="14:14" customFormat="1">
      <c r="N13624" s="74"/>
    </row>
    <row r="13625" spans="14:14" customFormat="1">
      <c r="N13625" s="74"/>
    </row>
    <row r="13626" spans="14:14" customFormat="1">
      <c r="N13626" s="74"/>
    </row>
    <row r="13627" spans="14:14" customFormat="1">
      <c r="N13627" s="74"/>
    </row>
    <row r="13628" spans="14:14" customFormat="1">
      <c r="N13628" s="74"/>
    </row>
    <row r="13629" spans="14:14" customFormat="1">
      <c r="N13629" s="74"/>
    </row>
    <row r="13630" spans="14:14" customFormat="1">
      <c r="N13630" s="74"/>
    </row>
    <row r="13631" spans="14:14" customFormat="1">
      <c r="N13631" s="74"/>
    </row>
    <row r="13632" spans="14:14" customFormat="1">
      <c r="N13632" s="74"/>
    </row>
    <row r="13633" spans="14:14" customFormat="1">
      <c r="N13633" s="74"/>
    </row>
    <row r="13634" spans="14:14" customFormat="1">
      <c r="N13634" s="74"/>
    </row>
    <row r="13635" spans="14:14" customFormat="1">
      <c r="N13635" s="74"/>
    </row>
    <row r="13636" spans="14:14" customFormat="1">
      <c r="N13636" s="74"/>
    </row>
    <row r="13637" spans="14:14" customFormat="1">
      <c r="N13637" s="74"/>
    </row>
    <row r="13638" spans="14:14" customFormat="1">
      <c r="N13638" s="74"/>
    </row>
    <row r="13639" spans="14:14" customFormat="1">
      <c r="N13639" s="74"/>
    </row>
    <row r="13640" spans="14:14" customFormat="1">
      <c r="N13640" s="74"/>
    </row>
    <row r="13641" spans="14:14" customFormat="1">
      <c r="N13641" s="74"/>
    </row>
    <row r="13642" spans="14:14" customFormat="1">
      <c r="N13642" s="74"/>
    </row>
    <row r="13643" spans="14:14" customFormat="1">
      <c r="N13643" s="74"/>
    </row>
    <row r="13644" spans="14:14" customFormat="1">
      <c r="N13644" s="74"/>
    </row>
    <row r="13645" spans="14:14" customFormat="1">
      <c r="N13645" s="74"/>
    </row>
    <row r="13646" spans="14:14" customFormat="1">
      <c r="N13646" s="74"/>
    </row>
    <row r="13647" spans="14:14" customFormat="1">
      <c r="N13647" s="74"/>
    </row>
    <row r="13648" spans="14:14" customFormat="1">
      <c r="N13648" s="74"/>
    </row>
    <row r="13649" spans="14:14" customFormat="1">
      <c r="N13649" s="74"/>
    </row>
    <row r="13650" spans="14:14" customFormat="1">
      <c r="N13650" s="74"/>
    </row>
    <row r="13651" spans="14:14" customFormat="1">
      <c r="N13651" s="74"/>
    </row>
    <row r="13652" spans="14:14" customFormat="1">
      <c r="N13652" s="74"/>
    </row>
    <row r="13653" spans="14:14" customFormat="1">
      <c r="N13653" s="74"/>
    </row>
    <row r="13654" spans="14:14" customFormat="1">
      <c r="N13654" s="74"/>
    </row>
    <row r="13655" spans="14:14" customFormat="1">
      <c r="N13655" s="74"/>
    </row>
    <row r="13656" spans="14:14" customFormat="1">
      <c r="N13656" s="74"/>
    </row>
    <row r="13657" spans="14:14" customFormat="1">
      <c r="N13657" s="74"/>
    </row>
    <row r="13658" spans="14:14" customFormat="1">
      <c r="N13658" s="74"/>
    </row>
    <row r="13659" spans="14:14" customFormat="1">
      <c r="N13659" s="74"/>
    </row>
    <row r="13660" spans="14:14" customFormat="1">
      <c r="N13660" s="74"/>
    </row>
    <row r="13661" spans="14:14" customFormat="1">
      <c r="N13661" s="74"/>
    </row>
    <row r="13662" spans="14:14" customFormat="1">
      <c r="N13662" s="74"/>
    </row>
    <row r="13663" spans="14:14" customFormat="1">
      <c r="N13663" s="74"/>
    </row>
    <row r="13664" spans="14:14" customFormat="1">
      <c r="N13664" s="74"/>
    </row>
    <row r="13665" spans="14:14" customFormat="1">
      <c r="N13665" s="74"/>
    </row>
    <row r="13666" spans="14:14" customFormat="1">
      <c r="N13666" s="74"/>
    </row>
    <row r="13667" spans="14:14" customFormat="1">
      <c r="N13667" s="74"/>
    </row>
    <row r="13668" spans="14:14" customFormat="1">
      <c r="N13668" s="74"/>
    </row>
    <row r="13669" spans="14:14" customFormat="1">
      <c r="N13669" s="74"/>
    </row>
    <row r="13670" spans="14:14" customFormat="1">
      <c r="N13670" s="74"/>
    </row>
    <row r="13671" spans="14:14" customFormat="1">
      <c r="N13671" s="74"/>
    </row>
    <row r="13672" spans="14:14" customFormat="1">
      <c r="N13672" s="74"/>
    </row>
    <row r="13673" spans="14:14" customFormat="1">
      <c r="N13673" s="74"/>
    </row>
    <row r="13674" spans="14:14" customFormat="1">
      <c r="N13674" s="74"/>
    </row>
    <row r="13675" spans="14:14" customFormat="1">
      <c r="N13675" s="74"/>
    </row>
    <row r="13676" spans="14:14" customFormat="1">
      <c r="N13676" s="74"/>
    </row>
    <row r="13677" spans="14:14" customFormat="1">
      <c r="N13677" s="74"/>
    </row>
    <row r="13678" spans="14:14" customFormat="1">
      <c r="N13678" s="74"/>
    </row>
    <row r="13679" spans="14:14" customFormat="1">
      <c r="N13679" s="74"/>
    </row>
    <row r="13680" spans="14:14" customFormat="1">
      <c r="N13680" s="74"/>
    </row>
    <row r="13681" spans="14:14" customFormat="1">
      <c r="N13681" s="74"/>
    </row>
    <row r="13682" spans="14:14" customFormat="1">
      <c r="N13682" s="74"/>
    </row>
    <row r="13683" spans="14:14" customFormat="1">
      <c r="N13683" s="74"/>
    </row>
    <row r="13684" spans="14:14" customFormat="1">
      <c r="N13684" s="74"/>
    </row>
    <row r="13685" spans="14:14" customFormat="1">
      <c r="N13685" s="74"/>
    </row>
    <row r="13686" spans="14:14" customFormat="1">
      <c r="N13686" s="74"/>
    </row>
    <row r="13687" spans="14:14" customFormat="1">
      <c r="N13687" s="74"/>
    </row>
    <row r="13688" spans="14:14" customFormat="1">
      <c r="N13688" s="74"/>
    </row>
    <row r="13689" spans="14:14" customFormat="1">
      <c r="N13689" s="74"/>
    </row>
    <row r="13690" spans="14:14" customFormat="1">
      <c r="N13690" s="74"/>
    </row>
    <row r="13691" spans="14:14" customFormat="1">
      <c r="N13691" s="74"/>
    </row>
    <row r="13692" spans="14:14" customFormat="1">
      <c r="N13692" s="74"/>
    </row>
    <row r="13693" spans="14:14" customFormat="1">
      <c r="N13693" s="74"/>
    </row>
    <row r="13694" spans="14:14" customFormat="1">
      <c r="N13694" s="74"/>
    </row>
    <row r="13695" spans="14:14" customFormat="1">
      <c r="N13695" s="74"/>
    </row>
    <row r="13696" spans="14:14" customFormat="1">
      <c r="N13696" s="74"/>
    </row>
    <row r="13697" spans="14:14" customFormat="1">
      <c r="N13697" s="74"/>
    </row>
    <row r="13698" spans="14:14" customFormat="1">
      <c r="N13698" s="74"/>
    </row>
    <row r="13699" spans="14:14" customFormat="1">
      <c r="N13699" s="74"/>
    </row>
    <row r="13700" spans="14:14" customFormat="1">
      <c r="N13700" s="74"/>
    </row>
    <row r="13701" spans="14:14" customFormat="1">
      <c r="N13701" s="74"/>
    </row>
    <row r="13702" spans="14:14" customFormat="1">
      <c r="N13702" s="74"/>
    </row>
    <row r="13703" spans="14:14" customFormat="1">
      <c r="N13703" s="74"/>
    </row>
    <row r="13704" spans="14:14" customFormat="1">
      <c r="N13704" s="74"/>
    </row>
    <row r="13705" spans="14:14" customFormat="1">
      <c r="N13705" s="74"/>
    </row>
    <row r="13706" spans="14:14" customFormat="1">
      <c r="N13706" s="74"/>
    </row>
    <row r="13707" spans="14:14" customFormat="1">
      <c r="N13707" s="74"/>
    </row>
    <row r="13708" spans="14:14" customFormat="1">
      <c r="N13708" s="74"/>
    </row>
    <row r="13709" spans="14:14" customFormat="1">
      <c r="N13709" s="74"/>
    </row>
    <row r="13710" spans="14:14" customFormat="1">
      <c r="N13710" s="74"/>
    </row>
    <row r="13711" spans="14:14" customFormat="1">
      <c r="N13711" s="74"/>
    </row>
    <row r="13712" spans="14:14" customFormat="1">
      <c r="N13712" s="74"/>
    </row>
    <row r="13713" spans="14:14" customFormat="1">
      <c r="N13713" s="74"/>
    </row>
    <row r="13714" spans="14:14" customFormat="1">
      <c r="N13714" s="74"/>
    </row>
    <row r="13715" spans="14:14" customFormat="1">
      <c r="N13715" s="74"/>
    </row>
    <row r="13716" spans="14:14" customFormat="1">
      <c r="N13716" s="74"/>
    </row>
    <row r="13717" spans="14:14" customFormat="1">
      <c r="N13717" s="74"/>
    </row>
    <row r="13718" spans="14:14" customFormat="1">
      <c r="N13718" s="74"/>
    </row>
    <row r="13719" spans="14:14" customFormat="1">
      <c r="N13719" s="74"/>
    </row>
    <row r="13720" spans="14:14" customFormat="1">
      <c r="N13720" s="74"/>
    </row>
    <row r="13721" spans="14:14" customFormat="1">
      <c r="N13721" s="74"/>
    </row>
    <row r="13722" spans="14:14" customFormat="1">
      <c r="N13722" s="74"/>
    </row>
    <row r="13723" spans="14:14" customFormat="1">
      <c r="N13723" s="74"/>
    </row>
    <row r="13724" spans="14:14" customFormat="1">
      <c r="N13724" s="74"/>
    </row>
    <row r="13725" spans="14:14" customFormat="1">
      <c r="N13725" s="74"/>
    </row>
    <row r="13726" spans="14:14" customFormat="1">
      <c r="N13726" s="74"/>
    </row>
    <row r="13727" spans="14:14" customFormat="1">
      <c r="N13727" s="74"/>
    </row>
    <row r="13728" spans="14:14" customFormat="1">
      <c r="N13728" s="74"/>
    </row>
    <row r="13729" spans="14:14" customFormat="1">
      <c r="N13729" s="74"/>
    </row>
    <row r="13730" spans="14:14" customFormat="1">
      <c r="N13730" s="74"/>
    </row>
    <row r="13731" spans="14:14" customFormat="1">
      <c r="N13731" s="74"/>
    </row>
    <row r="13732" spans="14:14" customFormat="1">
      <c r="N13732" s="74"/>
    </row>
    <row r="13733" spans="14:14" customFormat="1">
      <c r="N13733" s="74"/>
    </row>
    <row r="13734" spans="14:14" customFormat="1">
      <c r="N13734" s="74"/>
    </row>
    <row r="13735" spans="14:14" customFormat="1">
      <c r="N13735" s="74"/>
    </row>
    <row r="13736" spans="14:14" customFormat="1">
      <c r="N13736" s="74"/>
    </row>
    <row r="13737" spans="14:14" customFormat="1">
      <c r="N13737" s="74"/>
    </row>
    <row r="13738" spans="14:14" customFormat="1">
      <c r="N13738" s="74"/>
    </row>
    <row r="13739" spans="14:14" customFormat="1">
      <c r="N13739" s="74"/>
    </row>
    <row r="13740" spans="14:14" customFormat="1">
      <c r="N13740" s="74"/>
    </row>
    <row r="13741" spans="14:14" customFormat="1">
      <c r="N13741" s="74"/>
    </row>
    <row r="13742" spans="14:14" customFormat="1">
      <c r="N13742" s="74"/>
    </row>
    <row r="13743" spans="14:14" customFormat="1">
      <c r="N13743" s="74"/>
    </row>
    <row r="13744" spans="14:14" customFormat="1">
      <c r="N13744" s="74"/>
    </row>
    <row r="13745" spans="14:14" customFormat="1">
      <c r="N13745" s="74"/>
    </row>
    <row r="13746" spans="14:14" customFormat="1">
      <c r="N13746" s="74"/>
    </row>
    <row r="13747" spans="14:14" customFormat="1">
      <c r="N13747" s="74"/>
    </row>
    <row r="13748" spans="14:14" customFormat="1">
      <c r="N13748" s="74"/>
    </row>
    <row r="13749" spans="14:14" customFormat="1">
      <c r="N13749" s="74"/>
    </row>
    <row r="13750" spans="14:14" customFormat="1">
      <c r="N13750" s="74"/>
    </row>
    <row r="13751" spans="14:14" customFormat="1">
      <c r="N13751" s="74"/>
    </row>
    <row r="13752" spans="14:14" customFormat="1">
      <c r="N13752" s="74"/>
    </row>
    <row r="13753" spans="14:14" customFormat="1">
      <c r="N13753" s="74"/>
    </row>
    <row r="13754" spans="14:14" customFormat="1">
      <c r="N13754" s="74"/>
    </row>
    <row r="13755" spans="14:14" customFormat="1">
      <c r="N13755" s="74"/>
    </row>
    <row r="13756" spans="14:14" customFormat="1">
      <c r="N13756" s="74"/>
    </row>
    <row r="13757" spans="14:14" customFormat="1">
      <c r="N13757" s="74"/>
    </row>
    <row r="13758" spans="14:14" customFormat="1">
      <c r="N13758" s="74"/>
    </row>
    <row r="13759" spans="14:14" customFormat="1">
      <c r="N13759" s="74"/>
    </row>
    <row r="13760" spans="14:14" customFormat="1">
      <c r="N13760" s="74"/>
    </row>
    <row r="13761" spans="14:14" customFormat="1">
      <c r="N13761" s="74"/>
    </row>
    <row r="13762" spans="14:14" customFormat="1">
      <c r="N13762" s="74"/>
    </row>
    <row r="13763" spans="14:14" customFormat="1">
      <c r="N13763" s="74"/>
    </row>
    <row r="13764" spans="14:14" customFormat="1">
      <c r="N13764" s="74"/>
    </row>
    <row r="13765" spans="14:14" customFormat="1">
      <c r="N13765" s="74"/>
    </row>
    <row r="13766" spans="14:14" customFormat="1">
      <c r="N13766" s="74"/>
    </row>
    <row r="13767" spans="14:14" customFormat="1">
      <c r="N13767" s="74"/>
    </row>
    <row r="13768" spans="14:14" customFormat="1">
      <c r="N13768" s="74"/>
    </row>
    <row r="13769" spans="14:14" customFormat="1">
      <c r="N13769" s="74"/>
    </row>
    <row r="13770" spans="14:14" customFormat="1">
      <c r="N13770" s="74"/>
    </row>
    <row r="13771" spans="14:14" customFormat="1">
      <c r="N13771" s="74"/>
    </row>
    <row r="13772" spans="14:14" customFormat="1">
      <c r="N13772" s="74"/>
    </row>
    <row r="13773" spans="14:14" customFormat="1">
      <c r="N13773" s="74"/>
    </row>
    <row r="13774" spans="14:14" customFormat="1">
      <c r="N13774" s="74"/>
    </row>
    <row r="13775" spans="14:14" customFormat="1">
      <c r="N13775" s="74"/>
    </row>
    <row r="13776" spans="14:14" customFormat="1">
      <c r="N13776" s="74"/>
    </row>
    <row r="13777" spans="14:14" customFormat="1">
      <c r="N13777" s="74"/>
    </row>
    <row r="13778" spans="14:14" customFormat="1">
      <c r="N13778" s="74"/>
    </row>
    <row r="13779" spans="14:14" customFormat="1">
      <c r="N13779" s="74"/>
    </row>
    <row r="13780" spans="14:14" customFormat="1">
      <c r="N13780" s="74"/>
    </row>
    <row r="13781" spans="14:14" customFormat="1">
      <c r="N13781" s="74"/>
    </row>
    <row r="13782" spans="14:14" customFormat="1">
      <c r="N13782" s="74"/>
    </row>
    <row r="13783" spans="14:14" customFormat="1">
      <c r="N13783" s="74"/>
    </row>
    <row r="13784" spans="14:14" customFormat="1">
      <c r="N13784" s="74"/>
    </row>
    <row r="13785" spans="14:14" customFormat="1">
      <c r="N13785" s="74"/>
    </row>
    <row r="13786" spans="14:14" customFormat="1">
      <c r="N13786" s="74"/>
    </row>
    <row r="13787" spans="14:14" customFormat="1">
      <c r="N13787" s="74"/>
    </row>
    <row r="13788" spans="14:14" customFormat="1">
      <c r="N13788" s="74"/>
    </row>
    <row r="13789" spans="14:14" customFormat="1">
      <c r="N13789" s="74"/>
    </row>
    <row r="13790" spans="14:14" customFormat="1">
      <c r="N13790" s="74"/>
    </row>
    <row r="13791" spans="14:14" customFormat="1">
      <c r="N13791" s="74"/>
    </row>
    <row r="13792" spans="14:14" customFormat="1">
      <c r="N13792" s="74"/>
    </row>
    <row r="13793" spans="14:14" customFormat="1">
      <c r="N13793" s="74"/>
    </row>
    <row r="13794" spans="14:14" customFormat="1">
      <c r="N13794" s="74"/>
    </row>
    <row r="13795" spans="14:14" customFormat="1">
      <c r="N13795" s="74"/>
    </row>
    <row r="13796" spans="14:14" customFormat="1">
      <c r="N13796" s="74"/>
    </row>
    <row r="13797" spans="14:14" customFormat="1">
      <c r="N13797" s="74"/>
    </row>
    <row r="13798" spans="14:14" customFormat="1">
      <c r="N13798" s="74"/>
    </row>
    <row r="13799" spans="14:14" customFormat="1">
      <c r="N13799" s="74"/>
    </row>
    <row r="13800" spans="14:14" customFormat="1">
      <c r="N13800" s="74"/>
    </row>
    <row r="13801" spans="14:14" customFormat="1">
      <c r="N13801" s="74"/>
    </row>
    <row r="13802" spans="14:14" customFormat="1">
      <c r="N13802" s="74"/>
    </row>
    <row r="13803" spans="14:14" customFormat="1">
      <c r="N13803" s="74"/>
    </row>
    <row r="13804" spans="14:14" customFormat="1">
      <c r="N13804" s="74"/>
    </row>
    <row r="13805" spans="14:14" customFormat="1">
      <c r="N13805" s="74"/>
    </row>
    <row r="13806" spans="14:14" customFormat="1">
      <c r="N13806" s="74"/>
    </row>
    <row r="13807" spans="14:14" customFormat="1">
      <c r="N13807" s="74"/>
    </row>
    <row r="13808" spans="14:14" customFormat="1">
      <c r="N13808" s="74"/>
    </row>
    <row r="13809" spans="14:14" customFormat="1">
      <c r="N13809" s="74"/>
    </row>
    <row r="13810" spans="14:14" customFormat="1">
      <c r="N13810" s="74"/>
    </row>
    <row r="13811" spans="14:14" customFormat="1">
      <c r="N13811" s="74"/>
    </row>
    <row r="13812" spans="14:14" customFormat="1">
      <c r="N13812" s="74"/>
    </row>
    <row r="13813" spans="14:14" customFormat="1">
      <c r="N13813" s="74"/>
    </row>
    <row r="13814" spans="14:14" customFormat="1">
      <c r="N13814" s="74"/>
    </row>
    <row r="13815" spans="14:14" customFormat="1">
      <c r="N13815" s="74"/>
    </row>
    <row r="13816" spans="14:14" customFormat="1">
      <c r="N13816" s="74"/>
    </row>
    <row r="13817" spans="14:14" customFormat="1">
      <c r="N13817" s="74"/>
    </row>
    <row r="13818" spans="14:14" customFormat="1">
      <c r="N13818" s="74"/>
    </row>
    <row r="13819" spans="14:14" customFormat="1">
      <c r="N13819" s="74"/>
    </row>
    <row r="13820" spans="14:14" customFormat="1">
      <c r="N13820" s="74"/>
    </row>
    <row r="13821" spans="14:14" customFormat="1">
      <c r="N13821" s="74"/>
    </row>
    <row r="13822" spans="14:14" customFormat="1">
      <c r="N13822" s="74"/>
    </row>
    <row r="13823" spans="14:14" customFormat="1">
      <c r="N13823" s="74"/>
    </row>
    <row r="13824" spans="14:14" customFormat="1">
      <c r="N13824" s="74"/>
    </row>
    <row r="13825" spans="14:14" customFormat="1">
      <c r="N13825" s="74"/>
    </row>
    <row r="13826" spans="14:14" customFormat="1">
      <c r="N13826" s="74"/>
    </row>
    <row r="13827" spans="14:14" customFormat="1">
      <c r="N13827" s="74"/>
    </row>
    <row r="13828" spans="14:14" customFormat="1">
      <c r="N13828" s="74"/>
    </row>
    <row r="13829" spans="14:14" customFormat="1">
      <c r="N13829" s="74"/>
    </row>
    <row r="13830" spans="14:14" customFormat="1">
      <c r="N13830" s="74"/>
    </row>
    <row r="13831" spans="14:14" customFormat="1">
      <c r="N13831" s="74"/>
    </row>
    <row r="13832" spans="14:14" customFormat="1">
      <c r="N13832" s="74"/>
    </row>
    <row r="13833" spans="14:14" customFormat="1">
      <c r="N13833" s="74"/>
    </row>
    <row r="13834" spans="14:14" customFormat="1">
      <c r="N13834" s="74"/>
    </row>
    <row r="13835" spans="14:14" customFormat="1">
      <c r="N13835" s="74"/>
    </row>
    <row r="13836" spans="14:14" customFormat="1">
      <c r="N13836" s="74"/>
    </row>
    <row r="13837" spans="14:14" customFormat="1">
      <c r="N13837" s="74"/>
    </row>
    <row r="13838" spans="14:14" customFormat="1">
      <c r="N13838" s="74"/>
    </row>
    <row r="13839" spans="14:14" customFormat="1">
      <c r="N13839" s="74"/>
    </row>
    <row r="13840" spans="14:14" customFormat="1">
      <c r="N13840" s="74"/>
    </row>
    <row r="13841" spans="14:14" customFormat="1">
      <c r="N13841" s="74"/>
    </row>
    <row r="13842" spans="14:14" customFormat="1">
      <c r="N13842" s="74"/>
    </row>
    <row r="13843" spans="14:14" customFormat="1">
      <c r="N13843" s="74"/>
    </row>
    <row r="13844" spans="14:14" customFormat="1">
      <c r="N13844" s="74"/>
    </row>
    <row r="13845" spans="14:14" customFormat="1">
      <c r="N13845" s="74"/>
    </row>
    <row r="13846" spans="14:14" customFormat="1">
      <c r="N13846" s="74"/>
    </row>
    <row r="13847" spans="14:14" customFormat="1">
      <c r="N13847" s="74"/>
    </row>
    <row r="13848" spans="14:14" customFormat="1">
      <c r="N13848" s="74"/>
    </row>
    <row r="13849" spans="14:14" customFormat="1">
      <c r="N13849" s="74"/>
    </row>
    <row r="13850" spans="14:14" customFormat="1">
      <c r="N13850" s="74"/>
    </row>
    <row r="13851" spans="14:14" customFormat="1">
      <c r="N13851" s="74"/>
    </row>
    <row r="13852" spans="14:14" customFormat="1">
      <c r="N13852" s="74"/>
    </row>
    <row r="13853" spans="14:14" customFormat="1">
      <c r="N13853" s="74"/>
    </row>
    <row r="13854" spans="14:14" customFormat="1">
      <c r="N13854" s="74"/>
    </row>
    <row r="13855" spans="14:14" customFormat="1">
      <c r="N13855" s="74"/>
    </row>
    <row r="13856" spans="14:14" customFormat="1">
      <c r="N13856" s="74"/>
    </row>
    <row r="13857" spans="14:14" customFormat="1">
      <c r="N13857" s="74"/>
    </row>
    <row r="13858" spans="14:14" customFormat="1">
      <c r="N13858" s="74"/>
    </row>
    <row r="13859" spans="14:14" customFormat="1">
      <c r="N13859" s="74"/>
    </row>
    <row r="13860" spans="14:14" customFormat="1">
      <c r="N13860" s="74"/>
    </row>
    <row r="13861" spans="14:14" customFormat="1">
      <c r="N13861" s="74"/>
    </row>
    <row r="13862" spans="14:14" customFormat="1">
      <c r="N13862" s="74"/>
    </row>
    <row r="13863" spans="14:14" customFormat="1">
      <c r="N13863" s="74"/>
    </row>
    <row r="13864" spans="14:14" customFormat="1">
      <c r="N13864" s="74"/>
    </row>
    <row r="13865" spans="14:14" customFormat="1">
      <c r="N13865" s="74"/>
    </row>
    <row r="13866" spans="14:14" customFormat="1">
      <c r="N13866" s="74"/>
    </row>
    <row r="13867" spans="14:14" customFormat="1">
      <c r="N13867" s="74"/>
    </row>
    <row r="13868" spans="14:14" customFormat="1">
      <c r="N13868" s="74"/>
    </row>
    <row r="13869" spans="14:14" customFormat="1">
      <c r="N13869" s="74"/>
    </row>
    <row r="13870" spans="14:14" customFormat="1">
      <c r="N13870" s="74"/>
    </row>
    <row r="13871" spans="14:14" customFormat="1">
      <c r="N13871" s="74"/>
    </row>
    <row r="13872" spans="14:14" customFormat="1">
      <c r="N13872" s="74"/>
    </row>
    <row r="13873" spans="14:14" customFormat="1">
      <c r="N13873" s="74"/>
    </row>
    <row r="13874" spans="14:14" customFormat="1">
      <c r="N13874" s="74"/>
    </row>
    <row r="13875" spans="14:14" customFormat="1">
      <c r="N13875" s="74"/>
    </row>
    <row r="13876" spans="14:14" customFormat="1">
      <c r="N13876" s="74"/>
    </row>
    <row r="13877" spans="14:14" customFormat="1">
      <c r="N13877" s="74"/>
    </row>
    <row r="13878" spans="14:14" customFormat="1">
      <c r="N13878" s="74"/>
    </row>
    <row r="13879" spans="14:14" customFormat="1">
      <c r="N13879" s="74"/>
    </row>
    <row r="13880" spans="14:14" customFormat="1">
      <c r="N13880" s="74"/>
    </row>
    <row r="13881" spans="14:14" customFormat="1">
      <c r="N13881" s="74"/>
    </row>
    <row r="13882" spans="14:14" customFormat="1">
      <c r="N13882" s="74"/>
    </row>
    <row r="13883" spans="14:14" customFormat="1">
      <c r="N13883" s="74"/>
    </row>
    <row r="13884" spans="14:14" customFormat="1">
      <c r="N13884" s="74"/>
    </row>
    <row r="13885" spans="14:14" customFormat="1">
      <c r="N13885" s="74"/>
    </row>
    <row r="13886" spans="14:14" customFormat="1">
      <c r="N13886" s="74"/>
    </row>
    <row r="13887" spans="14:14" customFormat="1">
      <c r="N13887" s="74"/>
    </row>
    <row r="13888" spans="14:14" customFormat="1">
      <c r="N13888" s="74"/>
    </row>
    <row r="13889" spans="14:14" customFormat="1">
      <c r="N13889" s="74"/>
    </row>
    <row r="13890" spans="14:14" customFormat="1">
      <c r="N13890" s="74"/>
    </row>
    <row r="13891" spans="14:14" customFormat="1">
      <c r="N13891" s="74"/>
    </row>
    <row r="13892" spans="14:14" customFormat="1">
      <c r="N13892" s="74"/>
    </row>
    <row r="13893" spans="14:14" customFormat="1">
      <c r="N13893" s="74"/>
    </row>
    <row r="13894" spans="14:14" customFormat="1">
      <c r="N13894" s="74"/>
    </row>
    <row r="13895" spans="14:14" customFormat="1">
      <c r="N13895" s="74"/>
    </row>
    <row r="13896" spans="14:14" customFormat="1">
      <c r="N13896" s="74"/>
    </row>
    <row r="13897" spans="14:14" customFormat="1">
      <c r="N13897" s="74"/>
    </row>
    <row r="13898" spans="14:14" customFormat="1">
      <c r="N13898" s="74"/>
    </row>
    <row r="13899" spans="14:14" customFormat="1">
      <c r="N13899" s="74"/>
    </row>
    <row r="13900" spans="14:14" customFormat="1">
      <c r="N13900" s="74"/>
    </row>
    <row r="13901" spans="14:14" customFormat="1">
      <c r="N13901" s="74"/>
    </row>
    <row r="13902" spans="14:14" customFormat="1">
      <c r="N13902" s="74"/>
    </row>
    <row r="13903" spans="14:14" customFormat="1">
      <c r="N13903" s="74"/>
    </row>
    <row r="13904" spans="14:14" customFormat="1">
      <c r="N13904" s="74"/>
    </row>
    <row r="13905" spans="14:14" customFormat="1">
      <c r="N13905" s="74"/>
    </row>
    <row r="13906" spans="14:14" customFormat="1">
      <c r="N13906" s="74"/>
    </row>
    <row r="13907" spans="14:14" customFormat="1">
      <c r="N13907" s="74"/>
    </row>
    <row r="13908" spans="14:14" customFormat="1">
      <c r="N13908" s="74"/>
    </row>
    <row r="13909" spans="14:14" customFormat="1">
      <c r="N13909" s="74"/>
    </row>
    <row r="13910" spans="14:14" customFormat="1">
      <c r="N13910" s="74"/>
    </row>
    <row r="13911" spans="14:14" customFormat="1">
      <c r="N13911" s="74"/>
    </row>
    <row r="13912" spans="14:14" customFormat="1">
      <c r="N13912" s="74"/>
    </row>
    <row r="13913" spans="14:14" customFormat="1">
      <c r="N13913" s="74"/>
    </row>
    <row r="13914" spans="14:14" customFormat="1">
      <c r="N13914" s="74"/>
    </row>
    <row r="13915" spans="14:14" customFormat="1">
      <c r="N13915" s="74"/>
    </row>
    <row r="13916" spans="14:14" customFormat="1">
      <c r="N13916" s="74"/>
    </row>
    <row r="13917" spans="14:14" customFormat="1">
      <c r="N13917" s="74"/>
    </row>
    <row r="13918" spans="14:14" customFormat="1">
      <c r="N13918" s="74"/>
    </row>
    <row r="13919" spans="14:14" customFormat="1">
      <c r="N13919" s="74"/>
    </row>
    <row r="13920" spans="14:14" customFormat="1">
      <c r="N13920" s="74"/>
    </row>
    <row r="13921" spans="14:14" customFormat="1">
      <c r="N13921" s="74"/>
    </row>
    <row r="13922" spans="14:14" customFormat="1">
      <c r="N13922" s="74"/>
    </row>
    <row r="13923" spans="14:14" customFormat="1">
      <c r="N13923" s="74"/>
    </row>
    <row r="13924" spans="14:14" customFormat="1">
      <c r="N13924" s="74"/>
    </row>
    <row r="13925" spans="14:14" customFormat="1">
      <c r="N13925" s="74"/>
    </row>
    <row r="13926" spans="14:14" customFormat="1">
      <c r="N13926" s="74"/>
    </row>
    <row r="13927" spans="14:14" customFormat="1">
      <c r="N13927" s="74"/>
    </row>
    <row r="13928" spans="14:14" customFormat="1">
      <c r="N13928" s="74"/>
    </row>
    <row r="13929" spans="14:14" customFormat="1">
      <c r="N13929" s="74"/>
    </row>
    <row r="13930" spans="14:14" customFormat="1">
      <c r="N13930" s="74"/>
    </row>
    <row r="13931" spans="14:14" customFormat="1">
      <c r="N13931" s="74"/>
    </row>
    <row r="13932" spans="14:14" customFormat="1">
      <c r="N13932" s="74"/>
    </row>
    <row r="13933" spans="14:14" customFormat="1">
      <c r="N13933" s="74"/>
    </row>
    <row r="13934" spans="14:14" customFormat="1">
      <c r="N13934" s="74"/>
    </row>
    <row r="13935" spans="14:14" customFormat="1">
      <c r="N13935" s="74"/>
    </row>
    <row r="13936" spans="14:14" customFormat="1">
      <c r="N13936" s="74"/>
    </row>
    <row r="13937" spans="14:14" customFormat="1">
      <c r="N13937" s="74"/>
    </row>
    <row r="13938" spans="14:14" customFormat="1">
      <c r="N13938" s="74"/>
    </row>
    <row r="13939" spans="14:14" customFormat="1">
      <c r="N13939" s="74"/>
    </row>
    <row r="13940" spans="14:14" customFormat="1">
      <c r="N13940" s="74"/>
    </row>
    <row r="13941" spans="14:14" customFormat="1">
      <c r="N13941" s="74"/>
    </row>
    <row r="13942" spans="14:14" customFormat="1">
      <c r="N13942" s="74"/>
    </row>
    <row r="13943" spans="14:14" customFormat="1">
      <c r="N13943" s="74"/>
    </row>
    <row r="13944" spans="14:14" customFormat="1">
      <c r="N13944" s="74"/>
    </row>
    <row r="13945" spans="14:14" customFormat="1">
      <c r="N13945" s="74"/>
    </row>
    <row r="13946" spans="14:14" customFormat="1">
      <c r="N13946" s="74"/>
    </row>
    <row r="13947" spans="14:14" customFormat="1">
      <c r="N13947" s="74"/>
    </row>
    <row r="13948" spans="14:14" customFormat="1">
      <c r="N13948" s="74"/>
    </row>
    <row r="13949" spans="14:14" customFormat="1">
      <c r="N13949" s="74"/>
    </row>
    <row r="13950" spans="14:14" customFormat="1">
      <c r="N13950" s="74"/>
    </row>
    <row r="13951" spans="14:14" customFormat="1">
      <c r="N13951" s="74"/>
    </row>
    <row r="13952" spans="14:14" customFormat="1">
      <c r="N13952" s="74"/>
    </row>
    <row r="13953" spans="14:14" customFormat="1">
      <c r="N13953" s="74"/>
    </row>
    <row r="13954" spans="14:14" customFormat="1">
      <c r="N13954" s="74"/>
    </row>
    <row r="13955" spans="14:14" customFormat="1">
      <c r="N13955" s="74"/>
    </row>
    <row r="13956" spans="14:14" customFormat="1">
      <c r="N13956" s="74"/>
    </row>
    <row r="13957" spans="14:14" customFormat="1">
      <c r="N13957" s="74"/>
    </row>
    <row r="13958" spans="14:14" customFormat="1">
      <c r="N13958" s="74"/>
    </row>
    <row r="13959" spans="14:14" customFormat="1">
      <c r="N13959" s="74"/>
    </row>
    <row r="13960" spans="14:14" customFormat="1">
      <c r="N13960" s="74"/>
    </row>
    <row r="13961" spans="14:14" customFormat="1">
      <c r="N13961" s="74"/>
    </row>
    <row r="13962" spans="14:14" customFormat="1">
      <c r="N13962" s="74"/>
    </row>
    <row r="13963" spans="14:14" customFormat="1">
      <c r="N13963" s="74"/>
    </row>
    <row r="13964" spans="14:14" customFormat="1">
      <c r="N13964" s="74"/>
    </row>
    <row r="13965" spans="14:14" customFormat="1">
      <c r="N13965" s="74"/>
    </row>
    <row r="13966" spans="14:14" customFormat="1">
      <c r="N13966" s="74"/>
    </row>
    <row r="13967" spans="14:14" customFormat="1">
      <c r="N13967" s="74"/>
    </row>
    <row r="13968" spans="14:14" customFormat="1">
      <c r="N13968" s="74"/>
    </row>
    <row r="13969" spans="14:14" customFormat="1">
      <c r="N13969" s="74"/>
    </row>
    <row r="13970" spans="14:14" customFormat="1">
      <c r="N13970" s="74"/>
    </row>
    <row r="13971" spans="14:14" customFormat="1">
      <c r="N13971" s="74"/>
    </row>
    <row r="13972" spans="14:14" customFormat="1">
      <c r="N13972" s="74"/>
    </row>
    <row r="13973" spans="14:14" customFormat="1">
      <c r="N13973" s="74"/>
    </row>
    <row r="13974" spans="14:14" customFormat="1">
      <c r="N13974" s="74"/>
    </row>
    <row r="13975" spans="14:14" customFormat="1">
      <c r="N13975" s="74"/>
    </row>
    <row r="13976" spans="14:14" customFormat="1">
      <c r="N13976" s="74"/>
    </row>
    <row r="13977" spans="14:14" customFormat="1">
      <c r="N13977" s="74"/>
    </row>
    <row r="13978" spans="14:14" customFormat="1">
      <c r="N13978" s="74"/>
    </row>
    <row r="13979" spans="14:14" customFormat="1">
      <c r="N13979" s="74"/>
    </row>
    <row r="13980" spans="14:14" customFormat="1">
      <c r="N13980" s="74"/>
    </row>
    <row r="13981" spans="14:14" customFormat="1">
      <c r="N13981" s="74"/>
    </row>
    <row r="13982" spans="14:14" customFormat="1">
      <c r="N13982" s="74"/>
    </row>
    <row r="13983" spans="14:14" customFormat="1">
      <c r="N13983" s="74"/>
    </row>
    <row r="13984" spans="14:14" customFormat="1">
      <c r="N13984" s="74"/>
    </row>
    <row r="13985" spans="14:14" customFormat="1">
      <c r="N13985" s="74"/>
    </row>
    <row r="13986" spans="14:14" customFormat="1">
      <c r="N13986" s="74"/>
    </row>
    <row r="13987" spans="14:14" customFormat="1">
      <c r="N13987" s="74"/>
    </row>
    <row r="13988" spans="14:14" customFormat="1">
      <c r="N13988" s="74"/>
    </row>
    <row r="13989" spans="14:14" customFormat="1">
      <c r="N13989" s="74"/>
    </row>
    <row r="13990" spans="14:14" customFormat="1">
      <c r="N13990" s="74"/>
    </row>
    <row r="13991" spans="14:14" customFormat="1">
      <c r="N13991" s="74"/>
    </row>
    <row r="13992" spans="14:14" customFormat="1">
      <c r="N13992" s="74"/>
    </row>
    <row r="13993" spans="14:14" customFormat="1">
      <c r="N13993" s="74"/>
    </row>
    <row r="13994" spans="14:14" customFormat="1">
      <c r="N13994" s="74"/>
    </row>
    <row r="13995" spans="14:14" customFormat="1">
      <c r="N13995" s="74"/>
    </row>
    <row r="13996" spans="14:14" customFormat="1">
      <c r="N13996" s="74"/>
    </row>
    <row r="13997" spans="14:14" customFormat="1">
      <c r="N13997" s="74"/>
    </row>
    <row r="13998" spans="14:14" customFormat="1">
      <c r="N13998" s="74"/>
    </row>
    <row r="13999" spans="14:14" customFormat="1">
      <c r="N13999" s="74"/>
    </row>
    <row r="14000" spans="14:14" customFormat="1">
      <c r="N14000" s="74"/>
    </row>
    <row r="14001" spans="14:14" customFormat="1">
      <c r="N14001" s="74"/>
    </row>
    <row r="14002" spans="14:14" customFormat="1">
      <c r="N14002" s="74"/>
    </row>
    <row r="14003" spans="14:14" customFormat="1">
      <c r="N14003" s="74"/>
    </row>
    <row r="14004" spans="14:14" customFormat="1">
      <c r="N14004" s="74"/>
    </row>
    <row r="14005" spans="14:14" customFormat="1">
      <c r="N14005" s="74"/>
    </row>
    <row r="14006" spans="14:14" customFormat="1">
      <c r="N14006" s="74"/>
    </row>
    <row r="14007" spans="14:14" customFormat="1">
      <c r="N14007" s="74"/>
    </row>
    <row r="14008" spans="14:14" customFormat="1">
      <c r="N14008" s="74"/>
    </row>
    <row r="14009" spans="14:14" customFormat="1">
      <c r="N14009" s="74"/>
    </row>
    <row r="14010" spans="14:14" customFormat="1">
      <c r="N14010" s="74"/>
    </row>
    <row r="14011" spans="14:14" customFormat="1">
      <c r="N14011" s="74"/>
    </row>
    <row r="14012" spans="14:14" customFormat="1">
      <c r="N14012" s="74"/>
    </row>
    <row r="14013" spans="14:14" customFormat="1">
      <c r="N14013" s="74"/>
    </row>
    <row r="14014" spans="14:14" customFormat="1">
      <c r="N14014" s="74"/>
    </row>
    <row r="14015" spans="14:14" customFormat="1">
      <c r="N14015" s="74"/>
    </row>
    <row r="14016" spans="14:14" customFormat="1">
      <c r="N14016" s="74"/>
    </row>
    <row r="14017" spans="14:14" customFormat="1">
      <c r="N14017" s="74"/>
    </row>
    <row r="14018" spans="14:14" customFormat="1">
      <c r="N14018" s="74"/>
    </row>
    <row r="14019" spans="14:14" customFormat="1">
      <c r="N14019" s="74"/>
    </row>
    <row r="14020" spans="14:14" customFormat="1">
      <c r="N14020" s="74"/>
    </row>
    <row r="14021" spans="14:14" customFormat="1">
      <c r="N14021" s="74"/>
    </row>
    <row r="14022" spans="14:14" customFormat="1">
      <c r="N14022" s="74"/>
    </row>
    <row r="14023" spans="14:14" customFormat="1">
      <c r="N14023" s="74"/>
    </row>
    <row r="14024" spans="14:14" customFormat="1">
      <c r="N14024" s="74"/>
    </row>
    <row r="14025" spans="14:14" customFormat="1">
      <c r="N14025" s="74"/>
    </row>
    <row r="14026" spans="14:14" customFormat="1">
      <c r="N14026" s="74"/>
    </row>
    <row r="14027" spans="14:14" customFormat="1">
      <c r="N14027" s="74"/>
    </row>
    <row r="14028" spans="14:14" customFormat="1">
      <c r="N14028" s="74"/>
    </row>
    <row r="14029" spans="14:14" customFormat="1">
      <c r="N14029" s="74"/>
    </row>
    <row r="14030" spans="14:14" customFormat="1">
      <c r="N14030" s="74"/>
    </row>
    <row r="14031" spans="14:14" customFormat="1">
      <c r="N14031" s="74"/>
    </row>
    <row r="14032" spans="14:14" customFormat="1">
      <c r="N14032" s="74"/>
    </row>
    <row r="14033" spans="14:14" customFormat="1">
      <c r="N14033" s="74"/>
    </row>
    <row r="14034" spans="14:14" customFormat="1">
      <c r="N14034" s="74"/>
    </row>
    <row r="14035" spans="14:14" customFormat="1">
      <c r="N14035" s="74"/>
    </row>
    <row r="14036" spans="14:14" customFormat="1">
      <c r="N14036" s="74"/>
    </row>
    <row r="14037" spans="14:14" customFormat="1">
      <c r="N14037" s="74"/>
    </row>
    <row r="14038" spans="14:14" customFormat="1">
      <c r="N14038" s="74"/>
    </row>
    <row r="14039" spans="14:14" customFormat="1">
      <c r="N14039" s="74"/>
    </row>
    <row r="14040" spans="14:14" customFormat="1">
      <c r="N14040" s="74"/>
    </row>
    <row r="14041" spans="14:14" customFormat="1">
      <c r="N14041" s="74"/>
    </row>
    <row r="14042" spans="14:14" customFormat="1">
      <c r="N14042" s="74"/>
    </row>
    <row r="14043" spans="14:14" customFormat="1">
      <c r="N14043" s="74"/>
    </row>
    <row r="14044" spans="14:14" customFormat="1">
      <c r="N14044" s="74"/>
    </row>
    <row r="14045" spans="14:14" customFormat="1">
      <c r="N14045" s="74"/>
    </row>
    <row r="14046" spans="14:14" customFormat="1">
      <c r="N14046" s="74"/>
    </row>
    <row r="14047" spans="14:14" customFormat="1">
      <c r="N14047" s="74"/>
    </row>
    <row r="14048" spans="14:14" customFormat="1">
      <c r="N14048" s="74"/>
    </row>
    <row r="14049" spans="14:14" customFormat="1">
      <c r="N14049" s="74"/>
    </row>
    <row r="14050" spans="14:14" customFormat="1">
      <c r="N14050" s="74"/>
    </row>
    <row r="14051" spans="14:14" customFormat="1">
      <c r="N14051" s="74"/>
    </row>
    <row r="14052" spans="14:14" customFormat="1">
      <c r="N14052" s="74"/>
    </row>
    <row r="14053" spans="14:14" customFormat="1">
      <c r="N14053" s="74"/>
    </row>
    <row r="14054" spans="14:14" customFormat="1">
      <c r="N14054" s="74"/>
    </row>
    <row r="14055" spans="14:14" customFormat="1">
      <c r="N14055" s="74"/>
    </row>
    <row r="14056" spans="14:14" customFormat="1">
      <c r="N14056" s="74"/>
    </row>
    <row r="14057" spans="14:14" customFormat="1">
      <c r="N14057" s="74"/>
    </row>
    <row r="14058" spans="14:14" customFormat="1">
      <c r="N14058" s="74"/>
    </row>
    <row r="14059" spans="14:14" customFormat="1">
      <c r="N14059" s="74"/>
    </row>
    <row r="14060" spans="14:14" customFormat="1">
      <c r="N14060" s="74"/>
    </row>
    <row r="14061" spans="14:14" customFormat="1">
      <c r="N14061" s="74"/>
    </row>
    <row r="14062" spans="14:14" customFormat="1">
      <c r="N14062" s="74"/>
    </row>
    <row r="14063" spans="14:14" customFormat="1">
      <c r="N14063" s="74"/>
    </row>
    <row r="14064" spans="14:14" customFormat="1">
      <c r="N14064" s="74"/>
    </row>
    <row r="14065" spans="14:14" customFormat="1">
      <c r="N14065" s="74"/>
    </row>
    <row r="14066" spans="14:14" customFormat="1">
      <c r="N14066" s="74"/>
    </row>
    <row r="14067" spans="14:14" customFormat="1">
      <c r="N14067" s="74"/>
    </row>
    <row r="14068" spans="14:14" customFormat="1">
      <c r="N14068" s="74"/>
    </row>
    <row r="14069" spans="14:14" customFormat="1">
      <c r="N14069" s="74"/>
    </row>
    <row r="14070" spans="14:14" customFormat="1">
      <c r="N14070" s="74"/>
    </row>
    <row r="14071" spans="14:14" customFormat="1">
      <c r="N14071" s="74"/>
    </row>
    <row r="14072" spans="14:14" customFormat="1">
      <c r="N14072" s="74"/>
    </row>
    <row r="14073" spans="14:14" customFormat="1">
      <c r="N14073" s="74"/>
    </row>
    <row r="14074" spans="14:14" customFormat="1">
      <c r="N14074" s="74"/>
    </row>
    <row r="14075" spans="14:14" customFormat="1">
      <c r="N14075" s="74"/>
    </row>
    <row r="14076" spans="14:14" customFormat="1">
      <c r="N14076" s="74"/>
    </row>
    <row r="14077" spans="14:14" customFormat="1">
      <c r="N14077" s="74"/>
    </row>
    <row r="14078" spans="14:14" customFormat="1">
      <c r="N14078" s="74"/>
    </row>
    <row r="14079" spans="14:14" customFormat="1">
      <c r="N14079" s="74"/>
    </row>
    <row r="14080" spans="14:14" customFormat="1">
      <c r="N14080" s="74"/>
    </row>
    <row r="14081" spans="14:14" customFormat="1">
      <c r="N14081" s="74"/>
    </row>
    <row r="14082" spans="14:14" customFormat="1">
      <c r="N14082" s="74"/>
    </row>
    <row r="14083" spans="14:14" customFormat="1">
      <c r="N14083" s="74"/>
    </row>
    <row r="14084" spans="14:14" customFormat="1">
      <c r="N14084" s="74"/>
    </row>
    <row r="14085" spans="14:14" customFormat="1">
      <c r="N14085" s="74"/>
    </row>
    <row r="14086" spans="14:14" customFormat="1">
      <c r="N14086" s="74"/>
    </row>
    <row r="14087" spans="14:14" customFormat="1">
      <c r="N14087" s="74"/>
    </row>
    <row r="14088" spans="14:14" customFormat="1">
      <c r="N14088" s="74"/>
    </row>
    <row r="14089" spans="14:14" customFormat="1">
      <c r="N14089" s="74"/>
    </row>
    <row r="14090" spans="14:14" customFormat="1">
      <c r="N14090" s="74"/>
    </row>
    <row r="14091" spans="14:14" customFormat="1">
      <c r="N14091" s="74"/>
    </row>
    <row r="14092" spans="14:14" customFormat="1">
      <c r="N14092" s="74"/>
    </row>
    <row r="14093" spans="14:14" customFormat="1">
      <c r="N14093" s="74"/>
    </row>
    <row r="14094" spans="14:14" customFormat="1">
      <c r="N14094" s="74"/>
    </row>
    <row r="14095" spans="14:14" customFormat="1">
      <c r="N14095" s="74"/>
    </row>
    <row r="14096" spans="14:14" customFormat="1">
      <c r="N14096" s="74"/>
    </row>
    <row r="14097" spans="14:14" customFormat="1">
      <c r="N14097" s="74"/>
    </row>
    <row r="14098" spans="14:14" customFormat="1">
      <c r="N14098" s="74"/>
    </row>
    <row r="14099" spans="14:14" customFormat="1">
      <c r="N14099" s="74"/>
    </row>
    <row r="14100" spans="14:14" customFormat="1">
      <c r="N14100" s="74"/>
    </row>
    <row r="14101" spans="14:14" customFormat="1">
      <c r="N14101" s="74"/>
    </row>
    <row r="14102" spans="14:14" customFormat="1">
      <c r="N14102" s="74"/>
    </row>
    <row r="14103" spans="14:14" customFormat="1">
      <c r="N14103" s="74"/>
    </row>
    <row r="14104" spans="14:14" customFormat="1">
      <c r="N14104" s="74"/>
    </row>
    <row r="14105" spans="14:14" customFormat="1">
      <c r="N14105" s="74"/>
    </row>
    <row r="14106" spans="14:14" customFormat="1">
      <c r="N14106" s="74"/>
    </row>
    <row r="14107" spans="14:14" customFormat="1">
      <c r="N14107" s="74"/>
    </row>
    <row r="14108" spans="14:14" customFormat="1">
      <c r="N14108" s="74"/>
    </row>
    <row r="14109" spans="14:14" customFormat="1">
      <c r="N14109" s="74"/>
    </row>
    <row r="14110" spans="14:14" customFormat="1">
      <c r="N14110" s="74"/>
    </row>
    <row r="14111" spans="14:14" customFormat="1">
      <c r="N14111" s="74"/>
    </row>
    <row r="14112" spans="14:14" customFormat="1">
      <c r="N14112" s="74"/>
    </row>
    <row r="14113" spans="14:14" customFormat="1">
      <c r="N14113" s="74"/>
    </row>
    <row r="14114" spans="14:14" customFormat="1">
      <c r="N14114" s="74"/>
    </row>
    <row r="14115" spans="14:14" customFormat="1">
      <c r="N14115" s="74"/>
    </row>
    <row r="14116" spans="14:14" customFormat="1">
      <c r="N14116" s="74"/>
    </row>
    <row r="14117" spans="14:14" customFormat="1">
      <c r="N14117" s="74"/>
    </row>
    <row r="14118" spans="14:14" customFormat="1">
      <c r="N14118" s="74"/>
    </row>
    <row r="14119" spans="14:14" customFormat="1">
      <c r="N14119" s="74"/>
    </row>
    <row r="14120" spans="14:14" customFormat="1">
      <c r="N14120" s="74"/>
    </row>
    <row r="14121" spans="14:14" customFormat="1">
      <c r="N14121" s="74"/>
    </row>
    <row r="14122" spans="14:14" customFormat="1">
      <c r="N14122" s="74"/>
    </row>
    <row r="14123" spans="14:14" customFormat="1">
      <c r="N14123" s="74"/>
    </row>
    <row r="14124" spans="14:14" customFormat="1">
      <c r="N14124" s="74"/>
    </row>
    <row r="14125" spans="14:14" customFormat="1">
      <c r="N14125" s="74"/>
    </row>
    <row r="14126" spans="14:14" customFormat="1">
      <c r="N14126" s="74"/>
    </row>
    <row r="14127" spans="14:14" customFormat="1">
      <c r="N14127" s="74"/>
    </row>
    <row r="14128" spans="14:14" customFormat="1">
      <c r="N14128" s="74"/>
    </row>
    <row r="14129" spans="14:14" customFormat="1">
      <c r="N14129" s="74"/>
    </row>
    <row r="14130" spans="14:14" customFormat="1">
      <c r="N14130" s="74"/>
    </row>
    <row r="14131" spans="14:14" customFormat="1">
      <c r="N14131" s="74"/>
    </row>
    <row r="14132" spans="14:14" customFormat="1">
      <c r="N14132" s="74"/>
    </row>
    <row r="14133" spans="14:14" customFormat="1">
      <c r="N14133" s="74"/>
    </row>
    <row r="14134" spans="14:14" customFormat="1">
      <c r="N14134" s="74"/>
    </row>
    <row r="14135" spans="14:14" customFormat="1">
      <c r="N14135" s="74"/>
    </row>
    <row r="14136" spans="14:14" customFormat="1">
      <c r="N14136" s="74"/>
    </row>
    <row r="14137" spans="14:14" customFormat="1">
      <c r="N14137" s="74"/>
    </row>
    <row r="14138" spans="14:14" customFormat="1">
      <c r="N14138" s="74"/>
    </row>
    <row r="14139" spans="14:14" customFormat="1">
      <c r="N14139" s="74"/>
    </row>
    <row r="14140" spans="14:14" customFormat="1">
      <c r="N14140" s="74"/>
    </row>
    <row r="14141" spans="14:14" customFormat="1">
      <c r="N14141" s="74"/>
    </row>
    <row r="14142" spans="14:14" customFormat="1">
      <c r="N14142" s="74"/>
    </row>
    <row r="14143" spans="14:14" customFormat="1">
      <c r="N14143" s="74"/>
    </row>
    <row r="14144" spans="14:14" customFormat="1">
      <c r="N14144" s="74"/>
    </row>
    <row r="14145" spans="14:14" customFormat="1">
      <c r="N14145" s="74"/>
    </row>
    <row r="14146" spans="14:14" customFormat="1">
      <c r="N14146" s="74"/>
    </row>
    <row r="14147" spans="14:14" customFormat="1">
      <c r="N14147" s="74"/>
    </row>
    <row r="14148" spans="14:14" customFormat="1">
      <c r="N14148" s="74"/>
    </row>
    <row r="14149" spans="14:14" customFormat="1">
      <c r="N14149" s="74"/>
    </row>
    <row r="14150" spans="14:14" customFormat="1">
      <c r="N14150" s="74"/>
    </row>
    <row r="14151" spans="14:14" customFormat="1">
      <c r="N14151" s="74"/>
    </row>
    <row r="14152" spans="14:14" customFormat="1">
      <c r="N14152" s="74"/>
    </row>
    <row r="14153" spans="14:14" customFormat="1">
      <c r="N14153" s="74"/>
    </row>
    <row r="14154" spans="14:14" customFormat="1">
      <c r="N14154" s="74"/>
    </row>
    <row r="14155" spans="14:14" customFormat="1">
      <c r="N14155" s="74"/>
    </row>
    <row r="14156" spans="14:14" customFormat="1">
      <c r="N14156" s="74"/>
    </row>
    <row r="14157" spans="14:14" customFormat="1">
      <c r="N14157" s="74"/>
    </row>
    <row r="14158" spans="14:14" customFormat="1">
      <c r="N14158" s="74"/>
    </row>
    <row r="14159" spans="14:14" customFormat="1">
      <c r="N14159" s="74"/>
    </row>
    <row r="14160" spans="14:14" customFormat="1">
      <c r="N14160" s="74"/>
    </row>
    <row r="14161" spans="14:14" customFormat="1">
      <c r="N14161" s="74"/>
    </row>
    <row r="14162" spans="14:14" customFormat="1">
      <c r="N14162" s="74"/>
    </row>
    <row r="14163" spans="14:14" customFormat="1">
      <c r="N14163" s="74"/>
    </row>
    <row r="14164" spans="14:14" customFormat="1">
      <c r="N14164" s="74"/>
    </row>
    <row r="14165" spans="14:14" customFormat="1">
      <c r="N14165" s="74"/>
    </row>
    <row r="14166" spans="14:14" customFormat="1">
      <c r="N14166" s="74"/>
    </row>
    <row r="14167" spans="14:14" customFormat="1">
      <c r="N14167" s="74"/>
    </row>
    <row r="14168" spans="14:14" customFormat="1">
      <c r="N14168" s="74"/>
    </row>
    <row r="14169" spans="14:14" customFormat="1">
      <c r="N14169" s="74"/>
    </row>
    <row r="14170" spans="14:14" customFormat="1">
      <c r="N14170" s="74"/>
    </row>
    <row r="14171" spans="14:14" customFormat="1">
      <c r="N14171" s="74"/>
    </row>
    <row r="14172" spans="14:14" customFormat="1">
      <c r="N14172" s="74"/>
    </row>
    <row r="14173" spans="14:14" customFormat="1">
      <c r="N14173" s="74"/>
    </row>
    <row r="14174" spans="14:14" customFormat="1">
      <c r="N14174" s="74"/>
    </row>
    <row r="14175" spans="14:14" customFormat="1">
      <c r="N14175" s="74"/>
    </row>
    <row r="14176" spans="14:14" customFormat="1">
      <c r="N14176" s="74"/>
    </row>
    <row r="14177" spans="14:14" customFormat="1">
      <c r="N14177" s="74"/>
    </row>
    <row r="14178" spans="14:14" customFormat="1">
      <c r="N14178" s="74"/>
    </row>
    <row r="14179" spans="14:14" customFormat="1">
      <c r="N14179" s="74"/>
    </row>
    <row r="14180" spans="14:14" customFormat="1">
      <c r="N14180" s="74"/>
    </row>
    <row r="14181" spans="14:14" customFormat="1">
      <c r="N14181" s="74"/>
    </row>
    <row r="14182" spans="14:14" customFormat="1">
      <c r="N14182" s="74"/>
    </row>
    <row r="14183" spans="14:14" customFormat="1">
      <c r="N14183" s="74"/>
    </row>
    <row r="14184" spans="14:14" customFormat="1">
      <c r="N14184" s="74"/>
    </row>
    <row r="14185" spans="14:14" customFormat="1">
      <c r="N14185" s="74"/>
    </row>
    <row r="14186" spans="14:14" customFormat="1">
      <c r="N14186" s="74"/>
    </row>
    <row r="14187" spans="14:14" customFormat="1">
      <c r="N14187" s="74"/>
    </row>
    <row r="14188" spans="14:14" customFormat="1">
      <c r="N14188" s="74"/>
    </row>
    <row r="14189" spans="14:14" customFormat="1">
      <c r="N14189" s="74"/>
    </row>
    <row r="14190" spans="14:14" customFormat="1">
      <c r="N14190" s="74"/>
    </row>
    <row r="14191" spans="14:14" customFormat="1">
      <c r="N14191" s="74"/>
    </row>
    <row r="14192" spans="14:14" customFormat="1">
      <c r="N14192" s="74"/>
    </row>
    <row r="14193" spans="14:14" customFormat="1">
      <c r="N14193" s="74"/>
    </row>
    <row r="14194" spans="14:14" customFormat="1">
      <c r="N14194" s="74"/>
    </row>
    <row r="14195" spans="14:14" customFormat="1">
      <c r="N14195" s="74"/>
    </row>
    <row r="14196" spans="14:14" customFormat="1">
      <c r="N14196" s="74"/>
    </row>
    <row r="14197" spans="14:14" customFormat="1">
      <c r="N14197" s="74"/>
    </row>
    <row r="14198" spans="14:14" customFormat="1">
      <c r="N14198" s="74"/>
    </row>
    <row r="14199" spans="14:14" customFormat="1">
      <c r="N14199" s="74"/>
    </row>
    <row r="14200" spans="14:14" customFormat="1">
      <c r="N14200" s="74"/>
    </row>
    <row r="14201" spans="14:14" customFormat="1">
      <c r="N14201" s="74"/>
    </row>
    <row r="14202" spans="14:14" customFormat="1">
      <c r="N14202" s="74"/>
    </row>
    <row r="14203" spans="14:14" customFormat="1">
      <c r="N14203" s="74"/>
    </row>
    <row r="14204" spans="14:14" customFormat="1">
      <c r="N14204" s="74"/>
    </row>
    <row r="14205" spans="14:14" customFormat="1">
      <c r="N14205" s="74"/>
    </row>
    <row r="14206" spans="14:14" customFormat="1">
      <c r="N14206" s="74"/>
    </row>
    <row r="14207" spans="14:14" customFormat="1">
      <c r="N14207" s="74"/>
    </row>
    <row r="14208" spans="14:14" customFormat="1">
      <c r="N14208" s="74"/>
    </row>
    <row r="14209" spans="14:14" customFormat="1">
      <c r="N14209" s="74"/>
    </row>
    <row r="14210" spans="14:14" customFormat="1">
      <c r="N14210" s="74"/>
    </row>
    <row r="14211" spans="14:14" customFormat="1">
      <c r="N14211" s="74"/>
    </row>
    <row r="14212" spans="14:14" customFormat="1">
      <c r="N14212" s="74"/>
    </row>
    <row r="14213" spans="14:14" customFormat="1">
      <c r="N14213" s="74"/>
    </row>
    <row r="14214" spans="14:14" customFormat="1">
      <c r="N14214" s="74"/>
    </row>
    <row r="14215" spans="14:14" customFormat="1">
      <c r="N14215" s="74"/>
    </row>
    <row r="14216" spans="14:14" customFormat="1">
      <c r="N14216" s="74"/>
    </row>
    <row r="14217" spans="14:14" customFormat="1">
      <c r="N14217" s="74"/>
    </row>
    <row r="14218" spans="14:14" customFormat="1">
      <c r="N14218" s="74"/>
    </row>
    <row r="14219" spans="14:14" customFormat="1">
      <c r="N14219" s="74"/>
    </row>
    <row r="14220" spans="14:14" customFormat="1">
      <c r="N14220" s="74"/>
    </row>
    <row r="14221" spans="14:14" customFormat="1">
      <c r="N14221" s="74"/>
    </row>
    <row r="14222" spans="14:14" customFormat="1">
      <c r="N14222" s="74"/>
    </row>
    <row r="14223" spans="14:14" customFormat="1">
      <c r="N14223" s="74"/>
    </row>
    <row r="14224" spans="14:14" customFormat="1">
      <c r="N14224" s="74"/>
    </row>
    <row r="14225" spans="14:14" customFormat="1">
      <c r="N14225" s="74"/>
    </row>
    <row r="14226" spans="14:14" customFormat="1">
      <c r="N14226" s="74"/>
    </row>
    <row r="14227" spans="14:14" customFormat="1">
      <c r="N14227" s="74"/>
    </row>
    <row r="14228" spans="14:14" customFormat="1">
      <c r="N14228" s="74"/>
    </row>
    <row r="14229" spans="14:14" customFormat="1">
      <c r="N14229" s="74"/>
    </row>
    <row r="14230" spans="14:14" customFormat="1">
      <c r="N14230" s="74"/>
    </row>
    <row r="14231" spans="14:14" customFormat="1">
      <c r="N14231" s="74"/>
    </row>
    <row r="14232" spans="14:14" customFormat="1">
      <c r="N14232" s="74"/>
    </row>
    <row r="14233" spans="14:14" customFormat="1">
      <c r="N14233" s="74"/>
    </row>
    <row r="14234" spans="14:14" customFormat="1">
      <c r="N14234" s="74"/>
    </row>
    <row r="14235" spans="14:14" customFormat="1">
      <c r="N14235" s="74"/>
    </row>
    <row r="14236" spans="14:14" customFormat="1">
      <c r="N14236" s="74"/>
    </row>
    <row r="14237" spans="14:14" customFormat="1">
      <c r="N14237" s="74"/>
    </row>
    <row r="14238" spans="14:14" customFormat="1">
      <c r="N14238" s="74"/>
    </row>
    <row r="14239" spans="14:14" customFormat="1">
      <c r="N14239" s="74"/>
    </row>
    <row r="14240" spans="14:14" customFormat="1">
      <c r="N14240" s="74"/>
    </row>
    <row r="14241" spans="14:14" customFormat="1">
      <c r="N14241" s="74"/>
    </row>
    <row r="14242" spans="14:14" customFormat="1">
      <c r="N14242" s="74"/>
    </row>
    <row r="14243" spans="14:14" customFormat="1">
      <c r="N14243" s="74"/>
    </row>
    <row r="14244" spans="14:14" customFormat="1">
      <c r="N14244" s="74"/>
    </row>
    <row r="14245" spans="14:14" customFormat="1">
      <c r="N14245" s="74"/>
    </row>
    <row r="14246" spans="14:14" customFormat="1">
      <c r="N14246" s="74"/>
    </row>
    <row r="14247" spans="14:14" customFormat="1">
      <c r="N14247" s="74"/>
    </row>
    <row r="14248" spans="14:14" customFormat="1">
      <c r="N14248" s="74"/>
    </row>
    <row r="14249" spans="14:14" customFormat="1">
      <c r="N14249" s="74"/>
    </row>
    <row r="14250" spans="14:14" customFormat="1">
      <c r="N14250" s="74"/>
    </row>
    <row r="14251" spans="14:14" customFormat="1">
      <c r="N14251" s="74"/>
    </row>
    <row r="14252" spans="14:14" customFormat="1">
      <c r="N14252" s="74"/>
    </row>
    <row r="14253" spans="14:14" customFormat="1">
      <c r="N14253" s="74"/>
    </row>
    <row r="14254" spans="14:14" customFormat="1">
      <c r="N14254" s="74"/>
    </row>
    <row r="14255" spans="14:14" customFormat="1">
      <c r="N14255" s="74"/>
    </row>
    <row r="14256" spans="14:14" customFormat="1">
      <c r="N14256" s="74"/>
    </row>
    <row r="14257" spans="14:14" customFormat="1">
      <c r="N14257" s="74"/>
    </row>
    <row r="14258" spans="14:14" customFormat="1">
      <c r="N14258" s="74"/>
    </row>
    <row r="14259" spans="14:14" customFormat="1">
      <c r="N14259" s="74"/>
    </row>
    <row r="14260" spans="14:14" customFormat="1">
      <c r="N14260" s="74"/>
    </row>
    <row r="14261" spans="14:14" customFormat="1">
      <c r="N14261" s="74"/>
    </row>
    <row r="14262" spans="14:14" customFormat="1">
      <c r="N14262" s="74"/>
    </row>
    <row r="14263" spans="14:14" customFormat="1">
      <c r="N14263" s="74"/>
    </row>
    <row r="14264" spans="14:14" customFormat="1">
      <c r="N14264" s="74"/>
    </row>
    <row r="14265" spans="14:14" customFormat="1">
      <c r="N14265" s="74"/>
    </row>
    <row r="14266" spans="14:14" customFormat="1">
      <c r="N14266" s="74"/>
    </row>
    <row r="14267" spans="14:14" customFormat="1">
      <c r="N14267" s="74"/>
    </row>
    <row r="14268" spans="14:14" customFormat="1">
      <c r="N14268" s="74"/>
    </row>
    <row r="14269" spans="14:14" customFormat="1">
      <c r="N14269" s="74"/>
    </row>
    <row r="14270" spans="14:14" customFormat="1">
      <c r="N14270" s="74"/>
    </row>
    <row r="14271" spans="14:14" customFormat="1">
      <c r="N14271" s="74"/>
    </row>
    <row r="14272" spans="14:14" customFormat="1">
      <c r="N14272" s="74"/>
    </row>
    <row r="14273" spans="14:14" customFormat="1">
      <c r="N14273" s="74"/>
    </row>
    <row r="14274" spans="14:14" customFormat="1">
      <c r="N14274" s="74"/>
    </row>
    <row r="14275" spans="14:14" customFormat="1">
      <c r="N14275" s="74"/>
    </row>
    <row r="14276" spans="14:14" customFormat="1">
      <c r="N14276" s="74"/>
    </row>
    <row r="14277" spans="14:14" customFormat="1">
      <c r="N14277" s="74"/>
    </row>
    <row r="14278" spans="14:14" customFormat="1">
      <c r="N14278" s="74"/>
    </row>
    <row r="14279" spans="14:14" customFormat="1">
      <c r="N14279" s="74"/>
    </row>
    <row r="14280" spans="14:14" customFormat="1">
      <c r="N14280" s="74"/>
    </row>
    <row r="14281" spans="14:14" customFormat="1">
      <c r="N14281" s="74"/>
    </row>
    <row r="14282" spans="14:14" customFormat="1">
      <c r="N14282" s="74"/>
    </row>
    <row r="14283" spans="14:14" customFormat="1">
      <c r="N14283" s="74"/>
    </row>
    <row r="14284" spans="14:14" customFormat="1">
      <c r="N14284" s="74"/>
    </row>
    <row r="14285" spans="14:14" customFormat="1">
      <c r="N14285" s="74"/>
    </row>
    <row r="14286" spans="14:14" customFormat="1">
      <c r="N14286" s="74"/>
    </row>
    <row r="14287" spans="14:14" customFormat="1">
      <c r="N14287" s="74"/>
    </row>
    <row r="14288" spans="14:14" customFormat="1">
      <c r="N14288" s="74"/>
    </row>
    <row r="14289" spans="14:14" customFormat="1">
      <c r="N14289" s="74"/>
    </row>
    <row r="14290" spans="14:14" customFormat="1">
      <c r="N14290" s="74"/>
    </row>
    <row r="14291" spans="14:14" customFormat="1">
      <c r="N14291" s="74"/>
    </row>
    <row r="14292" spans="14:14" customFormat="1">
      <c r="N14292" s="74"/>
    </row>
    <row r="14293" spans="14:14" customFormat="1">
      <c r="N14293" s="74"/>
    </row>
    <row r="14294" spans="14:14" customFormat="1">
      <c r="N14294" s="74"/>
    </row>
    <row r="14295" spans="14:14" customFormat="1">
      <c r="N14295" s="74"/>
    </row>
    <row r="14296" spans="14:14" customFormat="1">
      <c r="N14296" s="74"/>
    </row>
    <row r="14297" spans="14:14" customFormat="1">
      <c r="N14297" s="74"/>
    </row>
    <row r="14298" spans="14:14" customFormat="1">
      <c r="N14298" s="74"/>
    </row>
    <row r="14299" spans="14:14" customFormat="1">
      <c r="N14299" s="74"/>
    </row>
    <row r="14300" spans="14:14" customFormat="1">
      <c r="N14300" s="74"/>
    </row>
    <row r="14301" spans="14:14" customFormat="1">
      <c r="N14301" s="74"/>
    </row>
    <row r="14302" spans="14:14" customFormat="1">
      <c r="N14302" s="74"/>
    </row>
    <row r="14303" spans="14:14" customFormat="1">
      <c r="N14303" s="74"/>
    </row>
    <row r="14304" spans="14:14" customFormat="1">
      <c r="N14304" s="74"/>
    </row>
    <row r="14305" spans="14:14" customFormat="1">
      <c r="N14305" s="74"/>
    </row>
    <row r="14306" spans="14:14" customFormat="1">
      <c r="N14306" s="74"/>
    </row>
    <row r="14307" spans="14:14" customFormat="1">
      <c r="N14307" s="74"/>
    </row>
    <row r="14308" spans="14:14" customFormat="1">
      <c r="N14308" s="74"/>
    </row>
    <row r="14309" spans="14:14" customFormat="1">
      <c r="N14309" s="74"/>
    </row>
    <row r="14310" spans="14:14" customFormat="1">
      <c r="N14310" s="74"/>
    </row>
    <row r="14311" spans="14:14" customFormat="1">
      <c r="N14311" s="74"/>
    </row>
    <row r="14312" spans="14:14" customFormat="1">
      <c r="N14312" s="74"/>
    </row>
    <row r="14313" spans="14:14" customFormat="1">
      <c r="N14313" s="74"/>
    </row>
    <row r="14314" spans="14:14" customFormat="1">
      <c r="N14314" s="74"/>
    </row>
    <row r="14315" spans="14:14" customFormat="1">
      <c r="N14315" s="74"/>
    </row>
    <row r="14316" spans="14:14" customFormat="1">
      <c r="N14316" s="74"/>
    </row>
    <row r="14317" spans="14:14" customFormat="1">
      <c r="N14317" s="74"/>
    </row>
    <row r="14318" spans="14:14" customFormat="1">
      <c r="N14318" s="74"/>
    </row>
    <row r="14319" spans="14:14" customFormat="1">
      <c r="N14319" s="74"/>
    </row>
    <row r="14320" spans="14:14" customFormat="1">
      <c r="N14320" s="74"/>
    </row>
    <row r="14321" spans="14:14" customFormat="1">
      <c r="N14321" s="74"/>
    </row>
    <row r="14322" spans="14:14" customFormat="1">
      <c r="N14322" s="74"/>
    </row>
    <row r="14323" spans="14:14" customFormat="1">
      <c r="N14323" s="74"/>
    </row>
    <row r="14324" spans="14:14" customFormat="1">
      <c r="N14324" s="74"/>
    </row>
    <row r="14325" spans="14:14" customFormat="1">
      <c r="N14325" s="74"/>
    </row>
    <row r="14326" spans="14:14" customFormat="1">
      <c r="N14326" s="74"/>
    </row>
    <row r="14327" spans="14:14" customFormat="1">
      <c r="N14327" s="74"/>
    </row>
    <row r="14328" spans="14:14" customFormat="1">
      <c r="N14328" s="74"/>
    </row>
    <row r="14329" spans="14:14" customFormat="1">
      <c r="N14329" s="74"/>
    </row>
    <row r="14330" spans="14:14" customFormat="1">
      <c r="N14330" s="74"/>
    </row>
    <row r="14331" spans="14:14" customFormat="1">
      <c r="N14331" s="74"/>
    </row>
    <row r="14332" spans="14:14" customFormat="1">
      <c r="N14332" s="74"/>
    </row>
    <row r="14333" spans="14:14" customFormat="1">
      <c r="N14333" s="74"/>
    </row>
    <row r="14334" spans="14:14" customFormat="1">
      <c r="N14334" s="74"/>
    </row>
    <row r="14335" spans="14:14" customFormat="1">
      <c r="N14335" s="74"/>
    </row>
    <row r="14336" spans="14:14" customFormat="1">
      <c r="N14336" s="74"/>
    </row>
    <row r="14337" spans="14:14" customFormat="1">
      <c r="N14337" s="74"/>
    </row>
    <row r="14338" spans="14:14" customFormat="1">
      <c r="N14338" s="74"/>
    </row>
    <row r="14339" spans="14:14" customFormat="1">
      <c r="N14339" s="74"/>
    </row>
    <row r="14340" spans="14:14" customFormat="1">
      <c r="N14340" s="74"/>
    </row>
    <row r="14341" spans="14:14" customFormat="1">
      <c r="N14341" s="74"/>
    </row>
    <row r="14342" spans="14:14" customFormat="1">
      <c r="N14342" s="74"/>
    </row>
    <row r="14343" spans="14:14" customFormat="1">
      <c r="N14343" s="74"/>
    </row>
    <row r="14344" spans="14:14" customFormat="1">
      <c r="N14344" s="74"/>
    </row>
    <row r="14345" spans="14:14" customFormat="1">
      <c r="N14345" s="74"/>
    </row>
    <row r="14346" spans="14:14" customFormat="1">
      <c r="N14346" s="74"/>
    </row>
    <row r="14347" spans="14:14" customFormat="1">
      <c r="N14347" s="74"/>
    </row>
    <row r="14348" spans="14:14" customFormat="1">
      <c r="N14348" s="74"/>
    </row>
    <row r="14349" spans="14:14" customFormat="1">
      <c r="N14349" s="74"/>
    </row>
    <row r="14350" spans="14:14" customFormat="1">
      <c r="N14350" s="74"/>
    </row>
    <row r="14351" spans="14:14" customFormat="1">
      <c r="N14351" s="74"/>
    </row>
    <row r="14352" spans="14:14" customFormat="1">
      <c r="N14352" s="74"/>
    </row>
    <row r="14353" spans="14:14" customFormat="1">
      <c r="N14353" s="74"/>
    </row>
    <row r="14354" spans="14:14" customFormat="1">
      <c r="N14354" s="74"/>
    </row>
    <row r="14355" spans="14:14" customFormat="1">
      <c r="N14355" s="74"/>
    </row>
    <row r="14356" spans="14:14" customFormat="1">
      <c r="N14356" s="74"/>
    </row>
    <row r="14357" spans="14:14" customFormat="1">
      <c r="N14357" s="74"/>
    </row>
    <row r="14358" spans="14:14" customFormat="1">
      <c r="N14358" s="74"/>
    </row>
    <row r="14359" spans="14:14" customFormat="1">
      <c r="N14359" s="74"/>
    </row>
    <row r="14360" spans="14:14" customFormat="1">
      <c r="N14360" s="74"/>
    </row>
    <row r="14361" spans="14:14" customFormat="1">
      <c r="N14361" s="74"/>
    </row>
    <row r="14362" spans="14:14" customFormat="1">
      <c r="N14362" s="74"/>
    </row>
    <row r="14363" spans="14:14" customFormat="1">
      <c r="N14363" s="74"/>
    </row>
    <row r="14364" spans="14:14" customFormat="1">
      <c r="N14364" s="74"/>
    </row>
    <row r="14365" spans="14:14" customFormat="1">
      <c r="N14365" s="74"/>
    </row>
    <row r="14366" spans="14:14" customFormat="1">
      <c r="N14366" s="74"/>
    </row>
    <row r="14367" spans="14:14" customFormat="1">
      <c r="N14367" s="74"/>
    </row>
    <row r="14368" spans="14:14" customFormat="1">
      <c r="N14368" s="74"/>
    </row>
    <row r="14369" spans="14:14" customFormat="1">
      <c r="N14369" s="74"/>
    </row>
    <row r="14370" spans="14:14" customFormat="1">
      <c r="N14370" s="74"/>
    </row>
    <row r="14371" spans="14:14" customFormat="1">
      <c r="N14371" s="74"/>
    </row>
    <row r="14372" spans="14:14" customFormat="1">
      <c r="N14372" s="74"/>
    </row>
    <row r="14373" spans="14:14" customFormat="1">
      <c r="N14373" s="74"/>
    </row>
    <row r="14374" spans="14:14" customFormat="1">
      <c r="N14374" s="74"/>
    </row>
    <row r="14375" spans="14:14" customFormat="1">
      <c r="N14375" s="74"/>
    </row>
    <row r="14376" spans="14:14" customFormat="1">
      <c r="N14376" s="74"/>
    </row>
    <row r="14377" spans="14:14" customFormat="1">
      <c r="N14377" s="74"/>
    </row>
    <row r="14378" spans="14:14" customFormat="1">
      <c r="N14378" s="74"/>
    </row>
    <row r="14379" spans="14:14" customFormat="1">
      <c r="N14379" s="74"/>
    </row>
    <row r="14380" spans="14:14" customFormat="1">
      <c r="N14380" s="74"/>
    </row>
    <row r="14381" spans="14:14" customFormat="1">
      <c r="N14381" s="74"/>
    </row>
    <row r="14382" spans="14:14" customFormat="1">
      <c r="N14382" s="74"/>
    </row>
    <row r="14383" spans="14:14" customFormat="1">
      <c r="N14383" s="74"/>
    </row>
    <row r="14384" spans="14:14" customFormat="1">
      <c r="N14384" s="74"/>
    </row>
    <row r="14385" spans="14:14" customFormat="1">
      <c r="N14385" s="74"/>
    </row>
    <row r="14386" spans="14:14" customFormat="1">
      <c r="N14386" s="74"/>
    </row>
    <row r="14387" spans="14:14" customFormat="1">
      <c r="N14387" s="74"/>
    </row>
    <row r="14388" spans="14:14" customFormat="1">
      <c r="N14388" s="74"/>
    </row>
    <row r="14389" spans="14:14" customFormat="1">
      <c r="N14389" s="74"/>
    </row>
    <row r="14390" spans="14:14" customFormat="1">
      <c r="N14390" s="74"/>
    </row>
    <row r="14391" spans="14:14" customFormat="1">
      <c r="N14391" s="74"/>
    </row>
    <row r="14392" spans="14:14" customFormat="1">
      <c r="N14392" s="74"/>
    </row>
    <row r="14393" spans="14:14" customFormat="1">
      <c r="N14393" s="74"/>
    </row>
    <row r="14394" spans="14:14" customFormat="1">
      <c r="N14394" s="74"/>
    </row>
    <row r="14395" spans="14:14" customFormat="1">
      <c r="N14395" s="74"/>
    </row>
    <row r="14396" spans="14:14" customFormat="1">
      <c r="N14396" s="74"/>
    </row>
    <row r="14397" spans="14:14" customFormat="1">
      <c r="N14397" s="74"/>
    </row>
    <row r="14398" spans="14:14" customFormat="1">
      <c r="N14398" s="74"/>
    </row>
    <row r="14399" spans="14:14" customFormat="1">
      <c r="N14399" s="74"/>
    </row>
    <row r="14400" spans="14:14" customFormat="1">
      <c r="N14400" s="74"/>
    </row>
    <row r="14401" spans="14:14" customFormat="1">
      <c r="N14401" s="74"/>
    </row>
    <row r="14402" spans="14:14" customFormat="1">
      <c r="N14402" s="74"/>
    </row>
    <row r="14403" spans="14:14" customFormat="1">
      <c r="N14403" s="74"/>
    </row>
    <row r="14404" spans="14:14" customFormat="1">
      <c r="N14404" s="74"/>
    </row>
    <row r="14405" spans="14:14" customFormat="1">
      <c r="N14405" s="74"/>
    </row>
    <row r="14406" spans="14:14" customFormat="1">
      <c r="N14406" s="74"/>
    </row>
    <row r="14407" spans="14:14" customFormat="1">
      <c r="N14407" s="74"/>
    </row>
    <row r="14408" spans="14:14" customFormat="1">
      <c r="N14408" s="74"/>
    </row>
    <row r="14409" spans="14:14" customFormat="1">
      <c r="N14409" s="74"/>
    </row>
    <row r="14410" spans="14:14" customFormat="1">
      <c r="N14410" s="74"/>
    </row>
    <row r="14411" spans="14:14" customFormat="1">
      <c r="N14411" s="74"/>
    </row>
    <row r="14412" spans="14:14" customFormat="1">
      <c r="N14412" s="74"/>
    </row>
    <row r="14413" spans="14:14" customFormat="1">
      <c r="N14413" s="74"/>
    </row>
    <row r="14414" spans="14:14" customFormat="1">
      <c r="N14414" s="74"/>
    </row>
    <row r="14415" spans="14:14" customFormat="1">
      <c r="N14415" s="74"/>
    </row>
    <row r="14416" spans="14:14" customFormat="1">
      <c r="N14416" s="74"/>
    </row>
    <row r="14417" spans="14:14" customFormat="1">
      <c r="N14417" s="74"/>
    </row>
    <row r="14418" spans="14:14" customFormat="1">
      <c r="N14418" s="74"/>
    </row>
    <row r="14419" spans="14:14" customFormat="1">
      <c r="N14419" s="74"/>
    </row>
    <row r="14420" spans="14:14" customFormat="1">
      <c r="N14420" s="74"/>
    </row>
    <row r="14421" spans="14:14" customFormat="1">
      <c r="N14421" s="74"/>
    </row>
    <row r="14422" spans="14:14" customFormat="1">
      <c r="N14422" s="74"/>
    </row>
    <row r="14423" spans="14:14" customFormat="1">
      <c r="N14423" s="74"/>
    </row>
    <row r="14424" spans="14:14" customFormat="1">
      <c r="N14424" s="74"/>
    </row>
    <row r="14425" spans="14:14" customFormat="1">
      <c r="N14425" s="74"/>
    </row>
    <row r="14426" spans="14:14" customFormat="1">
      <c r="N14426" s="74"/>
    </row>
    <row r="14427" spans="14:14" customFormat="1">
      <c r="N14427" s="74"/>
    </row>
    <row r="14428" spans="14:14" customFormat="1">
      <c r="N14428" s="74"/>
    </row>
    <row r="14429" spans="14:14" customFormat="1">
      <c r="N14429" s="74"/>
    </row>
    <row r="14430" spans="14:14" customFormat="1">
      <c r="N14430" s="74"/>
    </row>
    <row r="14431" spans="14:14" customFormat="1">
      <c r="N14431" s="74"/>
    </row>
    <row r="14432" spans="14:14" customFormat="1">
      <c r="N14432" s="74"/>
    </row>
    <row r="14433" spans="14:14" customFormat="1">
      <c r="N14433" s="74"/>
    </row>
    <row r="14434" spans="14:14" customFormat="1">
      <c r="N14434" s="74"/>
    </row>
    <row r="14435" spans="14:14" customFormat="1">
      <c r="N14435" s="74"/>
    </row>
    <row r="14436" spans="14:14" customFormat="1">
      <c r="N14436" s="74"/>
    </row>
    <row r="14437" spans="14:14" customFormat="1">
      <c r="N14437" s="74"/>
    </row>
    <row r="14438" spans="14:14" customFormat="1">
      <c r="N14438" s="74"/>
    </row>
    <row r="14439" spans="14:14" customFormat="1">
      <c r="N14439" s="74"/>
    </row>
    <row r="14440" spans="14:14" customFormat="1">
      <c r="N14440" s="74"/>
    </row>
    <row r="14441" spans="14:14" customFormat="1">
      <c r="N14441" s="74"/>
    </row>
    <row r="14442" spans="14:14" customFormat="1">
      <c r="N14442" s="74"/>
    </row>
    <row r="14443" spans="14:14" customFormat="1">
      <c r="N14443" s="74"/>
    </row>
    <row r="14444" spans="14:14" customFormat="1">
      <c r="N14444" s="74"/>
    </row>
    <row r="14445" spans="14:14" customFormat="1">
      <c r="N14445" s="74"/>
    </row>
    <row r="14446" spans="14:14" customFormat="1">
      <c r="N14446" s="74"/>
    </row>
    <row r="14447" spans="14:14" customFormat="1">
      <c r="N14447" s="74"/>
    </row>
    <row r="14448" spans="14:14" customFormat="1">
      <c r="N14448" s="74"/>
    </row>
    <row r="14449" spans="14:14" customFormat="1">
      <c r="N14449" s="74"/>
    </row>
    <row r="14450" spans="14:14" customFormat="1">
      <c r="N14450" s="74"/>
    </row>
    <row r="14451" spans="14:14" customFormat="1">
      <c r="N14451" s="74"/>
    </row>
    <row r="14452" spans="14:14" customFormat="1">
      <c r="N14452" s="74"/>
    </row>
    <row r="14453" spans="14:14" customFormat="1">
      <c r="N14453" s="74"/>
    </row>
    <row r="14454" spans="14:14" customFormat="1">
      <c r="N14454" s="74"/>
    </row>
    <row r="14455" spans="14:14" customFormat="1">
      <c r="N14455" s="74"/>
    </row>
    <row r="14456" spans="14:14" customFormat="1">
      <c r="N14456" s="74"/>
    </row>
    <row r="14457" spans="14:14" customFormat="1">
      <c r="N14457" s="74"/>
    </row>
    <row r="14458" spans="14:14" customFormat="1">
      <c r="N14458" s="74"/>
    </row>
    <row r="14459" spans="14:14" customFormat="1">
      <c r="N14459" s="74"/>
    </row>
    <row r="14460" spans="14:14" customFormat="1">
      <c r="N14460" s="74"/>
    </row>
    <row r="14461" spans="14:14" customFormat="1">
      <c r="N14461" s="74"/>
    </row>
    <row r="14462" spans="14:14" customFormat="1">
      <c r="N14462" s="74"/>
    </row>
    <row r="14463" spans="14:14" customFormat="1">
      <c r="N14463" s="74"/>
    </row>
    <row r="14464" spans="14:14" customFormat="1">
      <c r="N14464" s="74"/>
    </row>
    <row r="14465" spans="14:14" customFormat="1">
      <c r="N14465" s="74"/>
    </row>
    <row r="14466" spans="14:14" customFormat="1">
      <c r="N14466" s="74"/>
    </row>
    <row r="14467" spans="14:14" customFormat="1">
      <c r="N14467" s="74"/>
    </row>
    <row r="14468" spans="14:14" customFormat="1">
      <c r="N14468" s="74"/>
    </row>
    <row r="14469" spans="14:14" customFormat="1">
      <c r="N14469" s="74"/>
    </row>
    <row r="14470" spans="14:14" customFormat="1">
      <c r="N14470" s="74"/>
    </row>
    <row r="14471" spans="14:14" customFormat="1">
      <c r="N14471" s="74"/>
    </row>
    <row r="14472" spans="14:14" customFormat="1">
      <c r="N14472" s="74"/>
    </row>
    <row r="14473" spans="14:14" customFormat="1">
      <c r="N14473" s="74"/>
    </row>
    <row r="14474" spans="14:14" customFormat="1">
      <c r="N14474" s="74"/>
    </row>
    <row r="14475" spans="14:14" customFormat="1">
      <c r="N14475" s="74"/>
    </row>
    <row r="14476" spans="14:14" customFormat="1">
      <c r="N14476" s="74"/>
    </row>
    <row r="14477" spans="14:14" customFormat="1">
      <c r="N14477" s="74"/>
    </row>
    <row r="14478" spans="14:14" customFormat="1">
      <c r="N14478" s="74"/>
    </row>
    <row r="14479" spans="14:14" customFormat="1">
      <c r="N14479" s="74"/>
    </row>
    <row r="14480" spans="14:14" customFormat="1">
      <c r="N14480" s="74"/>
    </row>
    <row r="14481" spans="14:14" customFormat="1">
      <c r="N14481" s="74"/>
    </row>
    <row r="14482" spans="14:14" customFormat="1">
      <c r="N14482" s="74"/>
    </row>
    <row r="14483" spans="14:14" customFormat="1">
      <c r="N14483" s="74"/>
    </row>
    <row r="14484" spans="14:14" customFormat="1">
      <c r="N14484" s="74"/>
    </row>
    <row r="14485" spans="14:14" customFormat="1">
      <c r="N14485" s="74"/>
    </row>
    <row r="14486" spans="14:14" customFormat="1">
      <c r="N14486" s="74"/>
    </row>
    <row r="14487" spans="14:14" customFormat="1">
      <c r="N14487" s="74"/>
    </row>
    <row r="14488" spans="14:14" customFormat="1">
      <c r="N14488" s="74"/>
    </row>
    <row r="14489" spans="14:14" customFormat="1">
      <c r="N14489" s="74"/>
    </row>
    <row r="14490" spans="14:14" customFormat="1">
      <c r="N14490" s="74"/>
    </row>
    <row r="14491" spans="14:14" customFormat="1">
      <c r="N14491" s="74"/>
    </row>
    <row r="14492" spans="14:14" customFormat="1">
      <c r="N14492" s="74"/>
    </row>
    <row r="14493" spans="14:14" customFormat="1">
      <c r="N14493" s="74"/>
    </row>
    <row r="14494" spans="14:14" customFormat="1">
      <c r="N14494" s="74"/>
    </row>
    <row r="14495" spans="14:14" customFormat="1">
      <c r="N14495" s="74"/>
    </row>
    <row r="14496" spans="14:14" customFormat="1">
      <c r="N14496" s="74"/>
    </row>
    <row r="14497" spans="14:14" customFormat="1">
      <c r="N14497" s="74"/>
    </row>
    <row r="14498" spans="14:14" customFormat="1">
      <c r="N14498" s="74"/>
    </row>
    <row r="14499" spans="14:14" customFormat="1">
      <c r="N14499" s="74"/>
    </row>
    <row r="14500" spans="14:14" customFormat="1">
      <c r="N14500" s="74"/>
    </row>
    <row r="14501" spans="14:14" customFormat="1">
      <c r="N14501" s="74"/>
    </row>
    <row r="14502" spans="14:14" customFormat="1">
      <c r="N14502" s="74"/>
    </row>
    <row r="14503" spans="14:14" customFormat="1">
      <c r="N14503" s="74"/>
    </row>
    <row r="14504" spans="14:14" customFormat="1">
      <c r="N14504" s="74"/>
    </row>
    <row r="14505" spans="14:14" customFormat="1">
      <c r="N14505" s="74"/>
    </row>
    <row r="14506" spans="14:14" customFormat="1">
      <c r="N14506" s="74"/>
    </row>
    <row r="14507" spans="14:14" customFormat="1">
      <c r="N14507" s="74"/>
    </row>
    <row r="14508" spans="14:14" customFormat="1">
      <c r="N14508" s="74"/>
    </row>
    <row r="14509" spans="14:14" customFormat="1">
      <c r="N14509" s="74"/>
    </row>
    <row r="14510" spans="14:14" customFormat="1">
      <c r="N14510" s="74"/>
    </row>
    <row r="14511" spans="14:14" customFormat="1">
      <c r="N14511" s="74"/>
    </row>
    <row r="14512" spans="14:14" customFormat="1">
      <c r="N14512" s="74"/>
    </row>
    <row r="14513" spans="14:14" customFormat="1">
      <c r="N14513" s="74"/>
    </row>
    <row r="14514" spans="14:14" customFormat="1">
      <c r="N14514" s="74"/>
    </row>
    <row r="14515" spans="14:14" customFormat="1">
      <c r="N14515" s="74"/>
    </row>
    <row r="14516" spans="14:14" customFormat="1">
      <c r="N14516" s="74"/>
    </row>
    <row r="14517" spans="14:14" customFormat="1">
      <c r="N14517" s="74"/>
    </row>
    <row r="14518" spans="14:14" customFormat="1">
      <c r="N14518" s="74"/>
    </row>
    <row r="14519" spans="14:14" customFormat="1">
      <c r="N14519" s="74"/>
    </row>
    <row r="14520" spans="14:14" customFormat="1">
      <c r="N14520" s="74"/>
    </row>
    <row r="14521" spans="14:14" customFormat="1">
      <c r="N14521" s="74"/>
    </row>
    <row r="14522" spans="14:14" customFormat="1">
      <c r="N14522" s="74"/>
    </row>
    <row r="14523" spans="14:14" customFormat="1">
      <c r="N14523" s="74"/>
    </row>
    <row r="14524" spans="14:14" customFormat="1">
      <c r="N14524" s="74"/>
    </row>
    <row r="14525" spans="14:14" customFormat="1">
      <c r="N14525" s="74"/>
    </row>
    <row r="14526" spans="14:14" customFormat="1">
      <c r="N14526" s="74"/>
    </row>
    <row r="14527" spans="14:14" customFormat="1">
      <c r="N14527" s="74"/>
    </row>
    <row r="14528" spans="14:14" customFormat="1">
      <c r="N14528" s="74"/>
    </row>
    <row r="14529" spans="14:14" customFormat="1">
      <c r="N14529" s="74"/>
    </row>
    <row r="14530" spans="14:14" customFormat="1">
      <c r="N14530" s="74"/>
    </row>
    <row r="14531" spans="14:14" customFormat="1">
      <c r="N14531" s="74"/>
    </row>
    <row r="14532" spans="14:14" customFormat="1">
      <c r="N14532" s="74"/>
    </row>
    <row r="14533" spans="14:14" customFormat="1">
      <c r="N14533" s="74"/>
    </row>
    <row r="14534" spans="14:14" customFormat="1">
      <c r="N14534" s="74"/>
    </row>
    <row r="14535" spans="14:14" customFormat="1">
      <c r="N14535" s="74"/>
    </row>
    <row r="14536" spans="14:14" customFormat="1">
      <c r="N14536" s="74"/>
    </row>
    <row r="14537" spans="14:14" customFormat="1">
      <c r="N14537" s="74"/>
    </row>
    <row r="14538" spans="14:14" customFormat="1">
      <c r="N14538" s="74"/>
    </row>
    <row r="14539" spans="14:14" customFormat="1">
      <c r="N14539" s="74"/>
    </row>
    <row r="14540" spans="14:14" customFormat="1">
      <c r="N14540" s="74"/>
    </row>
    <row r="14541" spans="14:14" customFormat="1">
      <c r="N14541" s="74"/>
    </row>
    <row r="14542" spans="14:14" customFormat="1">
      <c r="N14542" s="74"/>
    </row>
    <row r="14543" spans="14:14" customFormat="1">
      <c r="N14543" s="74"/>
    </row>
    <row r="14544" spans="14:14" customFormat="1">
      <c r="N14544" s="74"/>
    </row>
    <row r="14545" spans="14:14" customFormat="1">
      <c r="N14545" s="74"/>
    </row>
    <row r="14546" spans="14:14" customFormat="1">
      <c r="N14546" s="74"/>
    </row>
    <row r="14547" spans="14:14" customFormat="1">
      <c r="N14547" s="74"/>
    </row>
    <row r="14548" spans="14:14" customFormat="1">
      <c r="N14548" s="74"/>
    </row>
    <row r="14549" spans="14:14" customFormat="1">
      <c r="N14549" s="74"/>
    </row>
    <row r="14550" spans="14:14" customFormat="1">
      <c r="N14550" s="74"/>
    </row>
    <row r="14551" spans="14:14" customFormat="1">
      <c r="N14551" s="74"/>
    </row>
    <row r="14552" spans="14:14" customFormat="1">
      <c r="N14552" s="74"/>
    </row>
    <row r="14553" spans="14:14" customFormat="1">
      <c r="N14553" s="74"/>
    </row>
    <row r="14554" spans="14:14" customFormat="1">
      <c r="N14554" s="74"/>
    </row>
    <row r="14555" spans="14:14" customFormat="1">
      <c r="N14555" s="74"/>
    </row>
    <row r="14556" spans="14:14" customFormat="1">
      <c r="N14556" s="74"/>
    </row>
    <row r="14557" spans="14:14" customFormat="1">
      <c r="N14557" s="74"/>
    </row>
    <row r="14558" spans="14:14" customFormat="1">
      <c r="N14558" s="74"/>
    </row>
    <row r="14559" spans="14:14" customFormat="1">
      <c r="N14559" s="74"/>
    </row>
    <row r="14560" spans="14:14" customFormat="1">
      <c r="N14560" s="74"/>
    </row>
    <row r="14561" spans="14:14" customFormat="1">
      <c r="N14561" s="74"/>
    </row>
    <row r="14562" spans="14:14" customFormat="1">
      <c r="N14562" s="74"/>
    </row>
    <row r="14563" spans="14:14" customFormat="1">
      <c r="N14563" s="74"/>
    </row>
    <row r="14564" spans="14:14" customFormat="1">
      <c r="N14564" s="74"/>
    </row>
    <row r="14565" spans="14:14" customFormat="1">
      <c r="N14565" s="74"/>
    </row>
    <row r="14566" spans="14:14" customFormat="1">
      <c r="N14566" s="74"/>
    </row>
    <row r="14567" spans="14:14" customFormat="1">
      <c r="N14567" s="74"/>
    </row>
    <row r="14568" spans="14:14" customFormat="1">
      <c r="N14568" s="74"/>
    </row>
    <row r="14569" spans="14:14" customFormat="1">
      <c r="N14569" s="74"/>
    </row>
    <row r="14570" spans="14:14" customFormat="1">
      <c r="N14570" s="74"/>
    </row>
    <row r="14571" spans="14:14" customFormat="1">
      <c r="N14571" s="74"/>
    </row>
    <row r="14572" spans="14:14" customFormat="1">
      <c r="N14572" s="74"/>
    </row>
    <row r="14573" spans="14:14" customFormat="1">
      <c r="N14573" s="74"/>
    </row>
    <row r="14574" spans="14:14" customFormat="1">
      <c r="N14574" s="74"/>
    </row>
    <row r="14575" spans="14:14" customFormat="1">
      <c r="N14575" s="74"/>
    </row>
    <row r="14576" spans="14:14" customFormat="1">
      <c r="N14576" s="74"/>
    </row>
    <row r="14577" spans="14:14" customFormat="1">
      <c r="N14577" s="74"/>
    </row>
    <row r="14578" spans="14:14" customFormat="1">
      <c r="N14578" s="74"/>
    </row>
    <row r="14579" spans="14:14" customFormat="1">
      <c r="N14579" s="74"/>
    </row>
    <row r="14580" spans="14:14" customFormat="1">
      <c r="N14580" s="74"/>
    </row>
    <row r="14581" spans="14:14" customFormat="1">
      <c r="N14581" s="74"/>
    </row>
    <row r="14582" spans="14:14" customFormat="1">
      <c r="N14582" s="74"/>
    </row>
    <row r="14583" spans="14:14" customFormat="1">
      <c r="N14583" s="74"/>
    </row>
    <row r="14584" spans="14:14" customFormat="1">
      <c r="N14584" s="74"/>
    </row>
    <row r="14585" spans="14:14" customFormat="1">
      <c r="N14585" s="74"/>
    </row>
    <row r="14586" spans="14:14" customFormat="1">
      <c r="N14586" s="74"/>
    </row>
    <row r="14587" spans="14:14" customFormat="1">
      <c r="N14587" s="74"/>
    </row>
    <row r="14588" spans="14:14" customFormat="1">
      <c r="N14588" s="74"/>
    </row>
    <row r="14589" spans="14:14" customFormat="1">
      <c r="N14589" s="74"/>
    </row>
    <row r="14590" spans="14:14" customFormat="1">
      <c r="N14590" s="74"/>
    </row>
    <row r="14591" spans="14:14" customFormat="1">
      <c r="N14591" s="74"/>
    </row>
    <row r="14592" spans="14:14" customFormat="1">
      <c r="N14592" s="74"/>
    </row>
    <row r="14593" spans="14:14" customFormat="1">
      <c r="N14593" s="74"/>
    </row>
    <row r="14594" spans="14:14" customFormat="1">
      <c r="N14594" s="74"/>
    </row>
    <row r="14595" spans="14:14" customFormat="1">
      <c r="N14595" s="74"/>
    </row>
    <row r="14596" spans="14:14" customFormat="1">
      <c r="N14596" s="74"/>
    </row>
    <row r="14597" spans="14:14" customFormat="1">
      <c r="N14597" s="74"/>
    </row>
    <row r="14598" spans="14:14" customFormat="1">
      <c r="N14598" s="74"/>
    </row>
    <row r="14599" spans="14:14" customFormat="1">
      <c r="N14599" s="74"/>
    </row>
    <row r="14600" spans="14:14" customFormat="1">
      <c r="N14600" s="74"/>
    </row>
    <row r="14601" spans="14:14" customFormat="1">
      <c r="N14601" s="74"/>
    </row>
    <row r="14602" spans="14:14" customFormat="1">
      <c r="N14602" s="74"/>
    </row>
    <row r="14603" spans="14:14" customFormat="1">
      <c r="N14603" s="74"/>
    </row>
    <row r="14604" spans="14:14" customFormat="1">
      <c r="N14604" s="74"/>
    </row>
    <row r="14605" spans="14:14" customFormat="1">
      <c r="N14605" s="74"/>
    </row>
    <row r="14606" spans="14:14" customFormat="1">
      <c r="N14606" s="74"/>
    </row>
    <row r="14607" spans="14:14" customFormat="1">
      <c r="N14607" s="74"/>
    </row>
    <row r="14608" spans="14:14" customFormat="1">
      <c r="N14608" s="74"/>
    </row>
    <row r="14609" spans="14:14" customFormat="1">
      <c r="N14609" s="74"/>
    </row>
    <row r="14610" spans="14:14" customFormat="1">
      <c r="N14610" s="74"/>
    </row>
    <row r="14611" spans="14:14" customFormat="1">
      <c r="N14611" s="74"/>
    </row>
    <row r="14612" spans="14:14" customFormat="1">
      <c r="N14612" s="74"/>
    </row>
    <row r="14613" spans="14:14" customFormat="1">
      <c r="N14613" s="74"/>
    </row>
    <row r="14614" spans="14:14" customFormat="1">
      <c r="N14614" s="74"/>
    </row>
    <row r="14615" spans="14:14" customFormat="1">
      <c r="N14615" s="74"/>
    </row>
    <row r="14616" spans="14:14" customFormat="1">
      <c r="N14616" s="74"/>
    </row>
    <row r="14617" spans="14:14" customFormat="1">
      <c r="N14617" s="74"/>
    </row>
    <row r="14618" spans="14:14" customFormat="1">
      <c r="N14618" s="74"/>
    </row>
    <row r="14619" spans="14:14" customFormat="1">
      <c r="N14619" s="74"/>
    </row>
    <row r="14620" spans="14:14" customFormat="1">
      <c r="N14620" s="74"/>
    </row>
    <row r="14621" spans="14:14" customFormat="1">
      <c r="N14621" s="74"/>
    </row>
    <row r="14622" spans="14:14" customFormat="1">
      <c r="N14622" s="74"/>
    </row>
    <row r="14623" spans="14:14" customFormat="1">
      <c r="N14623" s="74"/>
    </row>
    <row r="14624" spans="14:14" customFormat="1">
      <c r="N14624" s="74"/>
    </row>
    <row r="14625" spans="14:14" customFormat="1">
      <c r="N14625" s="74"/>
    </row>
    <row r="14626" spans="14:14" customFormat="1">
      <c r="N14626" s="74"/>
    </row>
    <row r="14627" spans="14:14" customFormat="1">
      <c r="N14627" s="74"/>
    </row>
    <row r="14628" spans="14:14" customFormat="1">
      <c r="N14628" s="74"/>
    </row>
    <row r="14629" spans="14:14" customFormat="1">
      <c r="N14629" s="74"/>
    </row>
    <row r="14630" spans="14:14" customFormat="1">
      <c r="N14630" s="74"/>
    </row>
    <row r="14631" spans="14:14" customFormat="1">
      <c r="N14631" s="74"/>
    </row>
    <row r="14632" spans="14:14" customFormat="1">
      <c r="N14632" s="74"/>
    </row>
    <row r="14633" spans="14:14" customFormat="1">
      <c r="N14633" s="74"/>
    </row>
    <row r="14634" spans="14:14" customFormat="1">
      <c r="N14634" s="74"/>
    </row>
    <row r="14635" spans="14:14" customFormat="1">
      <c r="N14635" s="74"/>
    </row>
    <row r="14636" spans="14:14" customFormat="1">
      <c r="N14636" s="74"/>
    </row>
    <row r="14637" spans="14:14" customFormat="1">
      <c r="N14637" s="74"/>
    </row>
    <row r="14638" spans="14:14" customFormat="1">
      <c r="N14638" s="74"/>
    </row>
    <row r="14639" spans="14:14" customFormat="1">
      <c r="N14639" s="74"/>
    </row>
    <row r="14640" spans="14:14" customFormat="1">
      <c r="N14640" s="74"/>
    </row>
    <row r="14641" spans="14:14" customFormat="1">
      <c r="N14641" s="74"/>
    </row>
    <row r="14642" spans="14:14" customFormat="1">
      <c r="N14642" s="74"/>
    </row>
    <row r="14643" spans="14:14" customFormat="1">
      <c r="N14643" s="74"/>
    </row>
    <row r="14644" spans="14:14" customFormat="1">
      <c r="N14644" s="74"/>
    </row>
    <row r="14645" spans="14:14" customFormat="1">
      <c r="N14645" s="74"/>
    </row>
    <row r="14646" spans="14:14" customFormat="1">
      <c r="N14646" s="74"/>
    </row>
    <row r="14647" spans="14:14" customFormat="1">
      <c r="N14647" s="74"/>
    </row>
    <row r="14648" spans="14:14" customFormat="1">
      <c r="N14648" s="74"/>
    </row>
    <row r="14649" spans="14:14" customFormat="1">
      <c r="N14649" s="74"/>
    </row>
    <row r="14650" spans="14:14" customFormat="1">
      <c r="N14650" s="74"/>
    </row>
    <row r="14651" spans="14:14" customFormat="1">
      <c r="N14651" s="74"/>
    </row>
    <row r="14652" spans="14:14" customFormat="1">
      <c r="N14652" s="74"/>
    </row>
    <row r="14653" spans="14:14" customFormat="1">
      <c r="N14653" s="74"/>
    </row>
    <row r="14654" spans="14:14" customFormat="1">
      <c r="N14654" s="74"/>
    </row>
    <row r="14655" spans="14:14" customFormat="1">
      <c r="N14655" s="74"/>
    </row>
    <row r="14656" spans="14:14" customFormat="1">
      <c r="N14656" s="74"/>
    </row>
    <row r="14657" spans="14:14" customFormat="1">
      <c r="N14657" s="74"/>
    </row>
    <row r="14658" spans="14:14" customFormat="1">
      <c r="N14658" s="74"/>
    </row>
    <row r="14659" spans="14:14" customFormat="1">
      <c r="N14659" s="74"/>
    </row>
    <row r="14660" spans="14:14" customFormat="1">
      <c r="N14660" s="74"/>
    </row>
    <row r="14661" spans="14:14" customFormat="1">
      <c r="N14661" s="74"/>
    </row>
    <row r="14662" spans="14:14" customFormat="1">
      <c r="N14662" s="74"/>
    </row>
    <row r="14663" spans="14:14" customFormat="1">
      <c r="N14663" s="74"/>
    </row>
    <row r="14664" spans="14:14" customFormat="1">
      <c r="N14664" s="74"/>
    </row>
    <row r="14665" spans="14:14" customFormat="1">
      <c r="N14665" s="74"/>
    </row>
    <row r="14666" spans="14:14" customFormat="1">
      <c r="N14666" s="74"/>
    </row>
    <row r="14667" spans="14:14" customFormat="1">
      <c r="N14667" s="74"/>
    </row>
    <row r="14668" spans="14:14" customFormat="1">
      <c r="N14668" s="74"/>
    </row>
    <row r="14669" spans="14:14" customFormat="1">
      <c r="N14669" s="74"/>
    </row>
    <row r="14670" spans="14:14" customFormat="1">
      <c r="N14670" s="74"/>
    </row>
    <row r="14671" spans="14:14" customFormat="1">
      <c r="N14671" s="74"/>
    </row>
    <row r="14672" spans="14:14" customFormat="1">
      <c r="N14672" s="74"/>
    </row>
    <row r="14673" spans="14:14" customFormat="1">
      <c r="N14673" s="74"/>
    </row>
    <row r="14674" spans="14:14" customFormat="1">
      <c r="N14674" s="74"/>
    </row>
    <row r="14675" spans="14:14" customFormat="1">
      <c r="N14675" s="74"/>
    </row>
    <row r="14676" spans="14:14" customFormat="1">
      <c r="N14676" s="74"/>
    </row>
    <row r="14677" spans="14:14" customFormat="1">
      <c r="N14677" s="74"/>
    </row>
    <row r="14678" spans="14:14" customFormat="1">
      <c r="N14678" s="74"/>
    </row>
    <row r="14679" spans="14:14" customFormat="1">
      <c r="N14679" s="74"/>
    </row>
    <row r="14680" spans="14:14" customFormat="1">
      <c r="N14680" s="74"/>
    </row>
    <row r="14681" spans="14:14" customFormat="1">
      <c r="N14681" s="74"/>
    </row>
    <row r="14682" spans="14:14" customFormat="1">
      <c r="N14682" s="74"/>
    </row>
    <row r="14683" spans="14:14" customFormat="1">
      <c r="N14683" s="74"/>
    </row>
    <row r="14684" spans="14:14" customFormat="1">
      <c r="N14684" s="74"/>
    </row>
    <row r="14685" spans="14:14" customFormat="1">
      <c r="N14685" s="74"/>
    </row>
    <row r="14686" spans="14:14" customFormat="1">
      <c r="N14686" s="74"/>
    </row>
    <row r="14687" spans="14:14" customFormat="1">
      <c r="N14687" s="74"/>
    </row>
    <row r="14688" spans="14:14" customFormat="1">
      <c r="N14688" s="74"/>
    </row>
    <row r="14689" spans="14:14" customFormat="1">
      <c r="N14689" s="74"/>
    </row>
    <row r="14690" spans="14:14" customFormat="1">
      <c r="N14690" s="74"/>
    </row>
    <row r="14691" spans="14:14" customFormat="1">
      <c r="N14691" s="74"/>
    </row>
    <row r="14692" spans="14:14" customFormat="1">
      <c r="N14692" s="74"/>
    </row>
    <row r="14693" spans="14:14" customFormat="1">
      <c r="N14693" s="74"/>
    </row>
    <row r="14694" spans="14:14" customFormat="1">
      <c r="N14694" s="74"/>
    </row>
    <row r="14695" spans="14:14" customFormat="1">
      <c r="N14695" s="74"/>
    </row>
    <row r="14696" spans="14:14" customFormat="1">
      <c r="N14696" s="74"/>
    </row>
    <row r="14697" spans="14:14" customFormat="1">
      <c r="N14697" s="74"/>
    </row>
    <row r="14698" spans="14:14" customFormat="1">
      <c r="N14698" s="74"/>
    </row>
    <row r="14699" spans="14:14" customFormat="1">
      <c r="N14699" s="74"/>
    </row>
    <row r="14700" spans="14:14" customFormat="1">
      <c r="N14700" s="74"/>
    </row>
    <row r="14701" spans="14:14" customFormat="1">
      <c r="N14701" s="74"/>
    </row>
    <row r="14702" spans="14:14" customFormat="1">
      <c r="N14702" s="74"/>
    </row>
    <row r="14703" spans="14:14" customFormat="1">
      <c r="N14703" s="74"/>
    </row>
    <row r="14704" spans="14:14" customFormat="1">
      <c r="N14704" s="74"/>
    </row>
    <row r="14705" spans="14:14" customFormat="1">
      <c r="N14705" s="74"/>
    </row>
    <row r="14706" spans="14:14" customFormat="1">
      <c r="N14706" s="74"/>
    </row>
    <row r="14707" spans="14:14" customFormat="1">
      <c r="N14707" s="74"/>
    </row>
    <row r="14708" spans="14:14" customFormat="1">
      <c r="N14708" s="74"/>
    </row>
    <row r="14709" spans="14:14" customFormat="1">
      <c r="N14709" s="74"/>
    </row>
    <row r="14710" spans="14:14" customFormat="1">
      <c r="N14710" s="74"/>
    </row>
    <row r="14711" spans="14:14" customFormat="1">
      <c r="N14711" s="74"/>
    </row>
    <row r="14712" spans="14:14" customFormat="1">
      <c r="N14712" s="74"/>
    </row>
    <row r="14713" spans="14:14" customFormat="1">
      <c r="N14713" s="74"/>
    </row>
    <row r="14714" spans="14:14" customFormat="1">
      <c r="N14714" s="74"/>
    </row>
    <row r="14715" spans="14:14" customFormat="1">
      <c r="N14715" s="74"/>
    </row>
    <row r="14716" spans="14:14" customFormat="1">
      <c r="N14716" s="74"/>
    </row>
    <row r="14717" spans="14:14" customFormat="1">
      <c r="N14717" s="74"/>
    </row>
    <row r="14718" spans="14:14" customFormat="1">
      <c r="N14718" s="74"/>
    </row>
    <row r="14719" spans="14:14" customFormat="1">
      <c r="N14719" s="74"/>
    </row>
    <row r="14720" spans="14:14" customFormat="1">
      <c r="N14720" s="74"/>
    </row>
    <row r="14721" spans="14:14" customFormat="1">
      <c r="N14721" s="74"/>
    </row>
    <row r="14722" spans="14:14" customFormat="1">
      <c r="N14722" s="74"/>
    </row>
    <row r="14723" spans="14:14" customFormat="1">
      <c r="N14723" s="74"/>
    </row>
    <row r="14724" spans="14:14" customFormat="1">
      <c r="N14724" s="74"/>
    </row>
    <row r="14725" spans="14:14" customFormat="1">
      <c r="N14725" s="74"/>
    </row>
    <row r="14726" spans="14:14" customFormat="1">
      <c r="N14726" s="74"/>
    </row>
    <row r="14727" spans="14:14" customFormat="1">
      <c r="N14727" s="74"/>
    </row>
    <row r="14728" spans="14:14" customFormat="1">
      <c r="N14728" s="74"/>
    </row>
    <row r="14729" spans="14:14" customFormat="1">
      <c r="N14729" s="74"/>
    </row>
    <row r="14730" spans="14:14" customFormat="1">
      <c r="N14730" s="74"/>
    </row>
    <row r="14731" spans="14:14" customFormat="1">
      <c r="N14731" s="74"/>
    </row>
    <row r="14732" spans="14:14" customFormat="1">
      <c r="N14732" s="74"/>
    </row>
    <row r="14733" spans="14:14" customFormat="1">
      <c r="N14733" s="74"/>
    </row>
    <row r="14734" spans="14:14" customFormat="1">
      <c r="N14734" s="74"/>
    </row>
    <row r="14735" spans="14:14" customFormat="1">
      <c r="N14735" s="74"/>
    </row>
    <row r="14736" spans="14:14" customFormat="1">
      <c r="N14736" s="74"/>
    </row>
    <row r="14737" spans="14:14" customFormat="1">
      <c r="N14737" s="74"/>
    </row>
    <row r="14738" spans="14:14" customFormat="1">
      <c r="N14738" s="74"/>
    </row>
    <row r="14739" spans="14:14" customFormat="1">
      <c r="N14739" s="74"/>
    </row>
    <row r="14740" spans="14:14" customFormat="1">
      <c r="N14740" s="74"/>
    </row>
    <row r="14741" spans="14:14" customFormat="1">
      <c r="N14741" s="74"/>
    </row>
    <row r="14742" spans="14:14" customFormat="1">
      <c r="N14742" s="74"/>
    </row>
    <row r="14743" spans="14:14" customFormat="1">
      <c r="N14743" s="74"/>
    </row>
    <row r="14744" spans="14:14" customFormat="1">
      <c r="N14744" s="74"/>
    </row>
    <row r="14745" spans="14:14" customFormat="1">
      <c r="N14745" s="74"/>
    </row>
    <row r="14746" spans="14:14" customFormat="1">
      <c r="N14746" s="74"/>
    </row>
    <row r="14747" spans="14:14" customFormat="1">
      <c r="N14747" s="74"/>
    </row>
    <row r="14748" spans="14:14" customFormat="1">
      <c r="N14748" s="74"/>
    </row>
    <row r="14749" spans="14:14" customFormat="1">
      <c r="N14749" s="74"/>
    </row>
    <row r="14750" spans="14:14" customFormat="1">
      <c r="N14750" s="74"/>
    </row>
    <row r="14751" spans="14:14" customFormat="1">
      <c r="N14751" s="74"/>
    </row>
    <row r="14752" spans="14:14" customFormat="1">
      <c r="N14752" s="74"/>
    </row>
    <row r="14753" spans="14:14" customFormat="1">
      <c r="N14753" s="74"/>
    </row>
    <row r="14754" spans="14:14" customFormat="1">
      <c r="N14754" s="74"/>
    </row>
    <row r="14755" spans="14:14" customFormat="1">
      <c r="N14755" s="74"/>
    </row>
    <row r="14756" spans="14:14" customFormat="1">
      <c r="N14756" s="74"/>
    </row>
    <row r="14757" spans="14:14" customFormat="1">
      <c r="N14757" s="74"/>
    </row>
    <row r="14758" spans="14:14" customFormat="1">
      <c r="N14758" s="74"/>
    </row>
    <row r="14759" spans="14:14" customFormat="1">
      <c r="N14759" s="74"/>
    </row>
    <row r="14760" spans="14:14" customFormat="1">
      <c r="N14760" s="74"/>
    </row>
    <row r="14761" spans="14:14" customFormat="1">
      <c r="N14761" s="74"/>
    </row>
    <row r="14762" spans="14:14" customFormat="1">
      <c r="N14762" s="74"/>
    </row>
    <row r="14763" spans="14:14" customFormat="1">
      <c r="N14763" s="74"/>
    </row>
    <row r="14764" spans="14:14" customFormat="1">
      <c r="N14764" s="74"/>
    </row>
    <row r="14765" spans="14:14" customFormat="1">
      <c r="N14765" s="74"/>
    </row>
    <row r="14766" spans="14:14" customFormat="1">
      <c r="N14766" s="74"/>
    </row>
    <row r="14767" spans="14:14" customFormat="1">
      <c r="N14767" s="74"/>
    </row>
    <row r="14768" spans="14:14" customFormat="1">
      <c r="N14768" s="74"/>
    </row>
    <row r="14769" spans="14:14" customFormat="1">
      <c r="N14769" s="74"/>
    </row>
    <row r="14770" spans="14:14" customFormat="1">
      <c r="N14770" s="74"/>
    </row>
    <row r="14771" spans="14:14" customFormat="1">
      <c r="N14771" s="74"/>
    </row>
    <row r="14772" spans="14:14" customFormat="1">
      <c r="N14772" s="74"/>
    </row>
    <row r="14773" spans="14:14" customFormat="1">
      <c r="N14773" s="74"/>
    </row>
    <row r="14774" spans="14:14" customFormat="1">
      <c r="N14774" s="74"/>
    </row>
    <row r="14775" spans="14:14" customFormat="1">
      <c r="N14775" s="74"/>
    </row>
    <row r="14776" spans="14:14" customFormat="1">
      <c r="N14776" s="74"/>
    </row>
    <row r="14777" spans="14:14" customFormat="1">
      <c r="N14777" s="74"/>
    </row>
    <row r="14778" spans="14:14" customFormat="1">
      <c r="N14778" s="74"/>
    </row>
    <row r="14779" spans="14:14" customFormat="1">
      <c r="N14779" s="74"/>
    </row>
    <row r="14780" spans="14:14" customFormat="1">
      <c r="N14780" s="74"/>
    </row>
    <row r="14781" spans="14:14" customFormat="1">
      <c r="N14781" s="74"/>
    </row>
    <row r="14782" spans="14:14" customFormat="1">
      <c r="N14782" s="74"/>
    </row>
    <row r="14783" spans="14:14" customFormat="1">
      <c r="N14783" s="74"/>
    </row>
    <row r="14784" spans="14:14" customFormat="1">
      <c r="N14784" s="74"/>
    </row>
    <row r="14785" spans="14:14" customFormat="1">
      <c r="N14785" s="74"/>
    </row>
    <row r="14786" spans="14:14" customFormat="1">
      <c r="N14786" s="74"/>
    </row>
    <row r="14787" spans="14:14" customFormat="1">
      <c r="N14787" s="74"/>
    </row>
    <row r="14788" spans="14:14" customFormat="1">
      <c r="N14788" s="74"/>
    </row>
    <row r="14789" spans="14:14" customFormat="1">
      <c r="N14789" s="74"/>
    </row>
    <row r="14790" spans="14:14" customFormat="1">
      <c r="N14790" s="74"/>
    </row>
    <row r="14791" spans="14:14" customFormat="1">
      <c r="N14791" s="74"/>
    </row>
    <row r="14792" spans="14:14" customFormat="1">
      <c r="N14792" s="74"/>
    </row>
    <row r="14793" spans="14:14" customFormat="1">
      <c r="N14793" s="74"/>
    </row>
    <row r="14794" spans="14:14" customFormat="1">
      <c r="N14794" s="74"/>
    </row>
    <row r="14795" spans="14:14" customFormat="1">
      <c r="N14795" s="74"/>
    </row>
    <row r="14796" spans="14:14" customFormat="1">
      <c r="N14796" s="74"/>
    </row>
    <row r="14797" spans="14:14" customFormat="1">
      <c r="N14797" s="74"/>
    </row>
    <row r="14798" spans="14:14" customFormat="1">
      <c r="N14798" s="74"/>
    </row>
    <row r="14799" spans="14:14" customFormat="1">
      <c r="N14799" s="74"/>
    </row>
    <row r="14800" spans="14:14" customFormat="1">
      <c r="N14800" s="74"/>
    </row>
    <row r="14801" spans="14:14" customFormat="1">
      <c r="N14801" s="74"/>
    </row>
    <row r="14802" spans="14:14" customFormat="1">
      <c r="N14802" s="74"/>
    </row>
    <row r="14803" spans="14:14" customFormat="1">
      <c r="N14803" s="74"/>
    </row>
    <row r="14804" spans="14:14" customFormat="1">
      <c r="N14804" s="74"/>
    </row>
    <row r="14805" spans="14:14" customFormat="1">
      <c r="N14805" s="74"/>
    </row>
    <row r="14806" spans="14:14" customFormat="1">
      <c r="N14806" s="74"/>
    </row>
    <row r="14807" spans="14:14" customFormat="1">
      <c r="N14807" s="74"/>
    </row>
    <row r="14808" spans="14:14" customFormat="1">
      <c r="N14808" s="74"/>
    </row>
    <row r="14809" spans="14:14" customFormat="1">
      <c r="N14809" s="74"/>
    </row>
    <row r="14810" spans="14:14" customFormat="1">
      <c r="N14810" s="74"/>
    </row>
    <row r="14811" spans="14:14" customFormat="1">
      <c r="N14811" s="74"/>
    </row>
    <row r="14812" spans="14:14" customFormat="1">
      <c r="N14812" s="74"/>
    </row>
    <row r="14813" spans="14:14" customFormat="1">
      <c r="N14813" s="74"/>
    </row>
    <row r="14814" spans="14:14" customFormat="1">
      <c r="N14814" s="74"/>
    </row>
    <row r="14815" spans="14:14" customFormat="1">
      <c r="N14815" s="74"/>
    </row>
    <row r="14816" spans="14:14" customFormat="1">
      <c r="N14816" s="74"/>
    </row>
    <row r="14817" spans="14:14" customFormat="1">
      <c r="N14817" s="74"/>
    </row>
    <row r="14818" spans="14:14" customFormat="1">
      <c r="N14818" s="74"/>
    </row>
    <row r="14819" spans="14:14" customFormat="1">
      <c r="N14819" s="74"/>
    </row>
    <row r="14820" spans="14:14" customFormat="1">
      <c r="N14820" s="74"/>
    </row>
    <row r="14821" spans="14:14" customFormat="1">
      <c r="N14821" s="74"/>
    </row>
    <row r="14822" spans="14:14" customFormat="1">
      <c r="N14822" s="74"/>
    </row>
    <row r="14823" spans="14:14" customFormat="1">
      <c r="N14823" s="74"/>
    </row>
    <row r="14824" spans="14:14" customFormat="1">
      <c r="N14824" s="74"/>
    </row>
    <row r="14825" spans="14:14" customFormat="1">
      <c r="N14825" s="74"/>
    </row>
    <row r="14826" spans="14:14" customFormat="1">
      <c r="N14826" s="74"/>
    </row>
    <row r="14827" spans="14:14" customFormat="1">
      <c r="N14827" s="74"/>
    </row>
    <row r="14828" spans="14:14" customFormat="1">
      <c r="N14828" s="74"/>
    </row>
    <row r="14829" spans="14:14" customFormat="1">
      <c r="N14829" s="74"/>
    </row>
    <row r="14830" spans="14:14" customFormat="1">
      <c r="N14830" s="74"/>
    </row>
    <row r="14831" spans="14:14" customFormat="1">
      <c r="N14831" s="74"/>
    </row>
    <row r="14832" spans="14:14" customFormat="1">
      <c r="N14832" s="74"/>
    </row>
    <row r="14833" spans="14:14" customFormat="1">
      <c r="N14833" s="74"/>
    </row>
    <row r="14834" spans="14:14" customFormat="1">
      <c r="N14834" s="74"/>
    </row>
    <row r="14835" spans="14:14" customFormat="1">
      <c r="N14835" s="74"/>
    </row>
    <row r="14836" spans="14:14" customFormat="1">
      <c r="N14836" s="74"/>
    </row>
    <row r="14837" spans="14:14" customFormat="1">
      <c r="N14837" s="74"/>
    </row>
    <row r="14838" spans="14:14" customFormat="1">
      <c r="N14838" s="74"/>
    </row>
    <row r="14839" spans="14:14" customFormat="1">
      <c r="N14839" s="74"/>
    </row>
    <row r="14840" spans="14:14" customFormat="1">
      <c r="N14840" s="74"/>
    </row>
    <row r="14841" spans="14:14" customFormat="1">
      <c r="N14841" s="74"/>
    </row>
    <row r="14842" spans="14:14" customFormat="1">
      <c r="N14842" s="74"/>
    </row>
    <row r="14843" spans="14:14" customFormat="1">
      <c r="N14843" s="74"/>
    </row>
    <row r="14844" spans="14:14" customFormat="1">
      <c r="N14844" s="74"/>
    </row>
    <row r="14845" spans="14:14" customFormat="1">
      <c r="N14845" s="74"/>
    </row>
    <row r="14846" spans="14:14" customFormat="1">
      <c r="N14846" s="74"/>
    </row>
    <row r="14847" spans="14:14" customFormat="1">
      <c r="N14847" s="74"/>
    </row>
    <row r="14848" spans="14:14" customFormat="1">
      <c r="N14848" s="74"/>
    </row>
    <row r="14849" spans="14:14" customFormat="1">
      <c r="N14849" s="74"/>
    </row>
    <row r="14850" spans="14:14" customFormat="1">
      <c r="N14850" s="74"/>
    </row>
    <row r="14851" spans="14:14" customFormat="1">
      <c r="N14851" s="74"/>
    </row>
    <row r="14852" spans="14:14" customFormat="1">
      <c r="N14852" s="74"/>
    </row>
    <row r="14853" spans="14:14" customFormat="1">
      <c r="N14853" s="74"/>
    </row>
    <row r="14854" spans="14:14" customFormat="1">
      <c r="N14854" s="74"/>
    </row>
    <row r="14855" spans="14:14" customFormat="1">
      <c r="N14855" s="74"/>
    </row>
    <row r="14856" spans="14:14" customFormat="1">
      <c r="N14856" s="74"/>
    </row>
    <row r="14857" spans="14:14" customFormat="1">
      <c r="N14857" s="74"/>
    </row>
    <row r="14858" spans="14:14" customFormat="1">
      <c r="N14858" s="74"/>
    </row>
    <row r="14859" spans="14:14" customFormat="1">
      <c r="N14859" s="74"/>
    </row>
    <row r="14860" spans="14:14" customFormat="1">
      <c r="N14860" s="74"/>
    </row>
    <row r="14861" spans="14:14" customFormat="1">
      <c r="N14861" s="74"/>
    </row>
    <row r="14862" spans="14:14" customFormat="1">
      <c r="N14862" s="74"/>
    </row>
    <row r="14863" spans="14:14" customFormat="1">
      <c r="N14863" s="74"/>
    </row>
    <row r="14864" spans="14:14" customFormat="1">
      <c r="N14864" s="74"/>
    </row>
    <row r="14865" spans="14:14" customFormat="1">
      <c r="N14865" s="74"/>
    </row>
    <row r="14866" spans="14:14" customFormat="1">
      <c r="N14866" s="74"/>
    </row>
    <row r="14867" spans="14:14" customFormat="1">
      <c r="N14867" s="74"/>
    </row>
    <row r="14868" spans="14:14" customFormat="1">
      <c r="N14868" s="74"/>
    </row>
    <row r="14869" spans="14:14" customFormat="1">
      <c r="N14869" s="74"/>
    </row>
    <row r="14870" spans="14:14" customFormat="1">
      <c r="N14870" s="74"/>
    </row>
    <row r="14871" spans="14:14" customFormat="1">
      <c r="N14871" s="74"/>
    </row>
    <row r="14872" spans="14:14" customFormat="1">
      <c r="N14872" s="74"/>
    </row>
    <row r="14873" spans="14:14" customFormat="1">
      <c r="N14873" s="74"/>
    </row>
    <row r="14874" spans="14:14" customFormat="1">
      <c r="N14874" s="74"/>
    </row>
    <row r="14875" spans="14:14" customFormat="1">
      <c r="N14875" s="74"/>
    </row>
    <row r="14876" spans="14:14" customFormat="1">
      <c r="N14876" s="74"/>
    </row>
    <row r="14877" spans="14:14" customFormat="1">
      <c r="N14877" s="74"/>
    </row>
    <row r="14878" spans="14:14" customFormat="1">
      <c r="N14878" s="74"/>
    </row>
    <row r="14879" spans="14:14" customFormat="1">
      <c r="N14879" s="74"/>
    </row>
    <row r="14880" spans="14:14" customFormat="1">
      <c r="N14880" s="74"/>
    </row>
    <row r="14881" spans="14:14" customFormat="1">
      <c r="N14881" s="74"/>
    </row>
    <row r="14882" spans="14:14" customFormat="1">
      <c r="N14882" s="74"/>
    </row>
    <row r="14883" spans="14:14" customFormat="1">
      <c r="N14883" s="74"/>
    </row>
    <row r="14884" spans="14:14" customFormat="1">
      <c r="N14884" s="74"/>
    </row>
    <row r="14885" spans="14:14" customFormat="1">
      <c r="N14885" s="74"/>
    </row>
    <row r="14886" spans="14:14" customFormat="1">
      <c r="N14886" s="74"/>
    </row>
    <row r="14887" spans="14:14" customFormat="1">
      <c r="N14887" s="74"/>
    </row>
    <row r="14888" spans="14:14" customFormat="1">
      <c r="N14888" s="74"/>
    </row>
    <row r="14889" spans="14:14" customFormat="1">
      <c r="N14889" s="74"/>
    </row>
    <row r="14890" spans="14:14" customFormat="1">
      <c r="N14890" s="74"/>
    </row>
    <row r="14891" spans="14:14" customFormat="1">
      <c r="N14891" s="74"/>
    </row>
    <row r="14892" spans="14:14" customFormat="1">
      <c r="N14892" s="74"/>
    </row>
    <row r="14893" spans="14:14" customFormat="1">
      <c r="N14893" s="74"/>
    </row>
    <row r="14894" spans="14:14" customFormat="1">
      <c r="N14894" s="74"/>
    </row>
    <row r="14895" spans="14:14" customFormat="1">
      <c r="N14895" s="74"/>
    </row>
    <row r="14896" spans="14:14" customFormat="1">
      <c r="N14896" s="74"/>
    </row>
    <row r="14897" spans="14:14" customFormat="1">
      <c r="N14897" s="74"/>
    </row>
    <row r="14898" spans="14:14" customFormat="1">
      <c r="N14898" s="74"/>
    </row>
    <row r="14899" spans="14:14" customFormat="1">
      <c r="N14899" s="74"/>
    </row>
    <row r="14900" spans="14:14" customFormat="1">
      <c r="N14900" s="74"/>
    </row>
    <row r="14901" spans="14:14" customFormat="1">
      <c r="N14901" s="74"/>
    </row>
    <row r="14902" spans="14:14" customFormat="1">
      <c r="N14902" s="74"/>
    </row>
    <row r="14903" spans="14:14" customFormat="1">
      <c r="N14903" s="74"/>
    </row>
    <row r="14904" spans="14:14" customFormat="1">
      <c r="N14904" s="74"/>
    </row>
    <row r="14905" spans="14:14" customFormat="1">
      <c r="N14905" s="74"/>
    </row>
    <row r="14906" spans="14:14" customFormat="1">
      <c r="N14906" s="74"/>
    </row>
    <row r="14907" spans="14:14" customFormat="1">
      <c r="N14907" s="74"/>
    </row>
    <row r="14908" spans="14:14" customFormat="1">
      <c r="N14908" s="74"/>
    </row>
    <row r="14909" spans="14:14" customFormat="1">
      <c r="N14909" s="74"/>
    </row>
    <row r="14910" spans="14:14" customFormat="1">
      <c r="N14910" s="74"/>
    </row>
    <row r="14911" spans="14:14" customFormat="1">
      <c r="N14911" s="74"/>
    </row>
    <row r="14912" spans="14:14" customFormat="1">
      <c r="N14912" s="74"/>
    </row>
    <row r="14913" spans="14:14" customFormat="1">
      <c r="N14913" s="74"/>
    </row>
    <row r="14914" spans="14:14" customFormat="1">
      <c r="N14914" s="74"/>
    </row>
    <row r="14915" spans="14:14" customFormat="1">
      <c r="N14915" s="74"/>
    </row>
    <row r="14916" spans="14:14" customFormat="1">
      <c r="N14916" s="74"/>
    </row>
    <row r="14917" spans="14:14" customFormat="1">
      <c r="N14917" s="74"/>
    </row>
    <row r="14918" spans="14:14" customFormat="1">
      <c r="N14918" s="74"/>
    </row>
    <row r="14919" spans="14:14" customFormat="1">
      <c r="N14919" s="74"/>
    </row>
    <row r="14920" spans="14:14" customFormat="1">
      <c r="N14920" s="74"/>
    </row>
    <row r="14921" spans="14:14" customFormat="1">
      <c r="N14921" s="74"/>
    </row>
    <row r="14922" spans="14:14" customFormat="1">
      <c r="N14922" s="74"/>
    </row>
    <row r="14923" spans="14:14" customFormat="1">
      <c r="N14923" s="74"/>
    </row>
    <row r="14924" spans="14:14" customFormat="1">
      <c r="N14924" s="74"/>
    </row>
    <row r="14925" spans="14:14" customFormat="1">
      <c r="N14925" s="74"/>
    </row>
    <row r="14926" spans="14:14" customFormat="1">
      <c r="N14926" s="74"/>
    </row>
    <row r="14927" spans="14:14" customFormat="1">
      <c r="N14927" s="74"/>
    </row>
    <row r="14928" spans="14:14" customFormat="1">
      <c r="N14928" s="74"/>
    </row>
    <row r="14929" spans="14:14" customFormat="1">
      <c r="N14929" s="74"/>
    </row>
    <row r="14930" spans="14:14" customFormat="1">
      <c r="N14930" s="74"/>
    </row>
    <row r="14931" spans="14:14" customFormat="1">
      <c r="N14931" s="74"/>
    </row>
    <row r="14932" spans="14:14" customFormat="1">
      <c r="N14932" s="74"/>
    </row>
    <row r="14933" spans="14:14" customFormat="1">
      <c r="N14933" s="74"/>
    </row>
    <row r="14934" spans="14:14" customFormat="1">
      <c r="N14934" s="74"/>
    </row>
    <row r="14935" spans="14:14" customFormat="1">
      <c r="N14935" s="74"/>
    </row>
    <row r="14936" spans="14:14" customFormat="1">
      <c r="N14936" s="74"/>
    </row>
    <row r="14937" spans="14:14" customFormat="1">
      <c r="N14937" s="74"/>
    </row>
    <row r="14938" spans="14:14" customFormat="1">
      <c r="N14938" s="74"/>
    </row>
    <row r="14939" spans="14:14" customFormat="1">
      <c r="N14939" s="74"/>
    </row>
    <row r="14940" spans="14:14" customFormat="1">
      <c r="N14940" s="74"/>
    </row>
    <row r="14941" spans="14:14" customFormat="1">
      <c r="N14941" s="74"/>
    </row>
    <row r="14942" spans="14:14" customFormat="1">
      <c r="N14942" s="74"/>
    </row>
    <row r="14943" spans="14:14" customFormat="1">
      <c r="N14943" s="74"/>
    </row>
    <row r="14944" spans="14:14" customFormat="1">
      <c r="N14944" s="74"/>
    </row>
    <row r="14945" spans="14:14" customFormat="1">
      <c r="N14945" s="74"/>
    </row>
    <row r="14946" spans="14:14" customFormat="1">
      <c r="N14946" s="74"/>
    </row>
    <row r="14947" spans="14:14" customFormat="1">
      <c r="N14947" s="74"/>
    </row>
    <row r="14948" spans="14:14" customFormat="1">
      <c r="N14948" s="74"/>
    </row>
    <row r="14949" spans="14:14" customFormat="1">
      <c r="N14949" s="74"/>
    </row>
    <row r="14950" spans="14:14" customFormat="1">
      <c r="N14950" s="74"/>
    </row>
    <row r="14951" spans="14:14" customFormat="1">
      <c r="N14951" s="74"/>
    </row>
    <row r="14952" spans="14:14" customFormat="1">
      <c r="N14952" s="74"/>
    </row>
    <row r="14953" spans="14:14" customFormat="1">
      <c r="N14953" s="74"/>
    </row>
    <row r="14954" spans="14:14" customFormat="1">
      <c r="N14954" s="74"/>
    </row>
    <row r="14955" spans="14:14" customFormat="1">
      <c r="N14955" s="74"/>
    </row>
    <row r="14956" spans="14:14" customFormat="1">
      <c r="N14956" s="74"/>
    </row>
    <row r="14957" spans="14:14" customFormat="1">
      <c r="N14957" s="74"/>
    </row>
    <row r="14958" spans="14:14" customFormat="1">
      <c r="N14958" s="74"/>
    </row>
    <row r="14959" spans="14:14" customFormat="1">
      <c r="N14959" s="74"/>
    </row>
    <row r="14960" spans="14:14" customFormat="1">
      <c r="N14960" s="74"/>
    </row>
    <row r="14961" spans="14:14" customFormat="1">
      <c r="N14961" s="74"/>
    </row>
    <row r="14962" spans="14:14" customFormat="1">
      <c r="N14962" s="74"/>
    </row>
    <row r="14963" spans="14:14" customFormat="1">
      <c r="N14963" s="74"/>
    </row>
    <row r="14964" spans="14:14" customFormat="1">
      <c r="N14964" s="74"/>
    </row>
    <row r="14965" spans="14:14" customFormat="1">
      <c r="N14965" s="74"/>
    </row>
    <row r="14966" spans="14:14" customFormat="1">
      <c r="N14966" s="74"/>
    </row>
    <row r="14967" spans="14:14" customFormat="1">
      <c r="N14967" s="74"/>
    </row>
    <row r="14968" spans="14:14" customFormat="1">
      <c r="N14968" s="74"/>
    </row>
    <row r="14969" spans="14:14" customFormat="1">
      <c r="N14969" s="74"/>
    </row>
    <row r="14970" spans="14:14" customFormat="1">
      <c r="N14970" s="74"/>
    </row>
    <row r="14971" spans="14:14" customFormat="1">
      <c r="N14971" s="74"/>
    </row>
    <row r="14972" spans="14:14" customFormat="1">
      <c r="N14972" s="74"/>
    </row>
    <row r="14973" spans="14:14" customFormat="1">
      <c r="N14973" s="74"/>
    </row>
    <row r="14974" spans="14:14" customFormat="1">
      <c r="N14974" s="74"/>
    </row>
    <row r="14975" spans="14:14" customFormat="1">
      <c r="N14975" s="74"/>
    </row>
    <row r="14976" spans="14:14" customFormat="1">
      <c r="N14976" s="74"/>
    </row>
    <row r="14977" spans="14:14" customFormat="1">
      <c r="N14977" s="74"/>
    </row>
    <row r="14978" spans="14:14" customFormat="1">
      <c r="N14978" s="74"/>
    </row>
    <row r="14979" spans="14:14" customFormat="1">
      <c r="N14979" s="74"/>
    </row>
    <row r="14980" spans="14:14" customFormat="1">
      <c r="N14980" s="74"/>
    </row>
    <row r="14981" spans="14:14" customFormat="1">
      <c r="N14981" s="74"/>
    </row>
    <row r="14982" spans="14:14" customFormat="1">
      <c r="N14982" s="74"/>
    </row>
    <row r="14983" spans="14:14" customFormat="1">
      <c r="N14983" s="74"/>
    </row>
    <row r="14984" spans="14:14" customFormat="1">
      <c r="N14984" s="74"/>
    </row>
    <row r="14985" spans="14:14" customFormat="1">
      <c r="N14985" s="74"/>
    </row>
    <row r="14986" spans="14:14" customFormat="1">
      <c r="N14986" s="74"/>
    </row>
    <row r="14987" spans="14:14" customFormat="1">
      <c r="N14987" s="74"/>
    </row>
    <row r="14988" spans="14:14" customFormat="1">
      <c r="N14988" s="74"/>
    </row>
    <row r="14989" spans="14:14" customFormat="1">
      <c r="N14989" s="74"/>
    </row>
    <row r="14990" spans="14:14" customFormat="1">
      <c r="N14990" s="74"/>
    </row>
    <row r="14991" spans="14:14" customFormat="1">
      <c r="N14991" s="74"/>
    </row>
    <row r="14992" spans="14:14" customFormat="1">
      <c r="N14992" s="74"/>
    </row>
    <row r="14993" spans="14:14" customFormat="1">
      <c r="N14993" s="74"/>
    </row>
    <row r="14994" spans="14:14" customFormat="1">
      <c r="N14994" s="74"/>
    </row>
    <row r="14995" spans="14:14" customFormat="1">
      <c r="N14995" s="74"/>
    </row>
    <row r="14996" spans="14:14" customFormat="1">
      <c r="N14996" s="74"/>
    </row>
    <row r="14997" spans="14:14" customFormat="1">
      <c r="N14997" s="74"/>
    </row>
    <row r="14998" spans="14:14" customFormat="1">
      <c r="N14998" s="74"/>
    </row>
    <row r="14999" spans="14:14" customFormat="1">
      <c r="N14999" s="74"/>
    </row>
    <row r="15000" spans="14:14" customFormat="1">
      <c r="N15000" s="74"/>
    </row>
    <row r="15001" spans="14:14" customFormat="1">
      <c r="N15001" s="74"/>
    </row>
    <row r="15002" spans="14:14" customFormat="1">
      <c r="N15002" s="74"/>
    </row>
    <row r="15003" spans="14:14" customFormat="1">
      <c r="N15003" s="74"/>
    </row>
    <row r="15004" spans="14:14" customFormat="1">
      <c r="N15004" s="74"/>
    </row>
    <row r="15005" spans="14:14" customFormat="1">
      <c r="N15005" s="74"/>
    </row>
    <row r="15006" spans="14:14" customFormat="1">
      <c r="N15006" s="74"/>
    </row>
    <row r="15007" spans="14:14" customFormat="1">
      <c r="N15007" s="74"/>
    </row>
    <row r="15008" spans="14:14" customFormat="1">
      <c r="N15008" s="74"/>
    </row>
    <row r="15009" spans="14:14" customFormat="1">
      <c r="N15009" s="74"/>
    </row>
    <row r="15010" spans="14:14" customFormat="1">
      <c r="N15010" s="74"/>
    </row>
    <row r="15011" spans="14:14" customFormat="1">
      <c r="N15011" s="74"/>
    </row>
    <row r="15012" spans="14:14" customFormat="1">
      <c r="N15012" s="74"/>
    </row>
    <row r="15013" spans="14:14" customFormat="1">
      <c r="N15013" s="74"/>
    </row>
    <row r="15014" spans="14:14" customFormat="1">
      <c r="N15014" s="74"/>
    </row>
    <row r="15015" spans="14:14" customFormat="1">
      <c r="N15015" s="74"/>
    </row>
    <row r="15016" spans="14:14" customFormat="1">
      <c r="N15016" s="74"/>
    </row>
    <row r="15017" spans="14:14" customFormat="1">
      <c r="N15017" s="74"/>
    </row>
    <row r="15018" spans="14:14" customFormat="1">
      <c r="N15018" s="74"/>
    </row>
    <row r="15019" spans="14:14" customFormat="1">
      <c r="N15019" s="74"/>
    </row>
    <row r="15020" spans="14:14" customFormat="1">
      <c r="N15020" s="74"/>
    </row>
    <row r="15021" spans="14:14" customFormat="1">
      <c r="N15021" s="74"/>
    </row>
    <row r="15022" spans="14:14" customFormat="1">
      <c r="N15022" s="74"/>
    </row>
    <row r="15023" spans="14:14" customFormat="1">
      <c r="N15023" s="74"/>
    </row>
    <row r="15024" spans="14:14" customFormat="1">
      <c r="N15024" s="74"/>
    </row>
    <row r="15025" spans="14:14" customFormat="1">
      <c r="N15025" s="74"/>
    </row>
    <row r="15026" spans="14:14" customFormat="1">
      <c r="N15026" s="74"/>
    </row>
    <row r="15027" spans="14:14" customFormat="1">
      <c r="N15027" s="74"/>
    </row>
    <row r="15028" spans="14:14" customFormat="1">
      <c r="N15028" s="74"/>
    </row>
    <row r="15029" spans="14:14" customFormat="1">
      <c r="N15029" s="74"/>
    </row>
    <row r="15030" spans="14:14" customFormat="1">
      <c r="N15030" s="74"/>
    </row>
    <row r="15031" spans="14:14" customFormat="1">
      <c r="N15031" s="74"/>
    </row>
    <row r="15032" spans="14:14" customFormat="1">
      <c r="N15032" s="74"/>
    </row>
    <row r="15033" spans="14:14" customFormat="1">
      <c r="N15033" s="74"/>
    </row>
    <row r="15034" spans="14:14" customFormat="1">
      <c r="N15034" s="74"/>
    </row>
    <row r="15035" spans="14:14" customFormat="1">
      <c r="N15035" s="74"/>
    </row>
    <row r="15036" spans="14:14" customFormat="1">
      <c r="N15036" s="74"/>
    </row>
    <row r="15037" spans="14:14" customFormat="1">
      <c r="N15037" s="74"/>
    </row>
    <row r="15038" spans="14:14" customFormat="1">
      <c r="N15038" s="74"/>
    </row>
    <row r="15039" spans="14:14" customFormat="1">
      <c r="N15039" s="74"/>
    </row>
    <row r="15040" spans="14:14" customFormat="1">
      <c r="N15040" s="74"/>
    </row>
    <row r="15041" spans="14:14" customFormat="1">
      <c r="N15041" s="74"/>
    </row>
    <row r="15042" spans="14:14" customFormat="1">
      <c r="N15042" s="74"/>
    </row>
    <row r="15043" spans="14:14" customFormat="1">
      <c r="N15043" s="74"/>
    </row>
    <row r="15044" spans="14:14" customFormat="1">
      <c r="N15044" s="74"/>
    </row>
    <row r="15045" spans="14:14" customFormat="1">
      <c r="N15045" s="74"/>
    </row>
    <row r="15046" spans="14:14" customFormat="1">
      <c r="N15046" s="74"/>
    </row>
    <row r="15047" spans="14:14" customFormat="1">
      <c r="N15047" s="74"/>
    </row>
    <row r="15048" spans="14:14" customFormat="1">
      <c r="N15048" s="74"/>
    </row>
    <row r="15049" spans="14:14" customFormat="1">
      <c r="N15049" s="74"/>
    </row>
    <row r="15050" spans="14:14" customFormat="1">
      <c r="N15050" s="74"/>
    </row>
    <row r="15051" spans="14:14" customFormat="1">
      <c r="N15051" s="74"/>
    </row>
    <row r="15052" spans="14:14" customFormat="1">
      <c r="N15052" s="74"/>
    </row>
    <row r="15053" spans="14:14" customFormat="1">
      <c r="N15053" s="74"/>
    </row>
    <row r="15054" spans="14:14" customFormat="1">
      <c r="N15054" s="74"/>
    </row>
    <row r="15055" spans="14:14" customFormat="1">
      <c r="N15055" s="74"/>
    </row>
    <row r="15056" spans="14:14" customFormat="1">
      <c r="N15056" s="74"/>
    </row>
    <row r="15057" spans="14:14" customFormat="1">
      <c r="N15057" s="74"/>
    </row>
    <row r="15058" spans="14:14" customFormat="1">
      <c r="N15058" s="74"/>
    </row>
    <row r="15059" spans="14:14" customFormat="1">
      <c r="N15059" s="74"/>
    </row>
    <row r="15060" spans="14:14" customFormat="1">
      <c r="N15060" s="74"/>
    </row>
    <row r="15061" spans="14:14" customFormat="1">
      <c r="N15061" s="74"/>
    </row>
    <row r="15062" spans="14:14" customFormat="1">
      <c r="N15062" s="74"/>
    </row>
    <row r="15063" spans="14:14" customFormat="1">
      <c r="N15063" s="74"/>
    </row>
    <row r="15064" spans="14:14" customFormat="1">
      <c r="N15064" s="74"/>
    </row>
    <row r="15065" spans="14:14" customFormat="1">
      <c r="N15065" s="74"/>
    </row>
    <row r="15066" spans="14:14" customFormat="1">
      <c r="N15066" s="74"/>
    </row>
    <row r="15067" spans="14:14" customFormat="1">
      <c r="N15067" s="74"/>
    </row>
    <row r="15068" spans="14:14" customFormat="1">
      <c r="N15068" s="74"/>
    </row>
    <row r="15069" spans="14:14" customFormat="1">
      <c r="N15069" s="74"/>
    </row>
    <row r="15070" spans="14:14" customFormat="1">
      <c r="N15070" s="74"/>
    </row>
    <row r="15071" spans="14:14" customFormat="1">
      <c r="N15071" s="74"/>
    </row>
    <row r="15072" spans="14:14" customFormat="1">
      <c r="N15072" s="74"/>
    </row>
    <row r="15073" spans="14:14" customFormat="1">
      <c r="N15073" s="74"/>
    </row>
    <row r="15074" spans="14:14" customFormat="1">
      <c r="N15074" s="74"/>
    </row>
    <row r="15075" spans="14:14" customFormat="1">
      <c r="N15075" s="74"/>
    </row>
    <row r="15076" spans="14:14" customFormat="1">
      <c r="N15076" s="74"/>
    </row>
    <row r="15077" spans="14:14" customFormat="1">
      <c r="N15077" s="74"/>
    </row>
    <row r="15078" spans="14:14" customFormat="1">
      <c r="N15078" s="74"/>
    </row>
    <row r="15079" spans="14:14" customFormat="1">
      <c r="N15079" s="74"/>
    </row>
    <row r="15080" spans="14:14" customFormat="1">
      <c r="N15080" s="74"/>
    </row>
    <row r="15081" spans="14:14" customFormat="1">
      <c r="N15081" s="74"/>
    </row>
    <row r="15082" spans="14:14" customFormat="1">
      <c r="N15082" s="74"/>
    </row>
    <row r="15083" spans="14:14" customFormat="1">
      <c r="N15083" s="74"/>
    </row>
    <row r="15084" spans="14:14" customFormat="1">
      <c r="N15084" s="74"/>
    </row>
    <row r="15085" spans="14:14" customFormat="1">
      <c r="N15085" s="74"/>
    </row>
    <row r="15086" spans="14:14" customFormat="1">
      <c r="N15086" s="74"/>
    </row>
    <row r="15087" spans="14:14" customFormat="1">
      <c r="N15087" s="74"/>
    </row>
    <row r="15088" spans="14:14" customFormat="1">
      <c r="N15088" s="74"/>
    </row>
    <row r="15089" spans="14:14" customFormat="1">
      <c r="N15089" s="74"/>
    </row>
    <row r="15090" spans="14:14" customFormat="1">
      <c r="N15090" s="74"/>
    </row>
    <row r="15091" spans="14:14" customFormat="1">
      <c r="N15091" s="74"/>
    </row>
    <row r="15092" spans="14:14" customFormat="1">
      <c r="N15092" s="74"/>
    </row>
    <row r="15093" spans="14:14" customFormat="1">
      <c r="N15093" s="74"/>
    </row>
    <row r="15094" spans="14:14" customFormat="1">
      <c r="N15094" s="74"/>
    </row>
    <row r="15095" spans="14:14" customFormat="1">
      <c r="N15095" s="74"/>
    </row>
    <row r="15096" spans="14:14" customFormat="1">
      <c r="N15096" s="74"/>
    </row>
    <row r="15097" spans="14:14" customFormat="1">
      <c r="N15097" s="74"/>
    </row>
    <row r="15098" spans="14:14" customFormat="1">
      <c r="N15098" s="74"/>
    </row>
    <row r="15099" spans="14:14" customFormat="1">
      <c r="N15099" s="74"/>
    </row>
    <row r="15100" spans="14:14" customFormat="1">
      <c r="N15100" s="74"/>
    </row>
    <row r="15101" spans="14:14" customFormat="1">
      <c r="N15101" s="74"/>
    </row>
    <row r="15102" spans="14:14" customFormat="1">
      <c r="N15102" s="74"/>
    </row>
    <row r="15103" spans="14:14" customFormat="1">
      <c r="N15103" s="74"/>
    </row>
    <row r="15104" spans="14:14" customFormat="1">
      <c r="N15104" s="74"/>
    </row>
    <row r="15105" spans="14:14" customFormat="1">
      <c r="N15105" s="74"/>
    </row>
    <row r="15106" spans="14:14" customFormat="1">
      <c r="N15106" s="74"/>
    </row>
    <row r="15107" spans="14:14" customFormat="1">
      <c r="N15107" s="74"/>
    </row>
    <row r="15108" spans="14:14" customFormat="1">
      <c r="N15108" s="74"/>
    </row>
    <row r="15109" spans="14:14" customFormat="1">
      <c r="N15109" s="74"/>
    </row>
    <row r="15110" spans="14:14" customFormat="1">
      <c r="N15110" s="74"/>
    </row>
    <row r="15111" spans="14:14" customFormat="1">
      <c r="N15111" s="74"/>
    </row>
    <row r="15112" spans="14:14" customFormat="1">
      <c r="N15112" s="74"/>
    </row>
    <row r="15113" spans="14:14" customFormat="1">
      <c r="N15113" s="74"/>
    </row>
    <row r="15114" spans="14:14" customFormat="1">
      <c r="N15114" s="74"/>
    </row>
    <row r="15115" spans="14:14" customFormat="1">
      <c r="N15115" s="74"/>
    </row>
    <row r="15116" spans="14:14" customFormat="1">
      <c r="N15116" s="74"/>
    </row>
    <row r="15117" spans="14:14" customFormat="1">
      <c r="N15117" s="74"/>
    </row>
    <row r="15118" spans="14:14" customFormat="1">
      <c r="N15118" s="74"/>
    </row>
    <row r="15119" spans="14:14" customFormat="1">
      <c r="N15119" s="74"/>
    </row>
    <row r="15120" spans="14:14" customFormat="1">
      <c r="N15120" s="74"/>
    </row>
    <row r="15121" spans="14:14" customFormat="1">
      <c r="N15121" s="74"/>
    </row>
    <row r="15122" spans="14:14" customFormat="1">
      <c r="N15122" s="74"/>
    </row>
    <row r="15123" spans="14:14" customFormat="1">
      <c r="N15123" s="74"/>
    </row>
    <row r="15124" spans="14:14" customFormat="1">
      <c r="N15124" s="74"/>
    </row>
    <row r="15125" spans="14:14" customFormat="1">
      <c r="N15125" s="74"/>
    </row>
    <row r="15126" spans="14:14" customFormat="1">
      <c r="N15126" s="74"/>
    </row>
    <row r="15127" spans="14:14" customFormat="1">
      <c r="N15127" s="74"/>
    </row>
    <row r="15128" spans="14:14" customFormat="1">
      <c r="N15128" s="74"/>
    </row>
    <row r="15129" spans="14:14" customFormat="1">
      <c r="N15129" s="74"/>
    </row>
    <row r="15130" spans="14:14" customFormat="1">
      <c r="N15130" s="74"/>
    </row>
    <row r="15131" spans="14:14" customFormat="1">
      <c r="N15131" s="74"/>
    </row>
    <row r="15132" spans="14:14" customFormat="1">
      <c r="N15132" s="74"/>
    </row>
    <row r="15133" spans="14:14" customFormat="1">
      <c r="N15133" s="74"/>
    </row>
    <row r="15134" spans="14:14" customFormat="1">
      <c r="N15134" s="74"/>
    </row>
    <row r="15135" spans="14:14" customFormat="1">
      <c r="N15135" s="74"/>
    </row>
    <row r="15136" spans="14:14" customFormat="1">
      <c r="N15136" s="74"/>
    </row>
    <row r="15137" spans="14:14" customFormat="1">
      <c r="N15137" s="74"/>
    </row>
    <row r="15138" spans="14:14" customFormat="1">
      <c r="N15138" s="74"/>
    </row>
    <row r="15139" spans="14:14" customFormat="1">
      <c r="N15139" s="74"/>
    </row>
    <row r="15140" spans="14:14" customFormat="1">
      <c r="N15140" s="74"/>
    </row>
    <row r="15141" spans="14:14" customFormat="1">
      <c r="N15141" s="74"/>
    </row>
    <row r="15142" spans="14:14" customFormat="1">
      <c r="N15142" s="74"/>
    </row>
    <row r="15143" spans="14:14" customFormat="1">
      <c r="N15143" s="74"/>
    </row>
    <row r="15144" spans="14:14" customFormat="1">
      <c r="N15144" s="74"/>
    </row>
    <row r="15145" spans="14:14" customFormat="1">
      <c r="N15145" s="74"/>
    </row>
    <row r="15146" spans="14:14" customFormat="1">
      <c r="N15146" s="74"/>
    </row>
    <row r="15147" spans="14:14" customFormat="1">
      <c r="N15147" s="74"/>
    </row>
    <row r="15148" spans="14:14" customFormat="1">
      <c r="N15148" s="74"/>
    </row>
    <row r="15149" spans="14:14" customFormat="1">
      <c r="N15149" s="74"/>
    </row>
    <row r="15150" spans="14:14" customFormat="1">
      <c r="N15150" s="74"/>
    </row>
    <row r="15151" spans="14:14" customFormat="1">
      <c r="N15151" s="74"/>
    </row>
    <row r="15152" spans="14:14" customFormat="1">
      <c r="N15152" s="74"/>
    </row>
    <row r="15153" spans="14:14" customFormat="1">
      <c r="N15153" s="74"/>
    </row>
    <row r="15154" spans="14:14" customFormat="1">
      <c r="N15154" s="74"/>
    </row>
    <row r="15155" spans="14:14" customFormat="1">
      <c r="N15155" s="74"/>
    </row>
    <row r="15156" spans="14:14" customFormat="1">
      <c r="N15156" s="74"/>
    </row>
    <row r="15157" spans="14:14" customFormat="1">
      <c r="N15157" s="74"/>
    </row>
    <row r="15158" spans="14:14" customFormat="1">
      <c r="N15158" s="74"/>
    </row>
    <row r="15159" spans="14:14" customFormat="1">
      <c r="N15159" s="74"/>
    </row>
    <row r="15160" spans="14:14" customFormat="1">
      <c r="N15160" s="74"/>
    </row>
    <row r="15161" spans="14:14" customFormat="1">
      <c r="N15161" s="74"/>
    </row>
    <row r="15162" spans="14:14" customFormat="1">
      <c r="N15162" s="74"/>
    </row>
    <row r="15163" spans="14:14" customFormat="1">
      <c r="N15163" s="74"/>
    </row>
    <row r="15164" spans="14:14" customFormat="1">
      <c r="N15164" s="74"/>
    </row>
    <row r="15165" spans="14:14" customFormat="1">
      <c r="N15165" s="74"/>
    </row>
    <row r="15166" spans="14:14" customFormat="1">
      <c r="N15166" s="74"/>
    </row>
    <row r="15167" spans="14:14" customFormat="1">
      <c r="N15167" s="74"/>
    </row>
    <row r="15168" spans="14:14" customFormat="1">
      <c r="N15168" s="74"/>
    </row>
    <row r="15169" spans="14:14" customFormat="1">
      <c r="N15169" s="74"/>
    </row>
    <row r="15170" spans="14:14" customFormat="1">
      <c r="N15170" s="74"/>
    </row>
    <row r="15171" spans="14:14" customFormat="1">
      <c r="N15171" s="74"/>
    </row>
    <row r="15172" spans="14:14" customFormat="1">
      <c r="N15172" s="74"/>
    </row>
    <row r="15173" spans="14:14" customFormat="1">
      <c r="N15173" s="74"/>
    </row>
    <row r="15174" spans="14:14" customFormat="1">
      <c r="N15174" s="74"/>
    </row>
    <row r="15175" spans="14:14" customFormat="1">
      <c r="N15175" s="74"/>
    </row>
    <row r="15176" spans="14:14" customFormat="1">
      <c r="N15176" s="74"/>
    </row>
    <row r="15177" spans="14:14" customFormat="1">
      <c r="N15177" s="74"/>
    </row>
    <row r="15178" spans="14:14" customFormat="1">
      <c r="N15178" s="74"/>
    </row>
    <row r="15179" spans="14:14" customFormat="1">
      <c r="N15179" s="74"/>
    </row>
    <row r="15180" spans="14:14" customFormat="1">
      <c r="N15180" s="74"/>
    </row>
    <row r="15181" spans="14:14" customFormat="1">
      <c r="N15181" s="74"/>
    </row>
    <row r="15182" spans="14:14" customFormat="1">
      <c r="N15182" s="74"/>
    </row>
    <row r="15183" spans="14:14" customFormat="1">
      <c r="N15183" s="74"/>
    </row>
    <row r="15184" spans="14:14" customFormat="1">
      <c r="N15184" s="74"/>
    </row>
    <row r="15185" spans="14:14" customFormat="1">
      <c r="N15185" s="74"/>
    </row>
    <row r="15186" spans="14:14" customFormat="1">
      <c r="N15186" s="74"/>
    </row>
    <row r="15187" spans="14:14" customFormat="1">
      <c r="N15187" s="74"/>
    </row>
    <row r="15188" spans="14:14" customFormat="1">
      <c r="N15188" s="74"/>
    </row>
    <row r="15189" spans="14:14" customFormat="1">
      <c r="N15189" s="74"/>
    </row>
    <row r="15190" spans="14:14" customFormat="1">
      <c r="N15190" s="74"/>
    </row>
    <row r="15191" spans="14:14" customFormat="1">
      <c r="N15191" s="74"/>
    </row>
    <row r="15192" spans="14:14" customFormat="1">
      <c r="N15192" s="74"/>
    </row>
    <row r="15193" spans="14:14" customFormat="1">
      <c r="N15193" s="74"/>
    </row>
    <row r="15194" spans="14:14" customFormat="1">
      <c r="N15194" s="74"/>
    </row>
    <row r="15195" spans="14:14" customFormat="1">
      <c r="N15195" s="74"/>
    </row>
    <row r="15196" spans="14:14" customFormat="1">
      <c r="N15196" s="74"/>
    </row>
    <row r="15197" spans="14:14" customFormat="1">
      <c r="N15197" s="74"/>
    </row>
    <row r="15198" spans="14:14" customFormat="1">
      <c r="N15198" s="74"/>
    </row>
    <row r="15199" spans="14:14" customFormat="1">
      <c r="N15199" s="74"/>
    </row>
    <row r="15200" spans="14:14" customFormat="1">
      <c r="N15200" s="74"/>
    </row>
    <row r="15201" spans="14:14" customFormat="1">
      <c r="N15201" s="74"/>
    </row>
    <row r="15202" spans="14:14" customFormat="1">
      <c r="N15202" s="74"/>
    </row>
    <row r="15203" spans="14:14" customFormat="1">
      <c r="N15203" s="74"/>
    </row>
    <row r="15204" spans="14:14" customFormat="1">
      <c r="N15204" s="74"/>
    </row>
    <row r="15205" spans="14:14" customFormat="1">
      <c r="N15205" s="74"/>
    </row>
    <row r="15206" spans="14:14" customFormat="1">
      <c r="N15206" s="74"/>
    </row>
    <row r="15207" spans="14:14" customFormat="1">
      <c r="N15207" s="74"/>
    </row>
    <row r="15208" spans="14:14" customFormat="1">
      <c r="N15208" s="74"/>
    </row>
    <row r="15209" spans="14:14" customFormat="1">
      <c r="N15209" s="74"/>
    </row>
    <row r="15210" spans="14:14" customFormat="1">
      <c r="N15210" s="74"/>
    </row>
    <row r="15211" spans="14:14" customFormat="1">
      <c r="N15211" s="74"/>
    </row>
    <row r="15212" spans="14:14" customFormat="1">
      <c r="N15212" s="74"/>
    </row>
    <row r="15213" spans="14:14" customFormat="1">
      <c r="N15213" s="74"/>
    </row>
    <row r="15214" spans="14:14" customFormat="1">
      <c r="N15214" s="74"/>
    </row>
    <row r="15215" spans="14:14" customFormat="1">
      <c r="N15215" s="74"/>
    </row>
    <row r="15216" spans="14:14" customFormat="1">
      <c r="N15216" s="74"/>
    </row>
    <row r="15217" spans="14:14" customFormat="1">
      <c r="N15217" s="74"/>
    </row>
    <row r="15218" spans="14:14" customFormat="1">
      <c r="N15218" s="74"/>
    </row>
    <row r="15219" spans="14:14" customFormat="1">
      <c r="N15219" s="74"/>
    </row>
    <row r="15220" spans="14:14" customFormat="1">
      <c r="N15220" s="74"/>
    </row>
    <row r="15221" spans="14:14" customFormat="1">
      <c r="N15221" s="74"/>
    </row>
    <row r="15222" spans="14:14" customFormat="1">
      <c r="N15222" s="74"/>
    </row>
    <row r="15223" spans="14:14" customFormat="1">
      <c r="N15223" s="74"/>
    </row>
    <row r="15224" spans="14:14" customFormat="1">
      <c r="N15224" s="74"/>
    </row>
    <row r="15225" spans="14:14" customFormat="1">
      <c r="N15225" s="74"/>
    </row>
    <row r="15226" spans="14:14" customFormat="1">
      <c r="N15226" s="74"/>
    </row>
    <row r="15227" spans="14:14" customFormat="1">
      <c r="N15227" s="74"/>
    </row>
    <row r="15228" spans="14:14" customFormat="1">
      <c r="N15228" s="74"/>
    </row>
    <row r="15229" spans="14:14" customFormat="1">
      <c r="N15229" s="74"/>
    </row>
    <row r="15230" spans="14:14" customFormat="1">
      <c r="N15230" s="74"/>
    </row>
    <row r="15231" spans="14:14" customFormat="1">
      <c r="N15231" s="74"/>
    </row>
    <row r="15232" spans="14:14" customFormat="1">
      <c r="N15232" s="74"/>
    </row>
    <row r="15233" spans="14:14" customFormat="1">
      <c r="N15233" s="74"/>
    </row>
    <row r="15234" spans="14:14" customFormat="1">
      <c r="N15234" s="74"/>
    </row>
    <row r="15235" spans="14:14" customFormat="1">
      <c r="N15235" s="74"/>
    </row>
    <row r="15236" spans="14:14" customFormat="1">
      <c r="N15236" s="74"/>
    </row>
    <row r="15237" spans="14:14" customFormat="1">
      <c r="N15237" s="74"/>
    </row>
    <row r="15238" spans="14:14" customFormat="1">
      <c r="N15238" s="74"/>
    </row>
    <row r="15239" spans="14:14" customFormat="1">
      <c r="N15239" s="74"/>
    </row>
    <row r="15240" spans="14:14" customFormat="1">
      <c r="N15240" s="74"/>
    </row>
    <row r="15241" spans="14:14" customFormat="1">
      <c r="N15241" s="74"/>
    </row>
    <row r="15242" spans="14:14" customFormat="1">
      <c r="N15242" s="74"/>
    </row>
    <row r="15243" spans="14:14" customFormat="1">
      <c r="N15243" s="74"/>
    </row>
    <row r="15244" spans="14:14" customFormat="1">
      <c r="N15244" s="74"/>
    </row>
    <row r="15245" spans="14:14" customFormat="1">
      <c r="N15245" s="74"/>
    </row>
    <row r="15246" spans="14:14" customFormat="1">
      <c r="N15246" s="74"/>
    </row>
    <row r="15247" spans="14:14" customFormat="1">
      <c r="N15247" s="74"/>
    </row>
    <row r="15248" spans="14:14" customFormat="1">
      <c r="N15248" s="74"/>
    </row>
    <row r="15249" spans="14:14" customFormat="1">
      <c r="N15249" s="74"/>
    </row>
    <row r="15250" spans="14:14" customFormat="1">
      <c r="N15250" s="74"/>
    </row>
    <row r="15251" spans="14:14" customFormat="1">
      <c r="N15251" s="74"/>
    </row>
    <row r="15252" spans="14:14" customFormat="1">
      <c r="N15252" s="74"/>
    </row>
    <row r="15253" spans="14:14" customFormat="1">
      <c r="N15253" s="74"/>
    </row>
    <row r="15254" spans="14:14" customFormat="1">
      <c r="N15254" s="74"/>
    </row>
    <row r="15255" spans="14:14" customFormat="1">
      <c r="N15255" s="74"/>
    </row>
    <row r="15256" spans="14:14" customFormat="1">
      <c r="N15256" s="74"/>
    </row>
    <row r="15257" spans="14:14" customFormat="1">
      <c r="N15257" s="74"/>
    </row>
    <row r="15258" spans="14:14" customFormat="1">
      <c r="N15258" s="74"/>
    </row>
    <row r="15259" spans="14:14" customFormat="1">
      <c r="N15259" s="74"/>
    </row>
    <row r="15260" spans="14:14" customFormat="1">
      <c r="N15260" s="74"/>
    </row>
    <row r="15261" spans="14:14" customFormat="1">
      <c r="N15261" s="74"/>
    </row>
    <row r="15262" spans="14:14" customFormat="1">
      <c r="N15262" s="74"/>
    </row>
    <row r="15263" spans="14:14" customFormat="1">
      <c r="N15263" s="74"/>
    </row>
    <row r="15264" spans="14:14" customFormat="1">
      <c r="N15264" s="74"/>
    </row>
    <row r="15265" spans="14:14" customFormat="1">
      <c r="N15265" s="74"/>
    </row>
    <row r="15266" spans="14:14" customFormat="1">
      <c r="N15266" s="74"/>
    </row>
    <row r="15267" spans="14:14" customFormat="1">
      <c r="N15267" s="74"/>
    </row>
    <row r="15268" spans="14:14" customFormat="1">
      <c r="N15268" s="74"/>
    </row>
    <row r="15269" spans="14:14" customFormat="1">
      <c r="N15269" s="74"/>
    </row>
    <row r="15270" spans="14:14" customFormat="1">
      <c r="N15270" s="74"/>
    </row>
    <row r="15271" spans="14:14" customFormat="1">
      <c r="N15271" s="74"/>
    </row>
    <row r="15272" spans="14:14" customFormat="1">
      <c r="N15272" s="74"/>
    </row>
    <row r="15273" spans="14:14" customFormat="1">
      <c r="N15273" s="74"/>
    </row>
    <row r="15274" spans="14:14" customFormat="1">
      <c r="N15274" s="74"/>
    </row>
    <row r="15275" spans="14:14" customFormat="1">
      <c r="N15275" s="74"/>
    </row>
    <row r="15276" spans="14:14" customFormat="1">
      <c r="N15276" s="74"/>
    </row>
    <row r="15277" spans="14:14" customFormat="1">
      <c r="N15277" s="74"/>
    </row>
    <row r="15278" spans="14:14" customFormat="1">
      <c r="N15278" s="74"/>
    </row>
    <row r="15279" spans="14:14" customFormat="1">
      <c r="N15279" s="74"/>
    </row>
    <row r="15280" spans="14:14" customFormat="1">
      <c r="N15280" s="74"/>
    </row>
    <row r="15281" spans="14:14" customFormat="1">
      <c r="N15281" s="74"/>
    </row>
    <row r="15282" spans="14:14" customFormat="1">
      <c r="N15282" s="74"/>
    </row>
    <row r="15283" spans="14:14" customFormat="1">
      <c r="N15283" s="74"/>
    </row>
    <row r="15284" spans="14:14" customFormat="1">
      <c r="N15284" s="74"/>
    </row>
    <row r="15285" spans="14:14" customFormat="1">
      <c r="N15285" s="74"/>
    </row>
    <row r="15286" spans="14:14" customFormat="1">
      <c r="N15286" s="74"/>
    </row>
    <row r="15287" spans="14:14" customFormat="1">
      <c r="N15287" s="74"/>
    </row>
    <row r="15288" spans="14:14" customFormat="1">
      <c r="N15288" s="74"/>
    </row>
    <row r="15289" spans="14:14" customFormat="1">
      <c r="N15289" s="74"/>
    </row>
    <row r="15290" spans="14:14" customFormat="1">
      <c r="N15290" s="74"/>
    </row>
    <row r="15291" spans="14:14" customFormat="1">
      <c r="N15291" s="74"/>
    </row>
    <row r="15292" spans="14:14" customFormat="1">
      <c r="N15292" s="74"/>
    </row>
    <row r="15293" spans="14:14" customFormat="1">
      <c r="N15293" s="74"/>
    </row>
    <row r="15294" spans="14:14" customFormat="1">
      <c r="N15294" s="74"/>
    </row>
    <row r="15295" spans="14:14" customFormat="1">
      <c r="N15295" s="74"/>
    </row>
    <row r="15296" spans="14:14" customFormat="1">
      <c r="N15296" s="74"/>
    </row>
    <row r="15297" spans="14:14" customFormat="1">
      <c r="N15297" s="74"/>
    </row>
    <row r="15298" spans="14:14" customFormat="1">
      <c r="N15298" s="74"/>
    </row>
    <row r="15299" spans="14:14" customFormat="1">
      <c r="N15299" s="74"/>
    </row>
    <row r="15300" spans="14:14" customFormat="1">
      <c r="N15300" s="74"/>
    </row>
    <row r="15301" spans="14:14" customFormat="1">
      <c r="N15301" s="74"/>
    </row>
    <row r="15302" spans="14:14" customFormat="1">
      <c r="N15302" s="74"/>
    </row>
    <row r="15303" spans="14:14" customFormat="1">
      <c r="N15303" s="74"/>
    </row>
    <row r="15304" spans="14:14" customFormat="1">
      <c r="N15304" s="74"/>
    </row>
    <row r="15305" spans="14:14" customFormat="1">
      <c r="N15305" s="74"/>
    </row>
    <row r="15306" spans="14:14" customFormat="1">
      <c r="N15306" s="74"/>
    </row>
    <row r="15307" spans="14:14" customFormat="1">
      <c r="N15307" s="74"/>
    </row>
    <row r="15308" spans="14:14" customFormat="1">
      <c r="N15308" s="74"/>
    </row>
    <row r="15309" spans="14:14" customFormat="1">
      <c r="N15309" s="74"/>
    </row>
    <row r="15310" spans="14:14" customFormat="1">
      <c r="N15310" s="74"/>
    </row>
    <row r="15311" spans="14:14" customFormat="1">
      <c r="N15311" s="74"/>
    </row>
    <row r="15312" spans="14:14" customFormat="1">
      <c r="N15312" s="74"/>
    </row>
    <row r="15313" spans="14:14" customFormat="1">
      <c r="N15313" s="74"/>
    </row>
    <row r="15314" spans="14:14" customFormat="1">
      <c r="N15314" s="74"/>
    </row>
    <row r="15315" spans="14:14" customFormat="1">
      <c r="N15315" s="74"/>
    </row>
    <row r="15316" spans="14:14" customFormat="1">
      <c r="N15316" s="74"/>
    </row>
    <row r="15317" spans="14:14" customFormat="1">
      <c r="N15317" s="74"/>
    </row>
    <row r="15318" spans="14:14" customFormat="1">
      <c r="N15318" s="74"/>
    </row>
    <row r="15319" spans="14:14" customFormat="1">
      <c r="N15319" s="74"/>
    </row>
    <row r="15320" spans="14:14" customFormat="1">
      <c r="N15320" s="74"/>
    </row>
    <row r="15321" spans="14:14" customFormat="1">
      <c r="N15321" s="74"/>
    </row>
    <row r="15322" spans="14:14" customFormat="1">
      <c r="N15322" s="74"/>
    </row>
    <row r="15323" spans="14:14" customFormat="1">
      <c r="N15323" s="74"/>
    </row>
    <row r="15324" spans="14:14" customFormat="1">
      <c r="N15324" s="74"/>
    </row>
    <row r="15325" spans="14:14" customFormat="1">
      <c r="N15325" s="74"/>
    </row>
    <row r="15326" spans="14:14" customFormat="1">
      <c r="N15326" s="74"/>
    </row>
    <row r="15327" spans="14:14" customFormat="1">
      <c r="N15327" s="74"/>
    </row>
    <row r="15328" spans="14:14" customFormat="1">
      <c r="N15328" s="74"/>
    </row>
    <row r="15329" spans="14:14" customFormat="1">
      <c r="N15329" s="74"/>
    </row>
    <row r="15330" spans="14:14" customFormat="1">
      <c r="N15330" s="74"/>
    </row>
    <row r="15331" spans="14:14" customFormat="1">
      <c r="N15331" s="74"/>
    </row>
    <row r="15332" spans="14:14" customFormat="1">
      <c r="N15332" s="74"/>
    </row>
    <row r="15333" spans="14:14" customFormat="1">
      <c r="N15333" s="74"/>
    </row>
    <row r="15334" spans="14:14" customFormat="1">
      <c r="N15334" s="74"/>
    </row>
    <row r="15335" spans="14:14" customFormat="1">
      <c r="N15335" s="74"/>
    </row>
    <row r="15336" spans="14:14" customFormat="1">
      <c r="N15336" s="74"/>
    </row>
    <row r="15337" spans="14:14" customFormat="1">
      <c r="N15337" s="74"/>
    </row>
    <row r="15338" spans="14:14" customFormat="1">
      <c r="N15338" s="74"/>
    </row>
    <row r="15339" spans="14:14" customFormat="1">
      <c r="N15339" s="74"/>
    </row>
    <row r="15340" spans="14:14" customFormat="1">
      <c r="N15340" s="74"/>
    </row>
    <row r="15341" spans="14:14" customFormat="1">
      <c r="N15341" s="74"/>
    </row>
    <row r="15342" spans="14:14" customFormat="1">
      <c r="N15342" s="74"/>
    </row>
    <row r="15343" spans="14:14" customFormat="1">
      <c r="N15343" s="74"/>
    </row>
    <row r="15344" spans="14:14" customFormat="1">
      <c r="N15344" s="74"/>
    </row>
    <row r="15345" spans="14:14" customFormat="1">
      <c r="N15345" s="74"/>
    </row>
    <row r="15346" spans="14:14" customFormat="1">
      <c r="N15346" s="74"/>
    </row>
    <row r="15347" spans="14:14" customFormat="1">
      <c r="N15347" s="74"/>
    </row>
    <row r="15348" spans="14:14" customFormat="1">
      <c r="N15348" s="74"/>
    </row>
    <row r="15349" spans="14:14" customFormat="1">
      <c r="N15349" s="74"/>
    </row>
    <row r="15350" spans="14:14" customFormat="1">
      <c r="N15350" s="74"/>
    </row>
    <row r="15351" spans="14:14" customFormat="1">
      <c r="N15351" s="74"/>
    </row>
    <row r="15352" spans="14:14" customFormat="1">
      <c r="N15352" s="74"/>
    </row>
    <row r="15353" spans="14:14" customFormat="1">
      <c r="N15353" s="74"/>
    </row>
    <row r="15354" spans="14:14" customFormat="1">
      <c r="N15354" s="74"/>
    </row>
    <row r="15355" spans="14:14" customFormat="1">
      <c r="N15355" s="74"/>
    </row>
    <row r="15356" spans="14:14" customFormat="1">
      <c r="N15356" s="74"/>
    </row>
    <row r="15357" spans="14:14" customFormat="1">
      <c r="N15357" s="74"/>
    </row>
    <row r="15358" spans="14:14" customFormat="1">
      <c r="N15358" s="74"/>
    </row>
    <row r="15359" spans="14:14" customFormat="1">
      <c r="N15359" s="74"/>
    </row>
    <row r="15360" spans="14:14" customFormat="1">
      <c r="N15360" s="74"/>
    </row>
    <row r="15361" spans="14:14" customFormat="1">
      <c r="N15361" s="74"/>
    </row>
    <row r="15362" spans="14:14" customFormat="1">
      <c r="N15362" s="74"/>
    </row>
    <row r="15363" spans="14:14" customFormat="1">
      <c r="N15363" s="74"/>
    </row>
    <row r="15364" spans="14:14" customFormat="1">
      <c r="N15364" s="74"/>
    </row>
    <row r="15365" spans="14:14" customFormat="1">
      <c r="N15365" s="74"/>
    </row>
    <row r="15366" spans="14:14" customFormat="1">
      <c r="N15366" s="74"/>
    </row>
    <row r="15367" spans="14:14" customFormat="1">
      <c r="N15367" s="74"/>
    </row>
    <row r="15368" spans="14:14" customFormat="1">
      <c r="N15368" s="74"/>
    </row>
    <row r="15369" spans="14:14" customFormat="1">
      <c r="N15369" s="74"/>
    </row>
    <row r="15370" spans="14:14" customFormat="1">
      <c r="N15370" s="74"/>
    </row>
    <row r="15371" spans="14:14" customFormat="1">
      <c r="N15371" s="74"/>
    </row>
    <row r="15372" spans="14:14" customFormat="1">
      <c r="N15372" s="74"/>
    </row>
    <row r="15373" spans="14:14" customFormat="1">
      <c r="N15373" s="74"/>
    </row>
    <row r="15374" spans="14:14" customFormat="1">
      <c r="N15374" s="74"/>
    </row>
    <row r="15375" spans="14:14" customFormat="1">
      <c r="N15375" s="74"/>
    </row>
    <row r="15376" spans="14:14" customFormat="1">
      <c r="N15376" s="74"/>
    </row>
    <row r="15377" spans="14:14" customFormat="1">
      <c r="N15377" s="74"/>
    </row>
    <row r="15378" spans="14:14" customFormat="1">
      <c r="N15378" s="74"/>
    </row>
    <row r="15379" spans="14:14" customFormat="1">
      <c r="N15379" s="74"/>
    </row>
    <row r="15380" spans="14:14" customFormat="1">
      <c r="N15380" s="74"/>
    </row>
    <row r="15381" spans="14:14" customFormat="1">
      <c r="N15381" s="74"/>
    </row>
    <row r="15382" spans="14:14" customFormat="1">
      <c r="N15382" s="74"/>
    </row>
    <row r="15383" spans="14:14" customFormat="1">
      <c r="N15383" s="74"/>
    </row>
    <row r="15384" spans="14:14" customFormat="1">
      <c r="N15384" s="74"/>
    </row>
    <row r="15385" spans="14:14" customFormat="1">
      <c r="N15385" s="74"/>
    </row>
    <row r="15386" spans="14:14" customFormat="1">
      <c r="N15386" s="74"/>
    </row>
    <row r="15387" spans="14:14" customFormat="1">
      <c r="N15387" s="74"/>
    </row>
    <row r="15388" spans="14:14" customFormat="1">
      <c r="N15388" s="74"/>
    </row>
    <row r="15389" spans="14:14" customFormat="1">
      <c r="N15389" s="74"/>
    </row>
    <row r="15390" spans="14:14" customFormat="1">
      <c r="N15390" s="74"/>
    </row>
    <row r="15391" spans="14:14" customFormat="1">
      <c r="N15391" s="74"/>
    </row>
    <row r="15392" spans="14:14" customFormat="1">
      <c r="N15392" s="74"/>
    </row>
    <row r="15393" spans="14:14" customFormat="1">
      <c r="N15393" s="74"/>
    </row>
    <row r="15394" spans="14:14" customFormat="1">
      <c r="N15394" s="74"/>
    </row>
    <row r="15395" spans="14:14" customFormat="1">
      <c r="N15395" s="74"/>
    </row>
    <row r="15396" spans="14:14" customFormat="1">
      <c r="N15396" s="74"/>
    </row>
    <row r="15397" spans="14:14" customFormat="1">
      <c r="N15397" s="74"/>
    </row>
    <row r="15398" spans="14:14" customFormat="1">
      <c r="N15398" s="74"/>
    </row>
    <row r="15399" spans="14:14" customFormat="1">
      <c r="N15399" s="74"/>
    </row>
    <row r="15400" spans="14:14" customFormat="1">
      <c r="N15400" s="74"/>
    </row>
    <row r="15401" spans="14:14" customFormat="1">
      <c r="N15401" s="74"/>
    </row>
    <row r="15402" spans="14:14" customFormat="1">
      <c r="N15402" s="74"/>
    </row>
    <row r="15403" spans="14:14" customFormat="1">
      <c r="N15403" s="74"/>
    </row>
    <row r="15404" spans="14:14" customFormat="1">
      <c r="N15404" s="74"/>
    </row>
    <row r="15405" spans="14:14" customFormat="1">
      <c r="N15405" s="74"/>
    </row>
    <row r="15406" spans="14:14" customFormat="1">
      <c r="N15406" s="74"/>
    </row>
    <row r="15407" spans="14:14" customFormat="1">
      <c r="N15407" s="74"/>
    </row>
    <row r="15408" spans="14:14" customFormat="1">
      <c r="N15408" s="74"/>
    </row>
    <row r="15409" spans="14:14" customFormat="1">
      <c r="N15409" s="74"/>
    </row>
    <row r="15410" spans="14:14" customFormat="1">
      <c r="N15410" s="74"/>
    </row>
    <row r="15411" spans="14:14" customFormat="1">
      <c r="N15411" s="74"/>
    </row>
    <row r="15412" spans="14:14" customFormat="1">
      <c r="N15412" s="74"/>
    </row>
    <row r="15413" spans="14:14" customFormat="1">
      <c r="N15413" s="74"/>
    </row>
    <row r="15414" spans="14:14" customFormat="1">
      <c r="N15414" s="74"/>
    </row>
    <row r="15415" spans="14:14" customFormat="1">
      <c r="N15415" s="74"/>
    </row>
    <row r="15416" spans="14:14" customFormat="1">
      <c r="N15416" s="74"/>
    </row>
    <row r="15417" spans="14:14" customFormat="1">
      <c r="N15417" s="74"/>
    </row>
    <row r="15418" spans="14:14" customFormat="1">
      <c r="N15418" s="74"/>
    </row>
    <row r="15419" spans="14:14" customFormat="1">
      <c r="N15419" s="74"/>
    </row>
    <row r="15420" spans="14:14" customFormat="1">
      <c r="N15420" s="74"/>
    </row>
    <row r="15421" spans="14:14" customFormat="1">
      <c r="N15421" s="74"/>
    </row>
    <row r="15422" spans="14:14" customFormat="1">
      <c r="N15422" s="74"/>
    </row>
    <row r="15423" spans="14:14" customFormat="1">
      <c r="N15423" s="74"/>
    </row>
    <row r="15424" spans="14:14" customFormat="1">
      <c r="N15424" s="74"/>
    </row>
    <row r="15425" spans="14:14" customFormat="1">
      <c r="N15425" s="74"/>
    </row>
    <row r="15426" spans="14:14" customFormat="1">
      <c r="N15426" s="74"/>
    </row>
    <row r="15427" spans="14:14" customFormat="1">
      <c r="N15427" s="74"/>
    </row>
    <row r="15428" spans="14:14" customFormat="1">
      <c r="N15428" s="74"/>
    </row>
    <row r="15429" spans="14:14" customFormat="1">
      <c r="N15429" s="74"/>
    </row>
    <row r="15430" spans="14:14" customFormat="1">
      <c r="N15430" s="74"/>
    </row>
    <row r="15431" spans="14:14" customFormat="1">
      <c r="N15431" s="74"/>
    </row>
    <row r="15432" spans="14:14" customFormat="1">
      <c r="N15432" s="74"/>
    </row>
    <row r="15433" spans="14:14" customFormat="1">
      <c r="N15433" s="74"/>
    </row>
    <row r="15434" spans="14:14" customFormat="1">
      <c r="N15434" s="74"/>
    </row>
    <row r="15435" spans="14:14" customFormat="1">
      <c r="N15435" s="74"/>
    </row>
    <row r="15436" spans="14:14" customFormat="1">
      <c r="N15436" s="74"/>
    </row>
    <row r="15437" spans="14:14" customFormat="1">
      <c r="N15437" s="74"/>
    </row>
    <row r="15438" spans="14:14" customFormat="1">
      <c r="N15438" s="74"/>
    </row>
    <row r="15439" spans="14:14" customFormat="1">
      <c r="N15439" s="74"/>
    </row>
    <row r="15440" spans="14:14" customFormat="1">
      <c r="N15440" s="74"/>
    </row>
    <row r="15441" spans="14:14" customFormat="1">
      <c r="N15441" s="74"/>
    </row>
    <row r="15442" spans="14:14" customFormat="1">
      <c r="N15442" s="74"/>
    </row>
    <row r="15443" spans="14:14" customFormat="1">
      <c r="N15443" s="74"/>
    </row>
    <row r="15444" spans="14:14" customFormat="1">
      <c r="N15444" s="74"/>
    </row>
    <row r="15445" spans="14:14" customFormat="1">
      <c r="N15445" s="74"/>
    </row>
    <row r="15446" spans="14:14" customFormat="1">
      <c r="N15446" s="74"/>
    </row>
    <row r="15447" spans="14:14" customFormat="1">
      <c r="N15447" s="74"/>
    </row>
    <row r="15448" spans="14:14" customFormat="1">
      <c r="N15448" s="74"/>
    </row>
    <row r="15449" spans="14:14" customFormat="1">
      <c r="N15449" s="74"/>
    </row>
    <row r="15450" spans="14:14" customFormat="1">
      <c r="N15450" s="74"/>
    </row>
    <row r="15451" spans="14:14" customFormat="1">
      <c r="N15451" s="74"/>
    </row>
    <row r="15452" spans="14:14" customFormat="1">
      <c r="N15452" s="74"/>
    </row>
    <row r="15453" spans="14:14" customFormat="1">
      <c r="N15453" s="74"/>
    </row>
    <row r="15454" spans="14:14" customFormat="1">
      <c r="N15454" s="74"/>
    </row>
    <row r="15455" spans="14:14" customFormat="1">
      <c r="N15455" s="74"/>
    </row>
    <row r="15456" spans="14:14" customFormat="1">
      <c r="N15456" s="74"/>
    </row>
    <row r="15457" spans="14:14" customFormat="1">
      <c r="N15457" s="74"/>
    </row>
    <row r="15458" spans="14:14" customFormat="1">
      <c r="N15458" s="74"/>
    </row>
    <row r="15459" spans="14:14" customFormat="1">
      <c r="N15459" s="74"/>
    </row>
    <row r="15460" spans="14:14" customFormat="1">
      <c r="N15460" s="74"/>
    </row>
    <row r="15461" spans="14:14" customFormat="1">
      <c r="N15461" s="74"/>
    </row>
    <row r="15462" spans="14:14" customFormat="1">
      <c r="N15462" s="74"/>
    </row>
    <row r="15463" spans="14:14" customFormat="1">
      <c r="N15463" s="74"/>
    </row>
    <row r="15464" spans="14:14" customFormat="1">
      <c r="N15464" s="74"/>
    </row>
    <row r="15465" spans="14:14" customFormat="1">
      <c r="N15465" s="74"/>
    </row>
    <row r="15466" spans="14:14" customFormat="1">
      <c r="N15466" s="74"/>
    </row>
    <row r="15467" spans="14:14" customFormat="1">
      <c r="N15467" s="74"/>
    </row>
    <row r="15468" spans="14:14" customFormat="1">
      <c r="N15468" s="74"/>
    </row>
    <row r="15469" spans="14:14" customFormat="1">
      <c r="N15469" s="74"/>
    </row>
    <row r="15470" spans="14:14" customFormat="1">
      <c r="N15470" s="74"/>
    </row>
    <row r="15471" spans="14:14" customFormat="1">
      <c r="N15471" s="74"/>
    </row>
    <row r="15472" spans="14:14" customFormat="1">
      <c r="N15472" s="74"/>
    </row>
    <row r="15473" spans="14:14" customFormat="1">
      <c r="N15473" s="74"/>
    </row>
    <row r="15474" spans="14:14" customFormat="1">
      <c r="N15474" s="74"/>
    </row>
    <row r="15475" spans="14:14" customFormat="1">
      <c r="N15475" s="74"/>
    </row>
    <row r="15476" spans="14:14" customFormat="1">
      <c r="N15476" s="74"/>
    </row>
    <row r="15477" spans="14:14" customFormat="1">
      <c r="N15477" s="74"/>
    </row>
    <row r="15478" spans="14:14" customFormat="1">
      <c r="N15478" s="74"/>
    </row>
    <row r="15479" spans="14:14" customFormat="1">
      <c r="N15479" s="74"/>
    </row>
    <row r="15480" spans="14:14" customFormat="1">
      <c r="N15480" s="74"/>
    </row>
    <row r="15481" spans="14:14" customFormat="1">
      <c r="N15481" s="74"/>
    </row>
    <row r="15482" spans="14:14" customFormat="1">
      <c r="N15482" s="74"/>
    </row>
    <row r="15483" spans="14:14" customFormat="1">
      <c r="N15483" s="74"/>
    </row>
    <row r="15484" spans="14:14" customFormat="1">
      <c r="N15484" s="74"/>
    </row>
    <row r="15485" spans="14:14" customFormat="1">
      <c r="N15485" s="74"/>
    </row>
    <row r="15486" spans="14:14" customFormat="1">
      <c r="N15486" s="74"/>
    </row>
    <row r="15487" spans="14:14" customFormat="1">
      <c r="N15487" s="74"/>
    </row>
    <row r="15488" spans="14:14" customFormat="1">
      <c r="N15488" s="74"/>
    </row>
    <row r="15489" spans="14:14" customFormat="1">
      <c r="N15489" s="74"/>
    </row>
    <row r="15490" spans="14:14" customFormat="1">
      <c r="N15490" s="74"/>
    </row>
    <row r="15491" spans="14:14" customFormat="1">
      <c r="N15491" s="74"/>
    </row>
    <row r="15492" spans="14:14" customFormat="1">
      <c r="N15492" s="74"/>
    </row>
    <row r="15493" spans="14:14" customFormat="1">
      <c r="N15493" s="74"/>
    </row>
    <row r="15494" spans="14:14" customFormat="1">
      <c r="N15494" s="74"/>
    </row>
    <row r="15495" spans="14:14" customFormat="1">
      <c r="N15495" s="74"/>
    </row>
    <row r="15496" spans="14:14" customFormat="1">
      <c r="N15496" s="74"/>
    </row>
    <row r="15497" spans="14:14" customFormat="1">
      <c r="N15497" s="74"/>
    </row>
    <row r="15498" spans="14:14" customFormat="1">
      <c r="N15498" s="74"/>
    </row>
    <row r="15499" spans="14:14" customFormat="1">
      <c r="N15499" s="74"/>
    </row>
    <row r="15500" spans="14:14" customFormat="1">
      <c r="N15500" s="74"/>
    </row>
    <row r="15501" spans="14:14" customFormat="1">
      <c r="N15501" s="74"/>
    </row>
    <row r="15502" spans="14:14" customFormat="1">
      <c r="N15502" s="74"/>
    </row>
    <row r="15503" spans="14:14" customFormat="1">
      <c r="N15503" s="74"/>
    </row>
    <row r="15504" spans="14:14" customFormat="1">
      <c r="N15504" s="74"/>
    </row>
    <row r="15505" spans="14:14" customFormat="1">
      <c r="N15505" s="74"/>
    </row>
    <row r="15506" spans="14:14" customFormat="1">
      <c r="N15506" s="74"/>
    </row>
    <row r="15507" spans="14:14" customFormat="1">
      <c r="N15507" s="74"/>
    </row>
    <row r="15508" spans="14:14" customFormat="1">
      <c r="N15508" s="74"/>
    </row>
    <row r="15509" spans="14:14" customFormat="1">
      <c r="N15509" s="74"/>
    </row>
    <row r="15510" spans="14:14" customFormat="1">
      <c r="N15510" s="74"/>
    </row>
    <row r="15511" spans="14:14" customFormat="1">
      <c r="N15511" s="74"/>
    </row>
    <row r="15512" spans="14:14" customFormat="1">
      <c r="N15512" s="74"/>
    </row>
    <row r="15513" spans="14:14" customFormat="1">
      <c r="N15513" s="74"/>
    </row>
    <row r="15514" spans="14:14" customFormat="1">
      <c r="N15514" s="74"/>
    </row>
    <row r="15515" spans="14:14" customFormat="1">
      <c r="N15515" s="74"/>
    </row>
    <row r="15516" spans="14:14" customFormat="1">
      <c r="N15516" s="74"/>
    </row>
    <row r="15517" spans="14:14" customFormat="1">
      <c r="N15517" s="74"/>
    </row>
    <row r="15518" spans="14:14" customFormat="1">
      <c r="N15518" s="74"/>
    </row>
    <row r="15519" spans="14:14" customFormat="1">
      <c r="N15519" s="74"/>
    </row>
    <row r="15520" spans="14:14" customFormat="1">
      <c r="N15520" s="74"/>
    </row>
    <row r="15521" spans="14:14" customFormat="1">
      <c r="N15521" s="74"/>
    </row>
    <row r="15522" spans="14:14" customFormat="1">
      <c r="N15522" s="74"/>
    </row>
    <row r="15523" spans="14:14" customFormat="1">
      <c r="N15523" s="74"/>
    </row>
    <row r="15524" spans="14:14" customFormat="1">
      <c r="N15524" s="74"/>
    </row>
    <row r="15525" spans="14:14" customFormat="1">
      <c r="N15525" s="74"/>
    </row>
    <row r="15526" spans="14:14" customFormat="1">
      <c r="N15526" s="74"/>
    </row>
    <row r="15527" spans="14:14" customFormat="1">
      <c r="N15527" s="74"/>
    </row>
    <row r="15528" spans="14:14" customFormat="1">
      <c r="N15528" s="74"/>
    </row>
    <row r="15529" spans="14:14" customFormat="1">
      <c r="N15529" s="74"/>
    </row>
    <row r="15530" spans="14:14" customFormat="1">
      <c r="N15530" s="74"/>
    </row>
    <row r="15531" spans="14:14" customFormat="1">
      <c r="N15531" s="74"/>
    </row>
    <row r="15532" spans="14:14" customFormat="1">
      <c r="N15532" s="74"/>
    </row>
    <row r="15533" spans="14:14" customFormat="1">
      <c r="N15533" s="74"/>
    </row>
    <row r="15534" spans="14:14" customFormat="1">
      <c r="N15534" s="74"/>
    </row>
    <row r="15535" spans="14:14" customFormat="1">
      <c r="N15535" s="74"/>
    </row>
    <row r="15536" spans="14:14" customFormat="1">
      <c r="N15536" s="74"/>
    </row>
    <row r="15537" spans="14:14" customFormat="1">
      <c r="N15537" s="74"/>
    </row>
    <row r="15538" spans="14:14" customFormat="1">
      <c r="N15538" s="74"/>
    </row>
    <row r="15539" spans="14:14" customFormat="1">
      <c r="N15539" s="74"/>
    </row>
    <row r="15540" spans="14:14" customFormat="1">
      <c r="N15540" s="74"/>
    </row>
    <row r="15541" spans="14:14" customFormat="1">
      <c r="N15541" s="74"/>
    </row>
    <row r="15542" spans="14:14" customFormat="1">
      <c r="N15542" s="74"/>
    </row>
    <row r="15543" spans="14:14" customFormat="1">
      <c r="N15543" s="74"/>
    </row>
    <row r="15544" spans="14:14" customFormat="1">
      <c r="N15544" s="74"/>
    </row>
    <row r="15545" spans="14:14" customFormat="1">
      <c r="N15545" s="74"/>
    </row>
    <row r="15546" spans="14:14" customFormat="1">
      <c r="N15546" s="74"/>
    </row>
    <row r="15547" spans="14:14" customFormat="1">
      <c r="N15547" s="74"/>
    </row>
    <row r="15548" spans="14:14" customFormat="1">
      <c r="N15548" s="74"/>
    </row>
    <row r="15549" spans="14:14" customFormat="1">
      <c r="N15549" s="74"/>
    </row>
    <row r="15550" spans="14:14" customFormat="1">
      <c r="N15550" s="74"/>
    </row>
    <row r="15551" spans="14:14" customFormat="1">
      <c r="N15551" s="74"/>
    </row>
    <row r="15552" spans="14:14" customFormat="1">
      <c r="N15552" s="74"/>
    </row>
    <row r="15553" spans="14:14" customFormat="1">
      <c r="N15553" s="74"/>
    </row>
    <row r="15554" spans="14:14" customFormat="1">
      <c r="N15554" s="74"/>
    </row>
    <row r="15555" spans="14:14" customFormat="1">
      <c r="N15555" s="74"/>
    </row>
    <row r="15556" spans="14:14" customFormat="1">
      <c r="N15556" s="74"/>
    </row>
    <row r="15557" spans="14:14" customFormat="1">
      <c r="N15557" s="74"/>
    </row>
    <row r="15558" spans="14:14" customFormat="1">
      <c r="N15558" s="74"/>
    </row>
    <row r="15559" spans="14:14" customFormat="1">
      <c r="N15559" s="74"/>
    </row>
    <row r="15560" spans="14:14" customFormat="1">
      <c r="N15560" s="74"/>
    </row>
    <row r="15561" spans="14:14" customFormat="1">
      <c r="N15561" s="74"/>
    </row>
    <row r="15562" spans="14:14" customFormat="1">
      <c r="N15562" s="74"/>
    </row>
    <row r="15563" spans="14:14" customFormat="1">
      <c r="N15563" s="74"/>
    </row>
    <row r="15564" spans="14:14" customFormat="1">
      <c r="N15564" s="74"/>
    </row>
    <row r="15565" spans="14:14" customFormat="1">
      <c r="N15565" s="74"/>
    </row>
    <row r="15566" spans="14:14" customFormat="1">
      <c r="N15566" s="74"/>
    </row>
    <row r="15567" spans="14:14" customFormat="1">
      <c r="N15567" s="74"/>
    </row>
    <row r="15568" spans="14:14" customFormat="1">
      <c r="N15568" s="74"/>
    </row>
    <row r="15569" spans="14:14" customFormat="1">
      <c r="N15569" s="74"/>
    </row>
    <row r="15570" spans="14:14" customFormat="1">
      <c r="N15570" s="74"/>
    </row>
    <row r="15571" spans="14:14" customFormat="1">
      <c r="N15571" s="74"/>
    </row>
    <row r="15572" spans="14:14" customFormat="1">
      <c r="N15572" s="74"/>
    </row>
    <row r="15573" spans="14:14" customFormat="1">
      <c r="N15573" s="74"/>
    </row>
    <row r="15574" spans="14:14" customFormat="1">
      <c r="N15574" s="74"/>
    </row>
    <row r="15575" spans="14:14" customFormat="1">
      <c r="N15575" s="74"/>
    </row>
    <row r="15576" spans="14:14" customFormat="1">
      <c r="N15576" s="74"/>
    </row>
    <row r="15577" spans="14:14" customFormat="1">
      <c r="N15577" s="74"/>
    </row>
    <row r="15578" spans="14:14" customFormat="1">
      <c r="N15578" s="74"/>
    </row>
    <row r="15579" spans="14:14" customFormat="1">
      <c r="N15579" s="74"/>
    </row>
    <row r="15580" spans="14:14" customFormat="1">
      <c r="N15580" s="74"/>
    </row>
    <row r="15581" spans="14:14" customFormat="1">
      <c r="N15581" s="74"/>
    </row>
    <row r="15582" spans="14:14" customFormat="1">
      <c r="N15582" s="74"/>
    </row>
    <row r="15583" spans="14:14" customFormat="1">
      <c r="N15583" s="74"/>
    </row>
    <row r="15584" spans="14:14" customFormat="1">
      <c r="N15584" s="74"/>
    </row>
    <row r="15585" spans="14:14" customFormat="1">
      <c r="N15585" s="74"/>
    </row>
    <row r="15586" spans="14:14" customFormat="1">
      <c r="N15586" s="74"/>
    </row>
    <row r="15587" spans="14:14" customFormat="1">
      <c r="N15587" s="74"/>
    </row>
    <row r="15588" spans="14:14" customFormat="1">
      <c r="N15588" s="74"/>
    </row>
    <row r="15589" spans="14:14" customFormat="1">
      <c r="N15589" s="74"/>
    </row>
    <row r="15590" spans="14:14" customFormat="1">
      <c r="N15590" s="74"/>
    </row>
    <row r="15591" spans="14:14" customFormat="1">
      <c r="N15591" s="74"/>
    </row>
    <row r="15592" spans="14:14" customFormat="1">
      <c r="N15592" s="74"/>
    </row>
    <row r="15593" spans="14:14" customFormat="1">
      <c r="N15593" s="74"/>
    </row>
    <row r="15594" spans="14:14" customFormat="1">
      <c r="N15594" s="74"/>
    </row>
    <row r="15595" spans="14:14" customFormat="1">
      <c r="N15595" s="74"/>
    </row>
    <row r="15596" spans="14:14" customFormat="1">
      <c r="N15596" s="74"/>
    </row>
    <row r="15597" spans="14:14" customFormat="1">
      <c r="N15597" s="74"/>
    </row>
    <row r="15598" spans="14:14" customFormat="1">
      <c r="N15598" s="74"/>
    </row>
    <row r="15599" spans="14:14" customFormat="1">
      <c r="N15599" s="74"/>
    </row>
    <row r="15600" spans="14:14" customFormat="1">
      <c r="N15600" s="74"/>
    </row>
    <row r="15601" spans="14:14" customFormat="1">
      <c r="N15601" s="74"/>
    </row>
    <row r="15602" spans="14:14" customFormat="1">
      <c r="N15602" s="74"/>
    </row>
    <row r="15603" spans="14:14" customFormat="1">
      <c r="N15603" s="74"/>
    </row>
    <row r="15604" spans="14:14" customFormat="1">
      <c r="N15604" s="74"/>
    </row>
    <row r="15605" spans="14:14" customFormat="1">
      <c r="N15605" s="74"/>
    </row>
    <row r="15606" spans="14:14" customFormat="1">
      <c r="N15606" s="74"/>
    </row>
    <row r="15607" spans="14:14" customFormat="1">
      <c r="N15607" s="74"/>
    </row>
    <row r="15608" spans="14:14" customFormat="1">
      <c r="N15608" s="74"/>
    </row>
    <row r="15609" spans="14:14" customFormat="1">
      <c r="N15609" s="74"/>
    </row>
    <row r="15610" spans="14:14" customFormat="1">
      <c r="N15610" s="74"/>
    </row>
    <row r="15611" spans="14:14" customFormat="1">
      <c r="N15611" s="74"/>
    </row>
    <row r="15612" spans="14:14" customFormat="1">
      <c r="N15612" s="74"/>
    </row>
    <row r="15613" spans="14:14" customFormat="1">
      <c r="N15613" s="74"/>
    </row>
    <row r="15614" spans="14:14" customFormat="1">
      <c r="N15614" s="74"/>
    </row>
    <row r="15615" spans="14:14" customFormat="1">
      <c r="N15615" s="74"/>
    </row>
    <row r="15616" spans="14:14" customFormat="1">
      <c r="N15616" s="74"/>
    </row>
    <row r="15617" spans="14:14" customFormat="1">
      <c r="N15617" s="74"/>
    </row>
    <row r="15618" spans="14:14" customFormat="1">
      <c r="N15618" s="74"/>
    </row>
    <row r="15619" spans="14:14" customFormat="1">
      <c r="N15619" s="74"/>
    </row>
    <row r="15620" spans="14:14" customFormat="1">
      <c r="N15620" s="74"/>
    </row>
    <row r="15621" spans="14:14" customFormat="1">
      <c r="N15621" s="74"/>
    </row>
    <row r="15622" spans="14:14" customFormat="1">
      <c r="N15622" s="74"/>
    </row>
    <row r="15623" spans="14:14" customFormat="1">
      <c r="N15623" s="74"/>
    </row>
    <row r="15624" spans="14:14" customFormat="1">
      <c r="N15624" s="74"/>
    </row>
    <row r="15625" spans="14:14" customFormat="1">
      <c r="N15625" s="74"/>
    </row>
    <row r="15626" spans="14:14" customFormat="1">
      <c r="N15626" s="74"/>
    </row>
    <row r="15627" spans="14:14" customFormat="1">
      <c r="N15627" s="74"/>
    </row>
    <row r="15628" spans="14:14" customFormat="1">
      <c r="N15628" s="74"/>
    </row>
    <row r="15629" spans="14:14" customFormat="1">
      <c r="N15629" s="74"/>
    </row>
    <row r="15630" spans="14:14" customFormat="1">
      <c r="N15630" s="74"/>
    </row>
    <row r="15631" spans="14:14" customFormat="1">
      <c r="N15631" s="74"/>
    </row>
    <row r="15632" spans="14:14" customFormat="1">
      <c r="N15632" s="74"/>
    </row>
    <row r="15633" spans="14:14" customFormat="1">
      <c r="N15633" s="74"/>
    </row>
    <row r="15634" spans="14:14" customFormat="1">
      <c r="N15634" s="74"/>
    </row>
    <row r="15635" spans="14:14" customFormat="1">
      <c r="N15635" s="74"/>
    </row>
    <row r="15636" spans="14:14" customFormat="1">
      <c r="N15636" s="74"/>
    </row>
    <row r="15637" spans="14:14" customFormat="1">
      <c r="N15637" s="74"/>
    </row>
    <row r="15638" spans="14:14" customFormat="1">
      <c r="N15638" s="74"/>
    </row>
    <row r="15639" spans="14:14" customFormat="1">
      <c r="N15639" s="74"/>
    </row>
    <row r="15640" spans="14:14" customFormat="1">
      <c r="N15640" s="74"/>
    </row>
    <row r="15641" spans="14:14" customFormat="1">
      <c r="N15641" s="74"/>
    </row>
    <row r="15642" spans="14:14" customFormat="1">
      <c r="N15642" s="74"/>
    </row>
    <row r="15643" spans="14:14" customFormat="1">
      <c r="N15643" s="74"/>
    </row>
    <row r="15644" spans="14:14" customFormat="1">
      <c r="N15644" s="74"/>
    </row>
    <row r="15645" spans="14:14" customFormat="1">
      <c r="N15645" s="74"/>
    </row>
    <row r="15646" spans="14:14" customFormat="1">
      <c r="N15646" s="74"/>
    </row>
    <row r="15647" spans="14:14" customFormat="1">
      <c r="N15647" s="74"/>
    </row>
    <row r="15648" spans="14:14" customFormat="1">
      <c r="N15648" s="74"/>
    </row>
    <row r="15649" spans="14:14" customFormat="1">
      <c r="N15649" s="74"/>
    </row>
    <row r="15650" spans="14:14" customFormat="1">
      <c r="N15650" s="74"/>
    </row>
    <row r="15651" spans="14:14" customFormat="1">
      <c r="N15651" s="74"/>
    </row>
    <row r="15652" spans="14:14" customFormat="1">
      <c r="N15652" s="74"/>
    </row>
    <row r="15653" spans="14:14" customFormat="1">
      <c r="N15653" s="74"/>
    </row>
    <row r="15654" spans="14:14" customFormat="1">
      <c r="N15654" s="74"/>
    </row>
    <row r="15655" spans="14:14" customFormat="1">
      <c r="N15655" s="74"/>
    </row>
    <row r="15656" spans="14:14" customFormat="1">
      <c r="N15656" s="74"/>
    </row>
    <row r="15657" spans="14:14" customFormat="1">
      <c r="N15657" s="74"/>
    </row>
    <row r="15658" spans="14:14" customFormat="1">
      <c r="N15658" s="74"/>
    </row>
    <row r="15659" spans="14:14" customFormat="1">
      <c r="N15659" s="74"/>
    </row>
    <row r="15660" spans="14:14" customFormat="1">
      <c r="N15660" s="74"/>
    </row>
    <row r="15661" spans="14:14" customFormat="1">
      <c r="N15661" s="74"/>
    </row>
    <row r="15662" spans="14:14" customFormat="1">
      <c r="N15662" s="74"/>
    </row>
    <row r="15663" spans="14:14" customFormat="1">
      <c r="N15663" s="74"/>
    </row>
    <row r="15664" spans="14:14" customFormat="1">
      <c r="N15664" s="74"/>
    </row>
    <row r="15665" spans="14:14" customFormat="1">
      <c r="N15665" s="74"/>
    </row>
    <row r="15666" spans="14:14" customFormat="1">
      <c r="N15666" s="74"/>
    </row>
    <row r="15667" spans="14:14" customFormat="1">
      <c r="N15667" s="74"/>
    </row>
    <row r="15668" spans="14:14" customFormat="1">
      <c r="N15668" s="74"/>
    </row>
    <row r="15669" spans="14:14" customFormat="1">
      <c r="N15669" s="74"/>
    </row>
    <row r="15670" spans="14:14" customFormat="1">
      <c r="N15670" s="74"/>
    </row>
    <row r="15671" spans="14:14" customFormat="1">
      <c r="N15671" s="74"/>
    </row>
    <row r="15672" spans="14:14" customFormat="1">
      <c r="N15672" s="74"/>
    </row>
    <row r="15673" spans="14:14" customFormat="1">
      <c r="N15673" s="74"/>
    </row>
    <row r="15674" spans="14:14" customFormat="1">
      <c r="N15674" s="74"/>
    </row>
    <row r="15675" spans="14:14" customFormat="1">
      <c r="N15675" s="74"/>
    </row>
    <row r="15676" spans="14:14" customFormat="1">
      <c r="N15676" s="74"/>
    </row>
    <row r="15677" spans="14:14" customFormat="1">
      <c r="N15677" s="74"/>
    </row>
    <row r="15678" spans="14:14" customFormat="1">
      <c r="N15678" s="74"/>
    </row>
    <row r="15679" spans="14:14" customFormat="1">
      <c r="N15679" s="74"/>
    </row>
    <row r="15680" spans="14:14" customFormat="1">
      <c r="N15680" s="74"/>
    </row>
    <row r="15681" spans="14:14" customFormat="1">
      <c r="N15681" s="74"/>
    </row>
    <row r="15682" spans="14:14" customFormat="1">
      <c r="N15682" s="74"/>
    </row>
    <row r="15683" spans="14:14" customFormat="1">
      <c r="N15683" s="74"/>
    </row>
    <row r="15684" spans="14:14" customFormat="1">
      <c r="N15684" s="74"/>
    </row>
    <row r="15685" spans="14:14" customFormat="1">
      <c r="N15685" s="74"/>
    </row>
    <row r="15686" spans="14:14" customFormat="1">
      <c r="N15686" s="74"/>
    </row>
    <row r="15687" spans="14:14" customFormat="1">
      <c r="N15687" s="74"/>
    </row>
    <row r="15688" spans="14:14" customFormat="1">
      <c r="N15688" s="74"/>
    </row>
    <row r="15689" spans="14:14" customFormat="1">
      <c r="N15689" s="74"/>
    </row>
    <row r="15690" spans="14:14" customFormat="1">
      <c r="N15690" s="74"/>
    </row>
    <row r="15691" spans="14:14" customFormat="1">
      <c r="N15691" s="74"/>
    </row>
    <row r="15692" spans="14:14" customFormat="1">
      <c r="N15692" s="74"/>
    </row>
    <row r="15693" spans="14:14" customFormat="1">
      <c r="N15693" s="74"/>
    </row>
    <row r="15694" spans="14:14" customFormat="1">
      <c r="N15694" s="74"/>
    </row>
    <row r="15695" spans="14:14" customFormat="1">
      <c r="N15695" s="74"/>
    </row>
    <row r="15696" spans="14:14" customFormat="1">
      <c r="N15696" s="74"/>
    </row>
    <row r="15697" spans="14:14" customFormat="1">
      <c r="N15697" s="74"/>
    </row>
    <row r="15698" spans="14:14" customFormat="1">
      <c r="N15698" s="74"/>
    </row>
    <row r="15699" spans="14:14" customFormat="1">
      <c r="N15699" s="74"/>
    </row>
    <row r="15700" spans="14:14" customFormat="1">
      <c r="N15700" s="74"/>
    </row>
    <row r="15701" spans="14:14" customFormat="1">
      <c r="N15701" s="74"/>
    </row>
    <row r="15702" spans="14:14" customFormat="1">
      <c r="N15702" s="74"/>
    </row>
    <row r="15703" spans="14:14" customFormat="1">
      <c r="N15703" s="74"/>
    </row>
    <row r="15704" spans="14:14" customFormat="1">
      <c r="N15704" s="74"/>
    </row>
    <row r="15705" spans="14:14" customFormat="1">
      <c r="N15705" s="74"/>
    </row>
    <row r="15706" spans="14:14" customFormat="1">
      <c r="N15706" s="74"/>
    </row>
    <row r="15707" spans="14:14" customFormat="1">
      <c r="N15707" s="74"/>
    </row>
    <row r="15708" spans="14:14" customFormat="1">
      <c r="N15708" s="74"/>
    </row>
    <row r="15709" spans="14:14" customFormat="1">
      <c r="N15709" s="74"/>
    </row>
    <row r="15710" spans="14:14" customFormat="1">
      <c r="N15710" s="74"/>
    </row>
    <row r="15711" spans="14:14" customFormat="1">
      <c r="N15711" s="74"/>
    </row>
    <row r="15712" spans="14:14" customFormat="1">
      <c r="N15712" s="74"/>
    </row>
    <row r="15713" spans="14:14" customFormat="1">
      <c r="N15713" s="74"/>
    </row>
    <row r="15714" spans="14:14" customFormat="1">
      <c r="N15714" s="74"/>
    </row>
    <row r="15715" spans="14:14" customFormat="1">
      <c r="N15715" s="74"/>
    </row>
    <row r="15716" spans="14:14" customFormat="1">
      <c r="N15716" s="74"/>
    </row>
    <row r="15717" spans="14:14" customFormat="1">
      <c r="N15717" s="74"/>
    </row>
    <row r="15718" spans="14:14" customFormat="1">
      <c r="N15718" s="74"/>
    </row>
    <row r="15719" spans="14:14" customFormat="1">
      <c r="N15719" s="74"/>
    </row>
    <row r="15720" spans="14:14" customFormat="1">
      <c r="N15720" s="74"/>
    </row>
    <row r="15721" spans="14:14" customFormat="1">
      <c r="N15721" s="74"/>
    </row>
    <row r="15722" spans="14:14" customFormat="1">
      <c r="N15722" s="74"/>
    </row>
    <row r="15723" spans="14:14" customFormat="1">
      <c r="N15723" s="74"/>
    </row>
    <row r="15724" spans="14:14" customFormat="1">
      <c r="N15724" s="74"/>
    </row>
    <row r="15725" spans="14:14" customFormat="1">
      <c r="N15725" s="74"/>
    </row>
    <row r="15726" spans="14:14" customFormat="1">
      <c r="N15726" s="74"/>
    </row>
    <row r="15727" spans="14:14" customFormat="1">
      <c r="N15727" s="74"/>
    </row>
    <row r="15728" spans="14:14" customFormat="1">
      <c r="N15728" s="74"/>
    </row>
    <row r="15729" spans="14:14" customFormat="1">
      <c r="N15729" s="74"/>
    </row>
    <row r="15730" spans="14:14" customFormat="1">
      <c r="N15730" s="74"/>
    </row>
    <row r="15731" spans="14:14" customFormat="1">
      <c r="N15731" s="74"/>
    </row>
    <row r="15732" spans="14:14" customFormat="1">
      <c r="N15732" s="74"/>
    </row>
    <row r="15733" spans="14:14" customFormat="1">
      <c r="N15733" s="74"/>
    </row>
    <row r="15734" spans="14:14" customFormat="1">
      <c r="N15734" s="74"/>
    </row>
    <row r="15735" spans="14:14" customFormat="1">
      <c r="N15735" s="74"/>
    </row>
    <row r="15736" spans="14:14" customFormat="1">
      <c r="N15736" s="74"/>
    </row>
    <row r="15737" spans="14:14" customFormat="1">
      <c r="N15737" s="74"/>
    </row>
    <row r="15738" spans="14:14" customFormat="1">
      <c r="N15738" s="74"/>
    </row>
    <row r="15739" spans="14:14" customFormat="1">
      <c r="N15739" s="74"/>
    </row>
    <row r="15740" spans="14:14" customFormat="1">
      <c r="N15740" s="74"/>
    </row>
    <row r="15741" spans="14:14" customFormat="1">
      <c r="N15741" s="74"/>
    </row>
    <row r="15742" spans="14:14" customFormat="1">
      <c r="N15742" s="74"/>
    </row>
    <row r="15743" spans="14:14" customFormat="1">
      <c r="N15743" s="74"/>
    </row>
    <row r="15744" spans="14:14" customFormat="1">
      <c r="N15744" s="74"/>
    </row>
    <row r="15745" spans="14:14" customFormat="1">
      <c r="N15745" s="74"/>
    </row>
    <row r="15746" spans="14:14" customFormat="1">
      <c r="N15746" s="74"/>
    </row>
    <row r="15747" spans="14:14" customFormat="1">
      <c r="N15747" s="74"/>
    </row>
    <row r="15748" spans="14:14" customFormat="1">
      <c r="N15748" s="74"/>
    </row>
    <row r="15749" spans="14:14" customFormat="1">
      <c r="N15749" s="74"/>
    </row>
    <row r="15750" spans="14:14" customFormat="1">
      <c r="N15750" s="74"/>
    </row>
    <row r="15751" spans="14:14" customFormat="1">
      <c r="N15751" s="74"/>
    </row>
    <row r="15752" spans="14:14" customFormat="1">
      <c r="N15752" s="74"/>
    </row>
    <row r="15753" spans="14:14" customFormat="1">
      <c r="N15753" s="74"/>
    </row>
    <row r="15754" spans="14:14" customFormat="1">
      <c r="N15754" s="74"/>
    </row>
    <row r="15755" spans="14:14" customFormat="1">
      <c r="N15755" s="74"/>
    </row>
    <row r="15756" spans="14:14" customFormat="1">
      <c r="N15756" s="74"/>
    </row>
    <row r="15757" spans="14:14" customFormat="1">
      <c r="N15757" s="74"/>
    </row>
    <row r="15758" spans="14:14" customFormat="1">
      <c r="N15758" s="74"/>
    </row>
    <row r="15759" spans="14:14" customFormat="1">
      <c r="N15759" s="74"/>
    </row>
    <row r="15760" spans="14:14" customFormat="1">
      <c r="N15760" s="74"/>
    </row>
    <row r="15761" spans="14:14" customFormat="1">
      <c r="N15761" s="74"/>
    </row>
    <row r="15762" spans="14:14" customFormat="1">
      <c r="N15762" s="74"/>
    </row>
    <row r="15763" spans="14:14" customFormat="1">
      <c r="N15763" s="74"/>
    </row>
    <row r="15764" spans="14:14" customFormat="1">
      <c r="N15764" s="74"/>
    </row>
    <row r="15765" spans="14:14" customFormat="1">
      <c r="N15765" s="74"/>
    </row>
    <row r="15766" spans="14:14" customFormat="1">
      <c r="N15766" s="74"/>
    </row>
    <row r="15767" spans="14:14" customFormat="1">
      <c r="N15767" s="74"/>
    </row>
    <row r="15768" spans="14:14" customFormat="1">
      <c r="N15768" s="74"/>
    </row>
    <row r="15769" spans="14:14" customFormat="1">
      <c r="N15769" s="74"/>
    </row>
    <row r="15770" spans="14:14" customFormat="1">
      <c r="N15770" s="74"/>
    </row>
    <row r="15771" spans="14:14" customFormat="1">
      <c r="N15771" s="74"/>
    </row>
    <row r="15772" spans="14:14" customFormat="1">
      <c r="N15772" s="74"/>
    </row>
    <row r="15773" spans="14:14" customFormat="1">
      <c r="N15773" s="74"/>
    </row>
    <row r="15774" spans="14:14" customFormat="1">
      <c r="N15774" s="74"/>
    </row>
    <row r="15775" spans="14:14" customFormat="1">
      <c r="N15775" s="74"/>
    </row>
    <row r="15776" spans="14:14" customFormat="1">
      <c r="N15776" s="74"/>
    </row>
    <row r="15777" spans="14:14" customFormat="1">
      <c r="N15777" s="74"/>
    </row>
    <row r="15778" spans="14:14" customFormat="1">
      <c r="N15778" s="74"/>
    </row>
    <row r="15779" spans="14:14" customFormat="1">
      <c r="N15779" s="74"/>
    </row>
    <row r="15780" spans="14:14" customFormat="1">
      <c r="N15780" s="74"/>
    </row>
    <row r="15781" spans="14:14" customFormat="1">
      <c r="N15781" s="74"/>
    </row>
    <row r="15782" spans="14:14" customFormat="1">
      <c r="N15782" s="74"/>
    </row>
    <row r="15783" spans="14:14" customFormat="1">
      <c r="N15783" s="74"/>
    </row>
    <row r="15784" spans="14:14" customFormat="1">
      <c r="N15784" s="74"/>
    </row>
    <row r="15785" spans="14:14" customFormat="1">
      <c r="N15785" s="74"/>
    </row>
    <row r="15786" spans="14:14" customFormat="1">
      <c r="N15786" s="74"/>
    </row>
    <row r="15787" spans="14:14" customFormat="1">
      <c r="N15787" s="74"/>
    </row>
    <row r="15788" spans="14:14" customFormat="1">
      <c r="N15788" s="74"/>
    </row>
    <row r="15789" spans="14:14" customFormat="1">
      <c r="N15789" s="74"/>
    </row>
    <row r="15790" spans="14:14" customFormat="1">
      <c r="N15790" s="74"/>
    </row>
    <row r="15791" spans="14:14" customFormat="1">
      <c r="N15791" s="74"/>
    </row>
    <row r="15792" spans="14:14" customFormat="1">
      <c r="N15792" s="74"/>
    </row>
    <row r="15793" spans="14:14" customFormat="1">
      <c r="N15793" s="74"/>
    </row>
    <row r="15794" spans="14:14" customFormat="1">
      <c r="N15794" s="74"/>
    </row>
    <row r="15795" spans="14:14" customFormat="1">
      <c r="N15795" s="74"/>
    </row>
    <row r="15796" spans="14:14" customFormat="1">
      <c r="N15796" s="74"/>
    </row>
    <row r="15797" spans="14:14" customFormat="1">
      <c r="N15797" s="74"/>
    </row>
    <row r="15798" spans="14:14" customFormat="1">
      <c r="N15798" s="74"/>
    </row>
    <row r="15799" spans="14:14" customFormat="1">
      <c r="N15799" s="74"/>
    </row>
    <row r="15800" spans="14:14" customFormat="1">
      <c r="N15800" s="74"/>
    </row>
    <row r="15801" spans="14:14" customFormat="1">
      <c r="N15801" s="74"/>
    </row>
    <row r="15802" spans="14:14" customFormat="1">
      <c r="N15802" s="74"/>
    </row>
    <row r="15803" spans="14:14" customFormat="1">
      <c r="N15803" s="74"/>
    </row>
    <row r="15804" spans="14:14" customFormat="1">
      <c r="N15804" s="74"/>
    </row>
    <row r="15805" spans="14:14" customFormat="1">
      <c r="N15805" s="74"/>
    </row>
    <row r="15806" spans="14:14" customFormat="1">
      <c r="N15806" s="74"/>
    </row>
    <row r="15807" spans="14:14" customFormat="1">
      <c r="N15807" s="74"/>
    </row>
    <row r="15808" spans="14:14" customFormat="1">
      <c r="N15808" s="74"/>
    </row>
    <row r="15809" spans="14:14" customFormat="1">
      <c r="N15809" s="74"/>
    </row>
    <row r="15810" spans="14:14" customFormat="1">
      <c r="N15810" s="74"/>
    </row>
    <row r="15811" spans="14:14" customFormat="1">
      <c r="N15811" s="74"/>
    </row>
    <row r="15812" spans="14:14" customFormat="1">
      <c r="N15812" s="74"/>
    </row>
    <row r="15813" spans="14:14" customFormat="1">
      <c r="N15813" s="74"/>
    </row>
    <row r="15814" spans="14:14" customFormat="1">
      <c r="N15814" s="74"/>
    </row>
    <row r="15815" spans="14:14" customFormat="1">
      <c r="N15815" s="74"/>
    </row>
    <row r="15816" spans="14:14" customFormat="1">
      <c r="N15816" s="74"/>
    </row>
    <row r="15817" spans="14:14" customFormat="1">
      <c r="N15817" s="74"/>
    </row>
    <row r="15818" spans="14:14" customFormat="1">
      <c r="N15818" s="74"/>
    </row>
    <row r="15819" spans="14:14" customFormat="1">
      <c r="N15819" s="74"/>
    </row>
    <row r="15820" spans="14:14" customFormat="1">
      <c r="N15820" s="74"/>
    </row>
    <row r="15821" spans="14:14" customFormat="1">
      <c r="N15821" s="74"/>
    </row>
    <row r="15822" spans="14:14" customFormat="1">
      <c r="N15822" s="74"/>
    </row>
    <row r="15823" spans="14:14" customFormat="1">
      <c r="N15823" s="74"/>
    </row>
    <row r="15824" spans="14:14" customFormat="1">
      <c r="N15824" s="74"/>
    </row>
    <row r="15825" spans="14:14" customFormat="1">
      <c r="N15825" s="74"/>
    </row>
    <row r="15826" spans="14:14" customFormat="1">
      <c r="N15826" s="74"/>
    </row>
    <row r="15827" spans="14:14" customFormat="1">
      <c r="N15827" s="74"/>
    </row>
    <row r="15828" spans="14:14" customFormat="1">
      <c r="N15828" s="74"/>
    </row>
    <row r="15829" spans="14:14" customFormat="1">
      <c r="N15829" s="74"/>
    </row>
    <row r="15830" spans="14:14" customFormat="1">
      <c r="N15830" s="74"/>
    </row>
    <row r="15831" spans="14:14" customFormat="1">
      <c r="N15831" s="74"/>
    </row>
    <row r="15832" spans="14:14" customFormat="1">
      <c r="N15832" s="74"/>
    </row>
    <row r="15833" spans="14:14" customFormat="1">
      <c r="N15833" s="74"/>
    </row>
    <row r="15834" spans="14:14" customFormat="1">
      <c r="N15834" s="74"/>
    </row>
    <row r="15835" spans="14:14" customFormat="1">
      <c r="N15835" s="74"/>
    </row>
    <row r="15836" spans="14:14" customFormat="1">
      <c r="N15836" s="74"/>
    </row>
    <row r="15837" spans="14:14" customFormat="1">
      <c r="N15837" s="74"/>
    </row>
    <row r="15838" spans="14:14" customFormat="1">
      <c r="N15838" s="74"/>
    </row>
    <row r="15839" spans="14:14" customFormat="1">
      <c r="N15839" s="74"/>
    </row>
    <row r="15840" spans="14:14" customFormat="1">
      <c r="N15840" s="74"/>
    </row>
    <row r="15841" spans="14:14" customFormat="1">
      <c r="N15841" s="74"/>
    </row>
    <row r="15842" spans="14:14" customFormat="1">
      <c r="N15842" s="74"/>
    </row>
    <row r="15843" spans="14:14" customFormat="1">
      <c r="N15843" s="74"/>
    </row>
    <row r="15844" spans="14:14" customFormat="1">
      <c r="N15844" s="74"/>
    </row>
    <row r="15845" spans="14:14" customFormat="1">
      <c r="N15845" s="74"/>
    </row>
    <row r="15846" spans="14:14" customFormat="1">
      <c r="N15846" s="74"/>
    </row>
    <row r="15847" spans="14:14" customFormat="1">
      <c r="N15847" s="74"/>
    </row>
    <row r="15848" spans="14:14" customFormat="1">
      <c r="N15848" s="74"/>
    </row>
    <row r="15849" spans="14:14" customFormat="1">
      <c r="N15849" s="74"/>
    </row>
    <row r="15850" spans="14:14" customFormat="1">
      <c r="N15850" s="74"/>
    </row>
    <row r="15851" spans="14:14" customFormat="1">
      <c r="N15851" s="74"/>
    </row>
    <row r="15852" spans="14:14" customFormat="1">
      <c r="N15852" s="74"/>
    </row>
    <row r="15853" spans="14:14" customFormat="1">
      <c r="N15853" s="74"/>
    </row>
    <row r="15854" spans="14:14" customFormat="1">
      <c r="N15854" s="74"/>
    </row>
    <row r="15855" spans="14:14" customFormat="1">
      <c r="N15855" s="74"/>
    </row>
    <row r="15856" spans="14:14" customFormat="1">
      <c r="N15856" s="74"/>
    </row>
    <row r="15857" spans="14:14" customFormat="1">
      <c r="N15857" s="74"/>
    </row>
    <row r="15858" spans="14:14" customFormat="1">
      <c r="N15858" s="74"/>
    </row>
    <row r="15859" spans="14:14" customFormat="1">
      <c r="N15859" s="74"/>
    </row>
    <row r="15860" spans="14:14" customFormat="1">
      <c r="N15860" s="74"/>
    </row>
    <row r="15861" spans="14:14" customFormat="1">
      <c r="N15861" s="74"/>
    </row>
    <row r="15862" spans="14:14" customFormat="1">
      <c r="N15862" s="74"/>
    </row>
    <row r="15863" spans="14:14" customFormat="1">
      <c r="N15863" s="74"/>
    </row>
    <row r="15864" spans="14:14" customFormat="1">
      <c r="N15864" s="74"/>
    </row>
    <row r="15865" spans="14:14" customFormat="1">
      <c r="N15865" s="74"/>
    </row>
    <row r="15866" spans="14:14" customFormat="1">
      <c r="N15866" s="74"/>
    </row>
    <row r="15867" spans="14:14" customFormat="1">
      <c r="N15867" s="74"/>
    </row>
    <row r="15868" spans="14:14" customFormat="1">
      <c r="N15868" s="74"/>
    </row>
    <row r="15869" spans="14:14" customFormat="1">
      <c r="N15869" s="74"/>
    </row>
    <row r="15870" spans="14:14" customFormat="1">
      <c r="N15870" s="74"/>
    </row>
    <row r="15871" spans="14:14" customFormat="1">
      <c r="N15871" s="74"/>
    </row>
    <row r="15872" spans="14:14" customFormat="1">
      <c r="N15872" s="74"/>
    </row>
    <row r="15873" spans="14:14" customFormat="1">
      <c r="N15873" s="74"/>
    </row>
    <row r="15874" spans="14:14" customFormat="1">
      <c r="N15874" s="74"/>
    </row>
    <row r="15875" spans="14:14" customFormat="1">
      <c r="N15875" s="74"/>
    </row>
    <row r="15876" spans="14:14" customFormat="1">
      <c r="N15876" s="74"/>
    </row>
    <row r="15877" spans="14:14" customFormat="1">
      <c r="N15877" s="74"/>
    </row>
    <row r="15878" spans="14:14" customFormat="1">
      <c r="N15878" s="74"/>
    </row>
    <row r="15879" spans="14:14" customFormat="1">
      <c r="N15879" s="74"/>
    </row>
    <row r="15880" spans="14:14" customFormat="1">
      <c r="N15880" s="74"/>
    </row>
    <row r="15881" spans="14:14" customFormat="1">
      <c r="N15881" s="74"/>
    </row>
    <row r="15882" spans="14:14" customFormat="1">
      <c r="N15882" s="74"/>
    </row>
    <row r="15883" spans="14:14" customFormat="1">
      <c r="N15883" s="74"/>
    </row>
    <row r="15884" spans="14:14" customFormat="1">
      <c r="N15884" s="74"/>
    </row>
    <row r="15885" spans="14:14" customFormat="1">
      <c r="N15885" s="74"/>
    </row>
    <row r="15886" spans="14:14" customFormat="1">
      <c r="N15886" s="74"/>
    </row>
    <row r="15887" spans="14:14" customFormat="1">
      <c r="N15887" s="74"/>
    </row>
    <row r="15888" spans="14:14" customFormat="1">
      <c r="N15888" s="74"/>
    </row>
    <row r="15889" spans="14:14" customFormat="1">
      <c r="N15889" s="74"/>
    </row>
    <row r="15890" spans="14:14" customFormat="1">
      <c r="N15890" s="74"/>
    </row>
    <row r="15891" spans="14:14" customFormat="1">
      <c r="N15891" s="74"/>
    </row>
    <row r="15892" spans="14:14" customFormat="1">
      <c r="N15892" s="74"/>
    </row>
    <row r="15893" spans="14:14" customFormat="1">
      <c r="N15893" s="74"/>
    </row>
    <row r="15894" spans="14:14" customFormat="1">
      <c r="N15894" s="74"/>
    </row>
    <row r="15895" spans="14:14" customFormat="1">
      <c r="N15895" s="74"/>
    </row>
    <row r="15896" spans="14:14" customFormat="1">
      <c r="N15896" s="74"/>
    </row>
    <row r="15897" spans="14:14" customFormat="1">
      <c r="N15897" s="74"/>
    </row>
    <row r="15898" spans="14:14" customFormat="1">
      <c r="N15898" s="74"/>
    </row>
    <row r="15899" spans="14:14" customFormat="1">
      <c r="N15899" s="74"/>
    </row>
    <row r="15900" spans="14:14" customFormat="1">
      <c r="N15900" s="74"/>
    </row>
    <row r="15901" spans="14:14" customFormat="1">
      <c r="N15901" s="74"/>
    </row>
    <row r="15902" spans="14:14" customFormat="1">
      <c r="N15902" s="74"/>
    </row>
    <row r="15903" spans="14:14" customFormat="1">
      <c r="N15903" s="74"/>
    </row>
    <row r="15904" spans="14:14" customFormat="1">
      <c r="N15904" s="74"/>
    </row>
    <row r="15905" spans="14:14" customFormat="1">
      <c r="N15905" s="74"/>
    </row>
    <row r="15906" spans="14:14" customFormat="1">
      <c r="N15906" s="74"/>
    </row>
    <row r="15907" spans="14:14" customFormat="1">
      <c r="N15907" s="74"/>
    </row>
    <row r="15908" spans="14:14" customFormat="1">
      <c r="N15908" s="74"/>
    </row>
    <row r="15909" spans="14:14" customFormat="1">
      <c r="N15909" s="74"/>
    </row>
    <row r="15910" spans="14:14" customFormat="1">
      <c r="N15910" s="74"/>
    </row>
    <row r="15911" spans="14:14" customFormat="1">
      <c r="N15911" s="74"/>
    </row>
    <row r="15912" spans="14:14" customFormat="1">
      <c r="N15912" s="74"/>
    </row>
    <row r="15913" spans="14:14" customFormat="1">
      <c r="N15913" s="74"/>
    </row>
    <row r="15914" spans="14:14" customFormat="1">
      <c r="N15914" s="74"/>
    </row>
    <row r="15915" spans="14:14" customFormat="1">
      <c r="N15915" s="74"/>
    </row>
    <row r="15916" spans="14:14" customFormat="1">
      <c r="N15916" s="74"/>
    </row>
    <row r="15917" spans="14:14" customFormat="1">
      <c r="N15917" s="74"/>
    </row>
    <row r="15918" spans="14:14" customFormat="1">
      <c r="N15918" s="74"/>
    </row>
    <row r="15919" spans="14:14" customFormat="1">
      <c r="N15919" s="74"/>
    </row>
    <row r="15920" spans="14:14" customFormat="1">
      <c r="N15920" s="74"/>
    </row>
    <row r="15921" spans="14:14" customFormat="1">
      <c r="N15921" s="74"/>
    </row>
    <row r="15922" spans="14:14" customFormat="1">
      <c r="N15922" s="74"/>
    </row>
    <row r="15923" spans="14:14" customFormat="1">
      <c r="N15923" s="74"/>
    </row>
    <row r="15924" spans="14:14" customFormat="1">
      <c r="N15924" s="74"/>
    </row>
    <row r="15925" spans="14:14" customFormat="1">
      <c r="N15925" s="74"/>
    </row>
    <row r="15926" spans="14:14" customFormat="1">
      <c r="N15926" s="74"/>
    </row>
    <row r="15927" spans="14:14" customFormat="1">
      <c r="N15927" s="74"/>
    </row>
    <row r="15928" spans="14:14" customFormat="1">
      <c r="N15928" s="74"/>
    </row>
    <row r="15929" spans="14:14" customFormat="1">
      <c r="N15929" s="74"/>
    </row>
    <row r="15930" spans="14:14" customFormat="1">
      <c r="N15930" s="74"/>
    </row>
    <row r="15931" spans="14:14" customFormat="1">
      <c r="N15931" s="74"/>
    </row>
    <row r="15932" spans="14:14" customFormat="1">
      <c r="N15932" s="74"/>
    </row>
    <row r="15933" spans="14:14" customFormat="1">
      <c r="N15933" s="74"/>
    </row>
    <row r="15934" spans="14:14" customFormat="1">
      <c r="N15934" s="74"/>
    </row>
    <row r="15935" spans="14:14" customFormat="1">
      <c r="N15935" s="74"/>
    </row>
    <row r="15936" spans="14:14" customFormat="1">
      <c r="N15936" s="74"/>
    </row>
    <row r="15937" spans="14:14" customFormat="1">
      <c r="N15937" s="74"/>
    </row>
    <row r="15938" spans="14:14" customFormat="1">
      <c r="N15938" s="74"/>
    </row>
    <row r="15939" spans="14:14" customFormat="1">
      <c r="N15939" s="74"/>
    </row>
    <row r="15940" spans="14:14" customFormat="1">
      <c r="N15940" s="74"/>
    </row>
    <row r="15941" spans="14:14" customFormat="1">
      <c r="N15941" s="74"/>
    </row>
    <row r="15942" spans="14:14" customFormat="1">
      <c r="N15942" s="74"/>
    </row>
    <row r="15943" spans="14:14" customFormat="1">
      <c r="N15943" s="74"/>
    </row>
    <row r="15944" spans="14:14" customFormat="1">
      <c r="N15944" s="74"/>
    </row>
    <row r="15945" spans="14:14" customFormat="1">
      <c r="N15945" s="74"/>
    </row>
    <row r="15946" spans="14:14" customFormat="1">
      <c r="N15946" s="74"/>
    </row>
    <row r="15947" spans="14:14" customFormat="1">
      <c r="N15947" s="74"/>
    </row>
    <row r="15948" spans="14:14" customFormat="1">
      <c r="N15948" s="74"/>
    </row>
    <row r="15949" spans="14:14" customFormat="1">
      <c r="N15949" s="74"/>
    </row>
    <row r="15950" spans="14:14" customFormat="1">
      <c r="N15950" s="74"/>
    </row>
    <row r="15951" spans="14:14" customFormat="1">
      <c r="N15951" s="74"/>
    </row>
    <row r="15952" spans="14:14" customFormat="1">
      <c r="N15952" s="74"/>
    </row>
    <row r="15953" spans="14:14" customFormat="1">
      <c r="N15953" s="74"/>
    </row>
    <row r="15954" spans="14:14" customFormat="1">
      <c r="N15954" s="74"/>
    </row>
    <row r="15955" spans="14:14" customFormat="1">
      <c r="N15955" s="74"/>
    </row>
    <row r="15956" spans="14:14" customFormat="1">
      <c r="N15956" s="74"/>
    </row>
    <row r="15957" spans="14:14" customFormat="1">
      <c r="N15957" s="74"/>
    </row>
    <row r="15958" spans="14:14" customFormat="1">
      <c r="N15958" s="74"/>
    </row>
    <row r="15959" spans="14:14" customFormat="1">
      <c r="N15959" s="74"/>
    </row>
    <row r="15960" spans="14:14" customFormat="1">
      <c r="N15960" s="74"/>
    </row>
    <row r="15961" spans="14:14" customFormat="1">
      <c r="N15961" s="74"/>
    </row>
    <row r="15962" spans="14:14" customFormat="1">
      <c r="N15962" s="74"/>
    </row>
    <row r="15963" spans="14:14" customFormat="1">
      <c r="N15963" s="74"/>
    </row>
    <row r="15964" spans="14:14" customFormat="1">
      <c r="N15964" s="74"/>
    </row>
    <row r="15965" spans="14:14" customFormat="1">
      <c r="N15965" s="74"/>
    </row>
    <row r="15966" spans="14:14" customFormat="1">
      <c r="N15966" s="74"/>
    </row>
    <row r="15967" spans="14:14" customFormat="1">
      <c r="N15967" s="74"/>
    </row>
    <row r="15968" spans="14:14" customFormat="1">
      <c r="N15968" s="74"/>
    </row>
    <row r="15969" spans="14:14" customFormat="1">
      <c r="N15969" s="74"/>
    </row>
    <row r="15970" spans="14:14" customFormat="1">
      <c r="N15970" s="74"/>
    </row>
    <row r="15971" spans="14:14" customFormat="1">
      <c r="N15971" s="74"/>
    </row>
    <row r="15972" spans="14:14" customFormat="1">
      <c r="N15972" s="74"/>
    </row>
    <row r="15973" spans="14:14" customFormat="1">
      <c r="N15973" s="74"/>
    </row>
    <row r="15974" spans="14:14" customFormat="1">
      <c r="N15974" s="74"/>
    </row>
    <row r="15975" spans="14:14" customFormat="1">
      <c r="N15975" s="74"/>
    </row>
    <row r="15976" spans="14:14" customFormat="1">
      <c r="N15976" s="74"/>
    </row>
    <row r="15977" spans="14:14" customFormat="1">
      <c r="N15977" s="74"/>
    </row>
    <row r="15978" spans="14:14" customFormat="1">
      <c r="N15978" s="74"/>
    </row>
    <row r="15979" spans="14:14" customFormat="1">
      <c r="N15979" s="74"/>
    </row>
    <row r="15980" spans="14:14" customFormat="1">
      <c r="N15980" s="74"/>
    </row>
    <row r="15981" spans="14:14" customFormat="1">
      <c r="N15981" s="74"/>
    </row>
    <row r="15982" spans="14:14" customFormat="1">
      <c r="N15982" s="74"/>
    </row>
    <row r="15983" spans="14:14" customFormat="1">
      <c r="N15983" s="74"/>
    </row>
    <row r="15984" spans="14:14" customFormat="1">
      <c r="N15984" s="74"/>
    </row>
    <row r="15985" spans="14:14" customFormat="1">
      <c r="N15985" s="74"/>
    </row>
    <row r="15986" spans="14:14" customFormat="1">
      <c r="N15986" s="74"/>
    </row>
    <row r="15987" spans="14:14" customFormat="1">
      <c r="N15987" s="74"/>
    </row>
    <row r="15988" spans="14:14" customFormat="1">
      <c r="N15988" s="74"/>
    </row>
    <row r="15989" spans="14:14" customFormat="1">
      <c r="N15989" s="74"/>
    </row>
    <row r="15990" spans="14:14" customFormat="1">
      <c r="N15990" s="74"/>
    </row>
    <row r="15991" spans="14:14" customFormat="1">
      <c r="N15991" s="74"/>
    </row>
    <row r="15992" spans="14:14" customFormat="1">
      <c r="N15992" s="74"/>
    </row>
    <row r="15993" spans="14:14" customFormat="1">
      <c r="N15993" s="74"/>
    </row>
    <row r="15994" spans="14:14" customFormat="1">
      <c r="N15994" s="74"/>
    </row>
    <row r="15995" spans="14:14" customFormat="1">
      <c r="N15995" s="74"/>
    </row>
    <row r="15996" spans="14:14" customFormat="1">
      <c r="N15996" s="74"/>
    </row>
    <row r="15997" spans="14:14" customFormat="1">
      <c r="N15997" s="74"/>
    </row>
    <row r="15998" spans="14:14" customFormat="1">
      <c r="N15998" s="74"/>
    </row>
    <row r="15999" spans="14:14" customFormat="1">
      <c r="N15999" s="74"/>
    </row>
    <row r="16000" spans="14:14" customFormat="1">
      <c r="N16000" s="74"/>
    </row>
    <row r="16001" spans="14:14" customFormat="1">
      <c r="N16001" s="74"/>
    </row>
    <row r="16002" spans="14:14" customFormat="1">
      <c r="N16002" s="74"/>
    </row>
    <row r="16003" spans="14:14" customFormat="1">
      <c r="N16003" s="74"/>
    </row>
    <row r="16004" spans="14:14" customFormat="1">
      <c r="N16004" s="74"/>
    </row>
    <row r="16005" spans="14:14" customFormat="1">
      <c r="N16005" s="74"/>
    </row>
    <row r="16006" spans="14:14" customFormat="1">
      <c r="N16006" s="74"/>
    </row>
    <row r="16007" spans="14:14" customFormat="1">
      <c r="N16007" s="74"/>
    </row>
    <row r="16008" spans="14:14" customFormat="1">
      <c r="N16008" s="74"/>
    </row>
    <row r="16009" spans="14:14" customFormat="1">
      <c r="N16009" s="74"/>
    </row>
    <row r="16010" spans="14:14" customFormat="1">
      <c r="N16010" s="74"/>
    </row>
    <row r="16011" spans="14:14" customFormat="1">
      <c r="N16011" s="74"/>
    </row>
    <row r="16012" spans="14:14" customFormat="1">
      <c r="N16012" s="74"/>
    </row>
    <row r="16013" spans="14:14" customFormat="1">
      <c r="N16013" s="74"/>
    </row>
    <row r="16014" spans="14:14" customFormat="1">
      <c r="N16014" s="74"/>
    </row>
    <row r="16015" spans="14:14" customFormat="1">
      <c r="N16015" s="74"/>
    </row>
    <row r="16016" spans="14:14" customFormat="1">
      <c r="N16016" s="74"/>
    </row>
    <row r="16017" spans="14:14" customFormat="1">
      <c r="N16017" s="74"/>
    </row>
    <row r="16018" spans="14:14" customFormat="1">
      <c r="N16018" s="74"/>
    </row>
    <row r="16019" spans="14:14" customFormat="1">
      <c r="N16019" s="74"/>
    </row>
    <row r="16020" spans="14:14" customFormat="1">
      <c r="N16020" s="74"/>
    </row>
    <row r="16021" spans="14:14" customFormat="1">
      <c r="N16021" s="74"/>
    </row>
    <row r="16022" spans="14:14" customFormat="1">
      <c r="N16022" s="74"/>
    </row>
    <row r="16023" spans="14:14" customFormat="1">
      <c r="N16023" s="74"/>
    </row>
    <row r="16024" spans="14:14" customFormat="1">
      <c r="N16024" s="74"/>
    </row>
    <row r="16025" spans="14:14" customFormat="1">
      <c r="N16025" s="74"/>
    </row>
    <row r="16026" spans="14:14" customFormat="1">
      <c r="N16026" s="74"/>
    </row>
    <row r="16027" spans="14:14" customFormat="1">
      <c r="N16027" s="74"/>
    </row>
    <row r="16028" spans="14:14" customFormat="1">
      <c r="N16028" s="74"/>
    </row>
    <row r="16029" spans="14:14" customFormat="1">
      <c r="N16029" s="74"/>
    </row>
    <row r="16030" spans="14:14" customFormat="1">
      <c r="N16030" s="74"/>
    </row>
    <row r="16031" spans="14:14" customFormat="1">
      <c r="N16031" s="74"/>
    </row>
    <row r="16032" spans="14:14" customFormat="1">
      <c r="N16032" s="74"/>
    </row>
    <row r="16033" spans="14:14" customFormat="1">
      <c r="N16033" s="74"/>
    </row>
    <row r="16034" spans="14:14" customFormat="1">
      <c r="N16034" s="74"/>
    </row>
    <row r="16035" spans="14:14" customFormat="1">
      <c r="N16035" s="74"/>
    </row>
    <row r="16036" spans="14:14" customFormat="1">
      <c r="N16036" s="74"/>
    </row>
    <row r="16037" spans="14:14" customFormat="1">
      <c r="N16037" s="74"/>
    </row>
    <row r="16038" spans="14:14" customFormat="1">
      <c r="N16038" s="74"/>
    </row>
    <row r="16039" spans="14:14" customFormat="1">
      <c r="N16039" s="74"/>
    </row>
    <row r="16040" spans="14:14" customFormat="1">
      <c r="N16040" s="74"/>
    </row>
    <row r="16041" spans="14:14" customFormat="1">
      <c r="N16041" s="74"/>
    </row>
    <row r="16042" spans="14:14" customFormat="1">
      <c r="N16042" s="74"/>
    </row>
    <row r="16043" spans="14:14" customFormat="1">
      <c r="N16043" s="74"/>
    </row>
    <row r="16044" spans="14:14" customFormat="1">
      <c r="N16044" s="74"/>
    </row>
    <row r="16045" spans="14:14" customFormat="1">
      <c r="N16045" s="74"/>
    </row>
    <row r="16046" spans="14:14" customFormat="1">
      <c r="N16046" s="74"/>
    </row>
    <row r="16047" spans="14:14" customFormat="1">
      <c r="N16047" s="74"/>
    </row>
    <row r="16048" spans="14:14" customFormat="1">
      <c r="N16048" s="74"/>
    </row>
    <row r="16049" spans="14:14" customFormat="1">
      <c r="N16049" s="74"/>
    </row>
    <row r="16050" spans="14:14" customFormat="1">
      <c r="N16050" s="74"/>
    </row>
    <row r="16051" spans="14:14" customFormat="1">
      <c r="N16051" s="74"/>
    </row>
    <row r="16052" spans="14:14" customFormat="1">
      <c r="N16052" s="74"/>
    </row>
    <row r="16053" spans="14:14" customFormat="1">
      <c r="N16053" s="74"/>
    </row>
    <row r="16054" spans="14:14" customFormat="1">
      <c r="N16054" s="74"/>
    </row>
    <row r="16055" spans="14:14" customFormat="1">
      <c r="N16055" s="74"/>
    </row>
    <row r="16056" spans="14:14" customFormat="1">
      <c r="N16056" s="74"/>
    </row>
    <row r="16057" spans="14:14" customFormat="1">
      <c r="N16057" s="74"/>
    </row>
    <row r="16058" spans="14:14" customFormat="1">
      <c r="N16058" s="74"/>
    </row>
    <row r="16059" spans="14:14" customFormat="1">
      <c r="N16059" s="74"/>
    </row>
    <row r="16060" spans="14:14" customFormat="1">
      <c r="N16060" s="74"/>
    </row>
    <row r="16061" spans="14:14" customFormat="1">
      <c r="N16061" s="74"/>
    </row>
    <row r="16062" spans="14:14" customFormat="1">
      <c r="N16062" s="74"/>
    </row>
    <row r="16063" spans="14:14" customFormat="1">
      <c r="N16063" s="74"/>
    </row>
    <row r="16064" spans="14:14" customFormat="1">
      <c r="N16064" s="74"/>
    </row>
    <row r="16065" spans="14:14" customFormat="1">
      <c r="N16065" s="74"/>
    </row>
    <row r="16066" spans="14:14" customFormat="1">
      <c r="N16066" s="74"/>
    </row>
    <row r="16067" spans="14:14" customFormat="1">
      <c r="N16067" s="74"/>
    </row>
    <row r="16068" spans="14:14" customFormat="1">
      <c r="N16068" s="74"/>
    </row>
    <row r="16069" spans="14:14" customFormat="1">
      <c r="N16069" s="74"/>
    </row>
    <row r="16070" spans="14:14" customFormat="1">
      <c r="N16070" s="74"/>
    </row>
    <row r="16071" spans="14:14" customFormat="1">
      <c r="N16071" s="74"/>
    </row>
    <row r="16072" spans="14:14" customFormat="1">
      <c r="N16072" s="74"/>
    </row>
    <row r="16073" spans="14:14" customFormat="1">
      <c r="N16073" s="74"/>
    </row>
    <row r="16074" spans="14:14" customFormat="1">
      <c r="N16074" s="74"/>
    </row>
    <row r="16075" spans="14:14" customFormat="1">
      <c r="N16075" s="74"/>
    </row>
    <row r="16076" spans="14:14" customFormat="1">
      <c r="N16076" s="74"/>
    </row>
    <row r="16077" spans="14:14" customFormat="1">
      <c r="N16077" s="74"/>
    </row>
    <row r="16078" spans="14:14" customFormat="1">
      <c r="N16078" s="74"/>
    </row>
    <row r="16079" spans="14:14" customFormat="1">
      <c r="N16079" s="74"/>
    </row>
    <row r="16080" spans="14:14" customFormat="1">
      <c r="N16080" s="74"/>
    </row>
    <row r="16081" spans="14:14" customFormat="1">
      <c r="N16081" s="74"/>
    </row>
    <row r="16082" spans="14:14" customFormat="1">
      <c r="N16082" s="74"/>
    </row>
    <row r="16083" spans="14:14" customFormat="1">
      <c r="N16083" s="74"/>
    </row>
    <row r="16084" spans="14:14" customFormat="1">
      <c r="N16084" s="74"/>
    </row>
    <row r="16085" spans="14:14" customFormat="1">
      <c r="N16085" s="74"/>
    </row>
    <row r="16086" spans="14:14" customFormat="1">
      <c r="N16086" s="74"/>
    </row>
    <row r="16087" spans="14:14" customFormat="1">
      <c r="N16087" s="74"/>
    </row>
    <row r="16088" spans="14:14" customFormat="1">
      <c r="N16088" s="74"/>
    </row>
    <row r="16089" spans="14:14" customFormat="1">
      <c r="N16089" s="74"/>
    </row>
    <row r="16090" spans="14:14" customFormat="1">
      <c r="N16090" s="74"/>
    </row>
    <row r="16091" spans="14:14" customFormat="1">
      <c r="N16091" s="74"/>
    </row>
    <row r="16092" spans="14:14" customFormat="1">
      <c r="N16092" s="74"/>
    </row>
    <row r="16093" spans="14:14" customFormat="1">
      <c r="N16093" s="74"/>
    </row>
    <row r="16094" spans="14:14" customFormat="1">
      <c r="N16094" s="74"/>
    </row>
    <row r="16095" spans="14:14" customFormat="1">
      <c r="N16095" s="74"/>
    </row>
    <row r="16096" spans="14:14" customFormat="1">
      <c r="N16096" s="74"/>
    </row>
    <row r="16097" spans="14:14" customFormat="1">
      <c r="N16097" s="74"/>
    </row>
    <row r="16098" spans="14:14" customFormat="1">
      <c r="N16098" s="74"/>
    </row>
    <row r="16099" spans="14:14" customFormat="1">
      <c r="N16099" s="74"/>
    </row>
    <row r="16100" spans="14:14" customFormat="1">
      <c r="N16100" s="74"/>
    </row>
    <row r="16101" spans="14:14" customFormat="1">
      <c r="N16101" s="74"/>
    </row>
    <row r="16102" spans="14:14" customFormat="1">
      <c r="N16102" s="74"/>
    </row>
    <row r="16103" spans="14:14" customFormat="1">
      <c r="N16103" s="74"/>
    </row>
    <row r="16104" spans="14:14" customFormat="1">
      <c r="N16104" s="74"/>
    </row>
    <row r="16105" spans="14:14" customFormat="1">
      <c r="N16105" s="74"/>
    </row>
    <row r="16106" spans="14:14" customFormat="1">
      <c r="N16106" s="74"/>
    </row>
    <row r="16107" spans="14:14" customFormat="1">
      <c r="N16107" s="74"/>
    </row>
    <row r="16108" spans="14:14" customFormat="1">
      <c r="N16108" s="74"/>
    </row>
    <row r="16109" spans="14:14" customFormat="1">
      <c r="N16109" s="74"/>
    </row>
    <row r="16110" spans="14:14" customFormat="1">
      <c r="N16110" s="74"/>
    </row>
    <row r="16111" spans="14:14" customFormat="1">
      <c r="N16111" s="74"/>
    </row>
    <row r="16112" spans="14:14" customFormat="1">
      <c r="N16112" s="74"/>
    </row>
    <row r="16113" spans="14:14" customFormat="1">
      <c r="N16113" s="74"/>
    </row>
    <row r="16114" spans="14:14" customFormat="1">
      <c r="N16114" s="74"/>
    </row>
    <row r="16115" spans="14:14" customFormat="1">
      <c r="N16115" s="74"/>
    </row>
    <row r="16116" spans="14:14" customFormat="1">
      <c r="N16116" s="74"/>
    </row>
    <row r="16117" spans="14:14" customFormat="1">
      <c r="N16117" s="74"/>
    </row>
    <row r="16118" spans="14:14" customFormat="1">
      <c r="N16118" s="74"/>
    </row>
    <row r="16119" spans="14:14" customFormat="1">
      <c r="N16119" s="74"/>
    </row>
    <row r="16120" spans="14:14" customFormat="1">
      <c r="N16120" s="74"/>
    </row>
    <row r="16121" spans="14:14" customFormat="1">
      <c r="N16121" s="74"/>
    </row>
    <row r="16122" spans="14:14" customFormat="1">
      <c r="N16122" s="74"/>
    </row>
    <row r="16123" spans="14:14" customFormat="1">
      <c r="N16123" s="74"/>
    </row>
    <row r="16124" spans="14:14" customFormat="1">
      <c r="N16124" s="74"/>
    </row>
    <row r="16125" spans="14:14" customFormat="1">
      <c r="N16125" s="74"/>
    </row>
    <row r="16126" spans="14:14" customFormat="1">
      <c r="N16126" s="74"/>
    </row>
    <row r="16127" spans="14:14" customFormat="1">
      <c r="N16127" s="74"/>
    </row>
    <row r="16128" spans="14:14" customFormat="1">
      <c r="N16128" s="74"/>
    </row>
    <row r="16129" spans="14:14" customFormat="1">
      <c r="N16129" s="74"/>
    </row>
    <row r="16130" spans="14:14" customFormat="1">
      <c r="N16130" s="74"/>
    </row>
    <row r="16131" spans="14:14" customFormat="1">
      <c r="N16131" s="74"/>
    </row>
    <row r="16132" spans="14:14" customFormat="1">
      <c r="N16132" s="74"/>
    </row>
    <row r="16133" spans="14:14" customFormat="1">
      <c r="N16133" s="74"/>
    </row>
    <row r="16134" spans="14:14" customFormat="1">
      <c r="N16134" s="74"/>
    </row>
    <row r="16135" spans="14:14" customFormat="1">
      <c r="N16135" s="74"/>
    </row>
    <row r="16136" spans="14:14" customFormat="1">
      <c r="N16136" s="74"/>
    </row>
    <row r="16137" spans="14:14" customFormat="1">
      <c r="N16137" s="74"/>
    </row>
    <row r="16138" spans="14:14" customFormat="1">
      <c r="N16138" s="74"/>
    </row>
    <row r="16139" spans="14:14" customFormat="1">
      <c r="N16139" s="74"/>
    </row>
    <row r="16140" spans="14:14" customFormat="1">
      <c r="N16140" s="74"/>
    </row>
    <row r="16141" spans="14:14" customFormat="1">
      <c r="N16141" s="74"/>
    </row>
    <row r="16142" spans="14:14" customFormat="1">
      <c r="N16142" s="74"/>
    </row>
    <row r="16143" spans="14:14" customFormat="1">
      <c r="N16143" s="74"/>
    </row>
    <row r="16144" spans="14:14" customFormat="1">
      <c r="N16144" s="74"/>
    </row>
    <row r="16145" spans="14:14" customFormat="1">
      <c r="N16145" s="74"/>
    </row>
    <row r="16146" spans="14:14" customFormat="1">
      <c r="N16146" s="74"/>
    </row>
    <row r="16147" spans="14:14" customFormat="1">
      <c r="N16147" s="74"/>
    </row>
    <row r="16148" spans="14:14" customFormat="1">
      <c r="N16148" s="74"/>
    </row>
    <row r="16149" spans="14:14" customFormat="1">
      <c r="N16149" s="74"/>
    </row>
    <row r="16150" spans="14:14" customFormat="1">
      <c r="N16150" s="74"/>
    </row>
    <row r="16151" spans="14:14" customFormat="1">
      <c r="N16151" s="74"/>
    </row>
    <row r="16152" spans="14:14" customFormat="1">
      <c r="N16152" s="74"/>
    </row>
    <row r="16153" spans="14:14" customFormat="1">
      <c r="N16153" s="74"/>
    </row>
    <row r="16154" spans="14:14" customFormat="1">
      <c r="N16154" s="74"/>
    </row>
    <row r="16155" spans="14:14" customFormat="1">
      <c r="N16155" s="74"/>
    </row>
    <row r="16156" spans="14:14" customFormat="1">
      <c r="N16156" s="74"/>
    </row>
    <row r="16157" spans="14:14" customFormat="1">
      <c r="N16157" s="74"/>
    </row>
    <row r="16158" spans="14:14" customFormat="1">
      <c r="N16158" s="74"/>
    </row>
    <row r="16159" spans="14:14" customFormat="1">
      <c r="N16159" s="74"/>
    </row>
    <row r="16160" spans="14:14" customFormat="1">
      <c r="N16160" s="74"/>
    </row>
    <row r="16161" spans="14:14" customFormat="1">
      <c r="N16161" s="74"/>
    </row>
    <row r="16162" spans="14:14" customFormat="1">
      <c r="N16162" s="74"/>
    </row>
    <row r="16163" spans="14:14" customFormat="1">
      <c r="N16163" s="74"/>
    </row>
    <row r="16164" spans="14:14" customFormat="1">
      <c r="N16164" s="74"/>
    </row>
    <row r="16165" spans="14:14" customFormat="1">
      <c r="N16165" s="74"/>
    </row>
    <row r="16166" spans="14:14" customFormat="1">
      <c r="N16166" s="74"/>
    </row>
    <row r="16167" spans="14:14" customFormat="1">
      <c r="N16167" s="74"/>
    </row>
    <row r="16168" spans="14:14" customFormat="1">
      <c r="N16168" s="74"/>
    </row>
    <row r="16169" spans="14:14" customFormat="1">
      <c r="N16169" s="74"/>
    </row>
    <row r="16170" spans="14:14" customFormat="1">
      <c r="N16170" s="74"/>
    </row>
    <row r="16171" spans="14:14" customFormat="1">
      <c r="N16171" s="74"/>
    </row>
    <row r="16172" spans="14:14" customFormat="1">
      <c r="N16172" s="74"/>
    </row>
    <row r="16173" spans="14:14" customFormat="1">
      <c r="N16173" s="74"/>
    </row>
    <row r="16174" spans="14:14" customFormat="1">
      <c r="N16174" s="74"/>
    </row>
    <row r="16175" spans="14:14" customFormat="1">
      <c r="N16175" s="74"/>
    </row>
    <row r="16176" spans="14:14" customFormat="1">
      <c r="N16176" s="74"/>
    </row>
    <row r="16177" spans="14:14" customFormat="1">
      <c r="N16177" s="74"/>
    </row>
    <row r="16178" spans="14:14" customFormat="1">
      <c r="N16178" s="74"/>
    </row>
    <row r="16179" spans="14:14" customFormat="1">
      <c r="N16179" s="74"/>
    </row>
    <row r="16180" spans="14:14" customFormat="1">
      <c r="N16180" s="74"/>
    </row>
    <row r="16181" spans="14:14" customFormat="1">
      <c r="N16181" s="74"/>
    </row>
    <row r="16182" spans="14:14" customFormat="1">
      <c r="N16182" s="74"/>
    </row>
    <row r="16183" spans="14:14" customFormat="1">
      <c r="N16183" s="74"/>
    </row>
    <row r="16184" spans="14:14" customFormat="1">
      <c r="N16184" s="74"/>
    </row>
    <row r="16185" spans="14:14" customFormat="1">
      <c r="N16185" s="74"/>
    </row>
    <row r="16186" spans="14:14" customFormat="1">
      <c r="N16186" s="74"/>
    </row>
    <row r="16187" spans="14:14" customFormat="1">
      <c r="N16187" s="74"/>
    </row>
    <row r="16188" spans="14:14" customFormat="1">
      <c r="N16188" s="74"/>
    </row>
    <row r="16189" spans="14:14" customFormat="1">
      <c r="N16189" s="74"/>
    </row>
    <row r="16190" spans="14:14" customFormat="1">
      <c r="N16190" s="74"/>
    </row>
    <row r="16191" spans="14:14" customFormat="1">
      <c r="N16191" s="74"/>
    </row>
    <row r="16192" spans="14:14" customFormat="1">
      <c r="N16192" s="74"/>
    </row>
    <row r="16193" spans="14:14" customFormat="1">
      <c r="N16193" s="74"/>
    </row>
    <row r="16194" spans="14:14" customFormat="1">
      <c r="N16194" s="74"/>
    </row>
    <row r="16195" spans="14:14" customFormat="1">
      <c r="N16195" s="74"/>
    </row>
    <row r="16196" spans="14:14" customFormat="1">
      <c r="N16196" s="74"/>
    </row>
    <row r="16197" spans="14:14" customFormat="1">
      <c r="N16197" s="74"/>
    </row>
    <row r="16198" spans="14:14" customFormat="1">
      <c r="N16198" s="74"/>
    </row>
    <row r="16199" spans="14:14" customFormat="1">
      <c r="N16199" s="74"/>
    </row>
    <row r="16200" spans="14:14" customFormat="1">
      <c r="N16200" s="74"/>
    </row>
    <row r="16201" spans="14:14" customFormat="1">
      <c r="N16201" s="74"/>
    </row>
    <row r="16202" spans="14:14" customFormat="1">
      <c r="N16202" s="74"/>
    </row>
    <row r="16203" spans="14:14" customFormat="1">
      <c r="N16203" s="74"/>
    </row>
    <row r="16204" spans="14:14" customFormat="1">
      <c r="N16204" s="74"/>
    </row>
    <row r="16205" spans="14:14" customFormat="1">
      <c r="N16205" s="74"/>
    </row>
    <row r="16206" spans="14:14" customFormat="1">
      <c r="N16206" s="74"/>
    </row>
    <row r="16207" spans="14:14" customFormat="1">
      <c r="N16207" s="74"/>
    </row>
    <row r="16208" spans="14:14" customFormat="1">
      <c r="N16208" s="74"/>
    </row>
    <row r="16209" spans="14:14" customFormat="1">
      <c r="N16209" s="74"/>
    </row>
    <row r="16210" spans="14:14" customFormat="1">
      <c r="N16210" s="74"/>
    </row>
    <row r="16211" spans="14:14" customFormat="1">
      <c r="N16211" s="74"/>
    </row>
    <row r="16212" spans="14:14" customFormat="1">
      <c r="N16212" s="74"/>
    </row>
    <row r="16213" spans="14:14" customFormat="1">
      <c r="N16213" s="74"/>
    </row>
    <row r="16214" spans="14:14" customFormat="1">
      <c r="N16214" s="74"/>
    </row>
    <row r="16215" spans="14:14" customFormat="1">
      <c r="N16215" s="74"/>
    </row>
    <row r="16216" spans="14:14" customFormat="1">
      <c r="N16216" s="74"/>
    </row>
    <row r="16217" spans="14:14" customFormat="1">
      <c r="N16217" s="74"/>
    </row>
    <row r="16218" spans="14:14" customFormat="1">
      <c r="N16218" s="74"/>
    </row>
    <row r="16219" spans="14:14" customFormat="1">
      <c r="N16219" s="74"/>
    </row>
    <row r="16220" spans="14:14" customFormat="1">
      <c r="N16220" s="74"/>
    </row>
    <row r="16221" spans="14:14" customFormat="1">
      <c r="N16221" s="74"/>
    </row>
    <row r="16222" spans="14:14" customFormat="1">
      <c r="N16222" s="74"/>
    </row>
    <row r="16223" spans="14:14" customFormat="1">
      <c r="N16223" s="74"/>
    </row>
    <row r="16224" spans="14:14" customFormat="1">
      <c r="N16224" s="74"/>
    </row>
    <row r="16225" spans="14:14" customFormat="1">
      <c r="N16225" s="74"/>
    </row>
    <row r="16226" spans="14:14" customFormat="1">
      <c r="N16226" s="74"/>
    </row>
    <row r="16227" spans="14:14" customFormat="1">
      <c r="N16227" s="74"/>
    </row>
    <row r="16228" spans="14:14" customFormat="1">
      <c r="N16228" s="74"/>
    </row>
    <row r="16229" spans="14:14" customFormat="1">
      <c r="N16229" s="74"/>
    </row>
    <row r="16230" spans="14:14" customFormat="1">
      <c r="N16230" s="74"/>
    </row>
    <row r="16231" spans="14:14" customFormat="1">
      <c r="N16231" s="74"/>
    </row>
    <row r="16232" spans="14:14" customFormat="1">
      <c r="N16232" s="74"/>
    </row>
    <row r="16233" spans="14:14" customFormat="1">
      <c r="N16233" s="74"/>
    </row>
    <row r="16234" spans="14:14" customFormat="1">
      <c r="N16234" s="74"/>
    </row>
    <row r="16235" spans="14:14" customFormat="1">
      <c r="N16235" s="74"/>
    </row>
    <row r="16236" spans="14:14" customFormat="1">
      <c r="N16236" s="74"/>
    </row>
    <row r="16237" spans="14:14" customFormat="1">
      <c r="N16237" s="74"/>
    </row>
    <row r="16238" spans="14:14" customFormat="1">
      <c r="N16238" s="74"/>
    </row>
    <row r="16239" spans="14:14" customFormat="1">
      <c r="N16239" s="74"/>
    </row>
    <row r="16240" spans="14:14" customFormat="1">
      <c r="N16240" s="74"/>
    </row>
    <row r="16241" spans="14:14" customFormat="1">
      <c r="N16241" s="74"/>
    </row>
    <row r="16242" spans="14:14" customFormat="1">
      <c r="N16242" s="74"/>
    </row>
    <row r="16243" spans="14:14" customFormat="1">
      <c r="N16243" s="74"/>
    </row>
    <row r="16244" spans="14:14" customFormat="1">
      <c r="N16244" s="74"/>
    </row>
    <row r="16245" spans="14:14" customFormat="1">
      <c r="N16245" s="74"/>
    </row>
    <row r="16246" spans="14:14" customFormat="1">
      <c r="N16246" s="74"/>
    </row>
    <row r="16247" spans="14:14" customFormat="1">
      <c r="N16247" s="74"/>
    </row>
    <row r="16248" spans="14:14" customFormat="1">
      <c r="N16248" s="74"/>
    </row>
    <row r="16249" spans="14:14" customFormat="1">
      <c r="N16249" s="74"/>
    </row>
    <row r="16250" spans="14:14" customFormat="1">
      <c r="N16250" s="74"/>
    </row>
    <row r="16251" spans="14:14" customFormat="1">
      <c r="N16251" s="74"/>
    </row>
    <row r="16252" spans="14:14" customFormat="1">
      <c r="N16252" s="74"/>
    </row>
    <row r="16253" spans="14:14" customFormat="1">
      <c r="N16253" s="74"/>
    </row>
    <row r="16254" spans="14:14" customFormat="1">
      <c r="N16254" s="74"/>
    </row>
    <row r="16255" spans="14:14" customFormat="1">
      <c r="N16255" s="74"/>
    </row>
    <row r="16256" spans="14:14" customFormat="1">
      <c r="N16256" s="74"/>
    </row>
    <row r="16257" spans="14:14" customFormat="1">
      <c r="N16257" s="74"/>
    </row>
    <row r="16258" spans="14:14" customFormat="1">
      <c r="N16258" s="74"/>
    </row>
    <row r="16259" spans="14:14" customFormat="1">
      <c r="N16259" s="74"/>
    </row>
    <row r="16260" spans="14:14" customFormat="1">
      <c r="N16260" s="74"/>
    </row>
    <row r="16261" spans="14:14" customFormat="1">
      <c r="N16261" s="74"/>
    </row>
    <row r="16262" spans="14:14" customFormat="1">
      <c r="N16262" s="74"/>
    </row>
    <row r="16263" spans="14:14" customFormat="1">
      <c r="N16263" s="74"/>
    </row>
    <row r="16264" spans="14:14" customFormat="1">
      <c r="N16264" s="74"/>
    </row>
    <row r="16265" spans="14:14" customFormat="1">
      <c r="N16265" s="74"/>
    </row>
    <row r="16266" spans="14:14" customFormat="1">
      <c r="N16266" s="74"/>
    </row>
    <row r="16267" spans="14:14" customFormat="1">
      <c r="N16267" s="74"/>
    </row>
    <row r="16268" spans="14:14" customFormat="1">
      <c r="N16268" s="74"/>
    </row>
    <row r="16269" spans="14:14" customFormat="1">
      <c r="N16269" s="74"/>
    </row>
    <row r="16270" spans="14:14" customFormat="1">
      <c r="N16270" s="74"/>
    </row>
    <row r="16271" spans="14:14" customFormat="1">
      <c r="N16271" s="74"/>
    </row>
    <row r="16272" spans="14:14" customFormat="1">
      <c r="N16272" s="74"/>
    </row>
    <row r="16273" spans="14:14" customFormat="1">
      <c r="N16273" s="74"/>
    </row>
    <row r="16274" spans="14:14" customFormat="1">
      <c r="N16274" s="74"/>
    </row>
    <row r="16275" spans="14:14" customFormat="1">
      <c r="N16275" s="74"/>
    </row>
    <row r="16276" spans="14:14" customFormat="1">
      <c r="N16276" s="74"/>
    </row>
    <row r="16277" spans="14:14" customFormat="1">
      <c r="N16277" s="74"/>
    </row>
    <row r="16278" spans="14:14" customFormat="1">
      <c r="N16278" s="74"/>
    </row>
    <row r="16279" spans="14:14" customFormat="1">
      <c r="N16279" s="74"/>
    </row>
    <row r="16280" spans="14:14" customFormat="1">
      <c r="N16280" s="74"/>
    </row>
    <row r="16281" spans="14:14" customFormat="1">
      <c r="N16281" s="74"/>
    </row>
    <row r="16282" spans="14:14" customFormat="1">
      <c r="N16282" s="74"/>
    </row>
    <row r="16283" spans="14:14" customFormat="1">
      <c r="N16283" s="74"/>
    </row>
    <row r="16284" spans="14:14" customFormat="1">
      <c r="N16284" s="74"/>
    </row>
    <row r="16285" spans="14:14" customFormat="1">
      <c r="N16285" s="74"/>
    </row>
    <row r="16286" spans="14:14" customFormat="1">
      <c r="N16286" s="74"/>
    </row>
    <row r="16287" spans="14:14" customFormat="1">
      <c r="N16287" s="74"/>
    </row>
    <row r="16288" spans="14:14" customFormat="1">
      <c r="N16288" s="74"/>
    </row>
    <row r="16289" spans="14:14" customFormat="1">
      <c r="N16289" s="74"/>
    </row>
    <row r="16290" spans="14:14" customFormat="1">
      <c r="N16290" s="74"/>
    </row>
    <row r="16291" spans="14:14" customFormat="1">
      <c r="N16291" s="74"/>
    </row>
    <row r="16292" spans="14:14" customFormat="1">
      <c r="N16292" s="74"/>
    </row>
    <row r="16293" spans="14:14" customFormat="1">
      <c r="N16293" s="74"/>
    </row>
    <row r="16294" spans="14:14" customFormat="1">
      <c r="N16294" s="74"/>
    </row>
    <row r="16295" spans="14:14" customFormat="1">
      <c r="N16295" s="74"/>
    </row>
    <row r="16296" spans="14:14" customFormat="1">
      <c r="N16296" s="74"/>
    </row>
    <row r="16297" spans="14:14" customFormat="1">
      <c r="N16297" s="74"/>
    </row>
    <row r="16298" spans="14:14" customFormat="1">
      <c r="N16298" s="74"/>
    </row>
    <row r="16299" spans="14:14" customFormat="1">
      <c r="N16299" s="74"/>
    </row>
    <row r="16300" spans="14:14" customFormat="1">
      <c r="N16300" s="74"/>
    </row>
    <row r="16301" spans="14:14" customFormat="1">
      <c r="N16301" s="74"/>
    </row>
    <row r="16302" spans="14:14" customFormat="1">
      <c r="N16302" s="74"/>
    </row>
    <row r="16303" spans="14:14" customFormat="1">
      <c r="N16303" s="74"/>
    </row>
    <row r="16304" spans="14:14" customFormat="1">
      <c r="N16304" s="74"/>
    </row>
    <row r="16305" spans="14:14" customFormat="1">
      <c r="N16305" s="74"/>
    </row>
    <row r="16306" spans="14:14" customFormat="1">
      <c r="N16306" s="74"/>
    </row>
    <row r="16307" spans="14:14" customFormat="1">
      <c r="N16307" s="74"/>
    </row>
    <row r="16308" spans="14:14" customFormat="1">
      <c r="N16308" s="74"/>
    </row>
    <row r="16309" spans="14:14" customFormat="1">
      <c r="N16309" s="74"/>
    </row>
    <row r="16310" spans="14:14" customFormat="1">
      <c r="N16310" s="74"/>
    </row>
    <row r="16311" spans="14:14" customFormat="1">
      <c r="N16311" s="74"/>
    </row>
    <row r="16312" spans="14:14" customFormat="1">
      <c r="N16312" s="74"/>
    </row>
    <row r="16313" spans="14:14" customFormat="1">
      <c r="N16313" s="74"/>
    </row>
    <row r="16314" spans="14:14" customFormat="1">
      <c r="N16314" s="74"/>
    </row>
    <row r="16315" spans="14:14" customFormat="1">
      <c r="N16315" s="74"/>
    </row>
    <row r="16316" spans="14:14" customFormat="1">
      <c r="N16316" s="74"/>
    </row>
    <row r="16317" spans="14:14" customFormat="1">
      <c r="N16317" s="74"/>
    </row>
    <row r="16318" spans="14:14" customFormat="1">
      <c r="N16318" s="74"/>
    </row>
    <row r="16319" spans="14:14" customFormat="1">
      <c r="N16319" s="74"/>
    </row>
    <row r="16320" spans="14:14" customFormat="1">
      <c r="N16320" s="74"/>
    </row>
    <row r="16321" spans="14:14" customFormat="1">
      <c r="N16321" s="74"/>
    </row>
    <row r="16322" spans="14:14" customFormat="1">
      <c r="N16322" s="74"/>
    </row>
    <row r="16323" spans="14:14" customFormat="1">
      <c r="N16323" s="74"/>
    </row>
    <row r="16324" spans="14:14" customFormat="1">
      <c r="N16324" s="74"/>
    </row>
    <row r="16325" spans="14:14" customFormat="1">
      <c r="N16325" s="74"/>
    </row>
    <row r="16326" spans="14:14" customFormat="1">
      <c r="N16326" s="74"/>
    </row>
    <row r="16327" spans="14:14" customFormat="1">
      <c r="N16327" s="74"/>
    </row>
    <row r="16328" spans="14:14" customFormat="1">
      <c r="N16328" s="74"/>
    </row>
    <row r="16329" spans="14:14" customFormat="1">
      <c r="N16329" s="74"/>
    </row>
    <row r="16330" spans="14:14" customFormat="1">
      <c r="N16330" s="74"/>
    </row>
    <row r="16331" spans="14:14" customFormat="1">
      <c r="N16331" s="74"/>
    </row>
    <row r="16332" spans="14:14" customFormat="1">
      <c r="N16332" s="74"/>
    </row>
    <row r="16333" spans="14:14" customFormat="1">
      <c r="N16333" s="74"/>
    </row>
    <row r="16334" spans="14:14" customFormat="1">
      <c r="N16334" s="74"/>
    </row>
    <row r="16335" spans="14:14" customFormat="1">
      <c r="N16335" s="74"/>
    </row>
    <row r="16336" spans="14:14" customFormat="1">
      <c r="N16336" s="74"/>
    </row>
    <row r="16337" spans="14:14" customFormat="1">
      <c r="N16337" s="74"/>
    </row>
    <row r="16338" spans="14:14" customFormat="1">
      <c r="N16338" s="74"/>
    </row>
    <row r="16339" spans="14:14" customFormat="1">
      <c r="N16339" s="74"/>
    </row>
    <row r="16340" spans="14:14" customFormat="1">
      <c r="N16340" s="74"/>
    </row>
    <row r="16341" spans="14:14" customFormat="1">
      <c r="N16341" s="74"/>
    </row>
    <row r="16342" spans="14:14" customFormat="1">
      <c r="N16342" s="74"/>
    </row>
    <row r="16343" spans="14:14" customFormat="1">
      <c r="N16343" s="74"/>
    </row>
    <row r="16344" spans="14:14" customFormat="1">
      <c r="N16344" s="74"/>
    </row>
    <row r="16345" spans="14:14" customFormat="1">
      <c r="N16345" s="74"/>
    </row>
    <row r="16346" spans="14:14" customFormat="1">
      <c r="N16346" s="74"/>
    </row>
    <row r="16347" spans="14:14" customFormat="1">
      <c r="N16347" s="74"/>
    </row>
    <row r="16348" spans="14:14" customFormat="1">
      <c r="N16348" s="74"/>
    </row>
    <row r="16349" spans="14:14" customFormat="1">
      <c r="N16349" s="74"/>
    </row>
    <row r="16350" spans="14:14" customFormat="1">
      <c r="N16350" s="74"/>
    </row>
    <row r="16351" spans="14:14" customFormat="1">
      <c r="N16351" s="74"/>
    </row>
    <row r="16352" spans="14:14" customFormat="1">
      <c r="N16352" s="74"/>
    </row>
    <row r="16353" spans="14:14" customFormat="1">
      <c r="N16353" s="74"/>
    </row>
    <row r="16354" spans="14:14" customFormat="1">
      <c r="N16354" s="74"/>
    </row>
    <row r="16355" spans="14:14" customFormat="1">
      <c r="N16355" s="74"/>
    </row>
    <row r="16356" spans="14:14" customFormat="1">
      <c r="N16356" s="74"/>
    </row>
    <row r="16357" spans="14:14" customFormat="1">
      <c r="N16357" s="74"/>
    </row>
    <row r="16358" spans="14:14" customFormat="1">
      <c r="N16358" s="74"/>
    </row>
    <row r="16359" spans="14:14" customFormat="1">
      <c r="N16359" s="74"/>
    </row>
    <row r="16360" spans="14:14" customFormat="1">
      <c r="N16360" s="74"/>
    </row>
    <row r="16361" spans="14:14" customFormat="1">
      <c r="N16361" s="74"/>
    </row>
    <row r="16362" spans="14:14" customFormat="1">
      <c r="N16362" s="74"/>
    </row>
    <row r="16363" spans="14:14" customFormat="1">
      <c r="N16363" s="74"/>
    </row>
    <row r="16364" spans="14:14" customFormat="1">
      <c r="N16364" s="74"/>
    </row>
    <row r="16365" spans="14:14" customFormat="1">
      <c r="N16365" s="74"/>
    </row>
    <row r="16366" spans="14:14" customFormat="1">
      <c r="N16366" s="74"/>
    </row>
    <row r="16367" spans="14:14" customFormat="1">
      <c r="N16367" s="74"/>
    </row>
    <row r="16368" spans="14:14" customFormat="1">
      <c r="N16368" s="74"/>
    </row>
    <row r="16369" spans="14:14" customFormat="1">
      <c r="N16369" s="74"/>
    </row>
    <row r="16370" spans="14:14" customFormat="1">
      <c r="N16370" s="74"/>
    </row>
    <row r="16371" spans="14:14" customFormat="1">
      <c r="N16371" s="74"/>
    </row>
    <row r="16372" spans="14:14" customFormat="1">
      <c r="N16372" s="74"/>
    </row>
    <row r="16373" spans="14:14" customFormat="1">
      <c r="N16373" s="74"/>
    </row>
    <row r="16374" spans="14:14" customFormat="1">
      <c r="N16374" s="74"/>
    </row>
    <row r="16375" spans="14:14" customFormat="1">
      <c r="N16375" s="74"/>
    </row>
    <row r="16376" spans="14:14" customFormat="1">
      <c r="N16376" s="74"/>
    </row>
    <row r="16377" spans="14:14" customFormat="1">
      <c r="N16377" s="74"/>
    </row>
    <row r="16378" spans="14:14" customFormat="1">
      <c r="N16378" s="74"/>
    </row>
    <row r="16379" spans="14:14" customFormat="1">
      <c r="N16379" s="74"/>
    </row>
    <row r="16380" spans="14:14" customFormat="1">
      <c r="N16380" s="74"/>
    </row>
    <row r="16381" spans="14:14" customFormat="1">
      <c r="N16381" s="74"/>
    </row>
    <row r="16382" spans="14:14" customFormat="1">
      <c r="N16382" s="74"/>
    </row>
    <row r="16383" spans="14:14" customFormat="1">
      <c r="N16383" s="74"/>
    </row>
    <row r="16384" spans="14:14" customFormat="1">
      <c r="N16384" s="74"/>
    </row>
    <row r="16385" spans="14:14" customFormat="1">
      <c r="N16385" s="74"/>
    </row>
    <row r="16386" spans="14:14" customFormat="1">
      <c r="N16386" s="74"/>
    </row>
    <row r="16387" spans="14:14" customFormat="1">
      <c r="N16387" s="74"/>
    </row>
    <row r="16388" spans="14:14" customFormat="1">
      <c r="N16388" s="74"/>
    </row>
    <row r="16389" spans="14:14" customFormat="1">
      <c r="N16389" s="74"/>
    </row>
    <row r="16390" spans="14:14" customFormat="1">
      <c r="N16390" s="74"/>
    </row>
    <row r="16391" spans="14:14" customFormat="1">
      <c r="N16391" s="74"/>
    </row>
    <row r="16392" spans="14:14" customFormat="1">
      <c r="N16392" s="74"/>
    </row>
    <row r="16393" spans="14:14" customFormat="1">
      <c r="N16393" s="74"/>
    </row>
    <row r="16394" spans="14:14" customFormat="1">
      <c r="N16394" s="74"/>
    </row>
    <row r="16395" spans="14:14" customFormat="1">
      <c r="N16395" s="74"/>
    </row>
    <row r="16396" spans="14:14" customFormat="1">
      <c r="N16396" s="74"/>
    </row>
    <row r="16397" spans="14:14" customFormat="1">
      <c r="N16397" s="74"/>
    </row>
    <row r="16398" spans="14:14" customFormat="1">
      <c r="N16398" s="74"/>
    </row>
    <row r="16399" spans="14:14" customFormat="1">
      <c r="N16399" s="74"/>
    </row>
    <row r="16400" spans="14:14" customFormat="1">
      <c r="N16400" s="74"/>
    </row>
    <row r="16401" spans="14:14" customFormat="1">
      <c r="N16401" s="74"/>
    </row>
    <row r="16402" spans="14:14" customFormat="1">
      <c r="N16402" s="74"/>
    </row>
    <row r="16403" spans="14:14" customFormat="1">
      <c r="N16403" s="74"/>
    </row>
    <row r="16404" spans="14:14" customFormat="1">
      <c r="N16404" s="74"/>
    </row>
    <row r="16405" spans="14:14" customFormat="1">
      <c r="N16405" s="74"/>
    </row>
    <row r="16406" spans="14:14" customFormat="1">
      <c r="N16406" s="74"/>
    </row>
    <row r="16407" spans="14:14" customFormat="1">
      <c r="N16407" s="74"/>
    </row>
    <row r="16408" spans="14:14" customFormat="1">
      <c r="N16408" s="74"/>
    </row>
    <row r="16409" spans="14:14" customFormat="1">
      <c r="N16409" s="74"/>
    </row>
    <row r="16410" spans="14:14" customFormat="1">
      <c r="N16410" s="74"/>
    </row>
    <row r="16411" spans="14:14" customFormat="1">
      <c r="N16411" s="74"/>
    </row>
    <row r="16412" spans="14:14" customFormat="1">
      <c r="N16412" s="74"/>
    </row>
    <row r="16413" spans="14:14" customFormat="1">
      <c r="N16413" s="74"/>
    </row>
    <row r="16414" spans="14:14" customFormat="1">
      <c r="N16414" s="74"/>
    </row>
    <row r="16415" spans="14:14" customFormat="1">
      <c r="N16415" s="74"/>
    </row>
    <row r="16416" spans="14:14" customFormat="1">
      <c r="N16416" s="74"/>
    </row>
    <row r="16417" spans="14:14" customFormat="1">
      <c r="N16417" s="74"/>
    </row>
    <row r="16418" spans="14:14" customFormat="1">
      <c r="N16418" s="74"/>
    </row>
    <row r="16419" spans="14:14" customFormat="1">
      <c r="N16419" s="74"/>
    </row>
    <row r="16420" spans="14:14" customFormat="1">
      <c r="N16420" s="74"/>
    </row>
    <row r="16421" spans="14:14" customFormat="1">
      <c r="N16421" s="74"/>
    </row>
    <row r="16422" spans="14:14" customFormat="1">
      <c r="N16422" s="74"/>
    </row>
    <row r="16423" spans="14:14" customFormat="1">
      <c r="N16423" s="74"/>
    </row>
    <row r="16424" spans="14:14" customFormat="1">
      <c r="N16424" s="74"/>
    </row>
    <row r="16425" spans="14:14" customFormat="1">
      <c r="N16425" s="74"/>
    </row>
    <row r="16426" spans="14:14" customFormat="1">
      <c r="N16426" s="74"/>
    </row>
    <row r="16427" spans="14:14" customFormat="1">
      <c r="N16427" s="74"/>
    </row>
    <row r="16428" spans="14:14" customFormat="1">
      <c r="N16428" s="74"/>
    </row>
    <row r="16429" spans="14:14" customFormat="1">
      <c r="N16429" s="74"/>
    </row>
    <row r="16430" spans="14:14" customFormat="1">
      <c r="N16430" s="74"/>
    </row>
    <row r="16431" spans="14:14" customFormat="1">
      <c r="N16431" s="74"/>
    </row>
    <row r="16432" spans="14:14" customFormat="1">
      <c r="N16432" s="74"/>
    </row>
    <row r="16433" spans="14:14" customFormat="1">
      <c r="N16433" s="74"/>
    </row>
    <row r="16434" spans="14:14" customFormat="1">
      <c r="N16434" s="74"/>
    </row>
    <row r="16435" spans="14:14" customFormat="1">
      <c r="N16435" s="74"/>
    </row>
    <row r="16436" spans="14:14" customFormat="1">
      <c r="N16436" s="74"/>
    </row>
    <row r="16437" spans="14:14" customFormat="1">
      <c r="N16437" s="74"/>
    </row>
    <row r="16438" spans="14:14" customFormat="1">
      <c r="N16438" s="74"/>
    </row>
    <row r="16439" spans="14:14" customFormat="1">
      <c r="N16439" s="74"/>
    </row>
    <row r="16440" spans="14:14" customFormat="1">
      <c r="N16440" s="74"/>
    </row>
    <row r="16441" spans="14:14" customFormat="1">
      <c r="N16441" s="74"/>
    </row>
    <row r="16442" spans="14:14" customFormat="1">
      <c r="N16442" s="74"/>
    </row>
    <row r="16443" spans="14:14" customFormat="1">
      <c r="N16443" s="74"/>
    </row>
    <row r="16444" spans="14:14" customFormat="1">
      <c r="N16444" s="74"/>
    </row>
    <row r="16445" spans="14:14" customFormat="1">
      <c r="N16445" s="74"/>
    </row>
    <row r="16446" spans="14:14" customFormat="1">
      <c r="N16446" s="74"/>
    </row>
    <row r="16447" spans="14:14" customFormat="1">
      <c r="N16447" s="74"/>
    </row>
    <row r="16448" spans="14:14" customFormat="1">
      <c r="N16448" s="74"/>
    </row>
    <row r="16449" spans="14:14" customFormat="1">
      <c r="N16449" s="74"/>
    </row>
    <row r="16450" spans="14:14" customFormat="1">
      <c r="N16450" s="74"/>
    </row>
    <row r="16451" spans="14:14" customFormat="1">
      <c r="N16451" s="74"/>
    </row>
    <row r="16452" spans="14:14" customFormat="1">
      <c r="N16452" s="74"/>
    </row>
    <row r="16453" spans="14:14" customFormat="1">
      <c r="N16453" s="74"/>
    </row>
    <row r="16454" spans="14:14" customFormat="1">
      <c r="N16454" s="74"/>
    </row>
    <row r="16455" spans="14:14" customFormat="1">
      <c r="N16455" s="74"/>
    </row>
    <row r="16456" spans="14:14" customFormat="1">
      <c r="N16456" s="74"/>
    </row>
    <row r="16457" spans="14:14" customFormat="1">
      <c r="N16457" s="74"/>
    </row>
    <row r="16458" spans="14:14" customFormat="1">
      <c r="N16458" s="74"/>
    </row>
    <row r="16459" spans="14:14" customFormat="1">
      <c r="N16459" s="74"/>
    </row>
    <row r="16460" spans="14:14" customFormat="1">
      <c r="N16460" s="74"/>
    </row>
    <row r="16461" spans="14:14" customFormat="1">
      <c r="N16461" s="74"/>
    </row>
    <row r="16462" spans="14:14" customFormat="1">
      <c r="N16462" s="74"/>
    </row>
    <row r="16463" spans="14:14" customFormat="1">
      <c r="N16463" s="74"/>
    </row>
    <row r="16464" spans="14:14" customFormat="1">
      <c r="N16464" s="74"/>
    </row>
    <row r="16465" spans="14:14" customFormat="1">
      <c r="N16465" s="74"/>
    </row>
    <row r="16466" spans="14:14" customFormat="1">
      <c r="N16466" s="74"/>
    </row>
    <row r="16467" spans="14:14" customFormat="1">
      <c r="N16467" s="74"/>
    </row>
    <row r="16468" spans="14:14" customFormat="1">
      <c r="N16468" s="74"/>
    </row>
    <row r="16469" spans="14:14" customFormat="1">
      <c r="N16469" s="74"/>
    </row>
    <row r="16470" spans="14:14" customFormat="1">
      <c r="N16470" s="74"/>
    </row>
    <row r="16471" spans="14:14" customFormat="1">
      <c r="N16471" s="74"/>
    </row>
    <row r="16472" spans="14:14" customFormat="1">
      <c r="N16472" s="74"/>
    </row>
    <row r="16473" spans="14:14" customFormat="1">
      <c r="N16473" s="74"/>
    </row>
    <row r="16474" spans="14:14" customFormat="1">
      <c r="N16474" s="74"/>
    </row>
    <row r="16475" spans="14:14" customFormat="1">
      <c r="N16475" s="74"/>
    </row>
    <row r="16476" spans="14:14" customFormat="1">
      <c r="N16476" s="74"/>
    </row>
    <row r="16477" spans="14:14" customFormat="1">
      <c r="N16477" s="74"/>
    </row>
    <row r="16478" spans="14:14" customFormat="1">
      <c r="N16478" s="74"/>
    </row>
    <row r="16479" spans="14:14" customFormat="1">
      <c r="N16479" s="74"/>
    </row>
    <row r="16480" spans="14:14" customFormat="1">
      <c r="N16480" s="74"/>
    </row>
    <row r="16481" spans="14:14" customFormat="1">
      <c r="N16481" s="74"/>
    </row>
    <row r="16482" spans="14:14" customFormat="1">
      <c r="N16482" s="74"/>
    </row>
    <row r="16483" spans="14:14" customFormat="1">
      <c r="N16483" s="74"/>
    </row>
    <row r="16484" spans="14:14" customFormat="1">
      <c r="N16484" s="74"/>
    </row>
    <row r="16485" spans="14:14" customFormat="1">
      <c r="N16485" s="74"/>
    </row>
    <row r="16486" spans="14:14" customFormat="1">
      <c r="N16486" s="74"/>
    </row>
    <row r="16487" spans="14:14" customFormat="1">
      <c r="N16487" s="74"/>
    </row>
    <row r="16488" spans="14:14" customFormat="1">
      <c r="N16488" s="74"/>
    </row>
    <row r="16489" spans="14:14" customFormat="1">
      <c r="N16489" s="74"/>
    </row>
    <row r="16490" spans="14:14" customFormat="1">
      <c r="N16490" s="74"/>
    </row>
    <row r="16491" spans="14:14" customFormat="1">
      <c r="N16491" s="74"/>
    </row>
    <row r="16492" spans="14:14" customFormat="1">
      <c r="N16492" s="74"/>
    </row>
    <row r="16493" spans="14:14" customFormat="1">
      <c r="N16493" s="74"/>
    </row>
    <row r="16494" spans="14:14" customFormat="1">
      <c r="N16494" s="74"/>
    </row>
    <row r="16495" spans="14:14" customFormat="1">
      <c r="N16495" s="74"/>
    </row>
    <row r="16496" spans="14:14" customFormat="1">
      <c r="N16496" s="74"/>
    </row>
    <row r="16497" spans="14:14" customFormat="1">
      <c r="N16497" s="74"/>
    </row>
    <row r="16498" spans="14:14" customFormat="1">
      <c r="N16498" s="74"/>
    </row>
    <row r="16499" spans="14:14" customFormat="1">
      <c r="N16499" s="74"/>
    </row>
    <row r="16500" spans="14:14" customFormat="1">
      <c r="N16500" s="74"/>
    </row>
    <row r="16501" spans="14:14" customFormat="1">
      <c r="N16501" s="74"/>
    </row>
    <row r="16502" spans="14:14" customFormat="1">
      <c r="N16502" s="74"/>
    </row>
    <row r="16503" spans="14:14" customFormat="1">
      <c r="N16503" s="74"/>
    </row>
    <row r="16504" spans="14:14" customFormat="1">
      <c r="N16504" s="74"/>
    </row>
    <row r="16505" spans="14:14" customFormat="1">
      <c r="N16505" s="74"/>
    </row>
    <row r="16506" spans="14:14" customFormat="1">
      <c r="N16506" s="74"/>
    </row>
    <row r="16507" spans="14:14" customFormat="1">
      <c r="N16507" s="74"/>
    </row>
    <row r="16508" spans="14:14" customFormat="1">
      <c r="N16508" s="74"/>
    </row>
    <row r="16509" spans="14:14" customFormat="1">
      <c r="N16509" s="74"/>
    </row>
    <row r="16510" spans="14:14" customFormat="1">
      <c r="N16510" s="74"/>
    </row>
    <row r="16511" spans="14:14" customFormat="1">
      <c r="N16511" s="74"/>
    </row>
    <row r="16512" spans="14:14" customFormat="1">
      <c r="N16512" s="74"/>
    </row>
    <row r="16513" spans="14:14" customFormat="1">
      <c r="N16513" s="74"/>
    </row>
    <row r="16514" spans="14:14" customFormat="1">
      <c r="N16514" s="74"/>
    </row>
    <row r="16515" spans="14:14" customFormat="1">
      <c r="N16515" s="74"/>
    </row>
    <row r="16516" spans="14:14" customFormat="1">
      <c r="N16516" s="74"/>
    </row>
    <row r="16517" spans="14:14" customFormat="1">
      <c r="N16517" s="74"/>
    </row>
    <row r="16518" spans="14:14" customFormat="1">
      <c r="N16518" s="74"/>
    </row>
    <row r="16519" spans="14:14" customFormat="1">
      <c r="N16519" s="74"/>
    </row>
    <row r="16520" spans="14:14" customFormat="1">
      <c r="N16520" s="74"/>
    </row>
    <row r="16521" spans="14:14" customFormat="1">
      <c r="N16521" s="74"/>
    </row>
    <row r="16522" spans="14:14" customFormat="1">
      <c r="N16522" s="74"/>
    </row>
    <row r="16523" spans="14:14" customFormat="1">
      <c r="N16523" s="74"/>
    </row>
    <row r="16524" spans="14:14" customFormat="1">
      <c r="N16524" s="74"/>
    </row>
    <row r="16525" spans="14:14" customFormat="1">
      <c r="N16525" s="74"/>
    </row>
    <row r="16526" spans="14:14" customFormat="1">
      <c r="N16526" s="74"/>
    </row>
    <row r="16527" spans="14:14" customFormat="1">
      <c r="N16527" s="74"/>
    </row>
    <row r="16528" spans="14:14" customFormat="1">
      <c r="N16528" s="74"/>
    </row>
    <row r="16529" spans="14:14" customFormat="1">
      <c r="N16529" s="74"/>
    </row>
    <row r="16530" spans="14:14" customFormat="1">
      <c r="N16530" s="74"/>
    </row>
    <row r="16531" spans="14:14" customFormat="1">
      <c r="N16531" s="74"/>
    </row>
    <row r="16532" spans="14:14" customFormat="1">
      <c r="N16532" s="74"/>
    </row>
    <row r="16533" spans="14:14" customFormat="1">
      <c r="N16533" s="74"/>
    </row>
    <row r="16534" spans="14:14" customFormat="1">
      <c r="N16534" s="74"/>
    </row>
    <row r="16535" spans="14:14" customFormat="1">
      <c r="N16535" s="74"/>
    </row>
    <row r="16536" spans="14:14" customFormat="1">
      <c r="N16536" s="74"/>
    </row>
    <row r="16537" spans="14:14" customFormat="1">
      <c r="N16537" s="74"/>
    </row>
    <row r="16538" spans="14:14" customFormat="1">
      <c r="N16538" s="74"/>
    </row>
    <row r="16539" spans="14:14" customFormat="1">
      <c r="N16539" s="74"/>
    </row>
    <row r="16540" spans="14:14" customFormat="1">
      <c r="N16540" s="74"/>
    </row>
    <row r="16541" spans="14:14" customFormat="1">
      <c r="N16541" s="74"/>
    </row>
    <row r="16542" spans="14:14" customFormat="1">
      <c r="N16542" s="74"/>
    </row>
    <row r="16543" spans="14:14" customFormat="1">
      <c r="N16543" s="74"/>
    </row>
    <row r="16544" spans="14:14" customFormat="1">
      <c r="N16544" s="74"/>
    </row>
    <row r="16545" spans="14:14" customFormat="1">
      <c r="N16545" s="74"/>
    </row>
    <row r="16546" spans="14:14" customFormat="1">
      <c r="N16546" s="74"/>
    </row>
    <row r="16547" spans="14:14" customFormat="1">
      <c r="N16547" s="74"/>
    </row>
    <row r="16548" spans="14:14" customFormat="1">
      <c r="N16548" s="74"/>
    </row>
    <row r="16549" spans="14:14" customFormat="1">
      <c r="N16549" s="74"/>
    </row>
    <row r="16550" spans="14:14" customFormat="1">
      <c r="N16550" s="74"/>
    </row>
    <row r="16551" spans="14:14" customFormat="1">
      <c r="N16551" s="74"/>
    </row>
    <row r="16552" spans="14:14" customFormat="1">
      <c r="N16552" s="74"/>
    </row>
    <row r="16553" spans="14:14" customFormat="1">
      <c r="N16553" s="74"/>
    </row>
    <row r="16554" spans="14:14" customFormat="1">
      <c r="N16554" s="74"/>
    </row>
    <row r="16555" spans="14:14" customFormat="1">
      <c r="N16555" s="74"/>
    </row>
    <row r="16556" spans="14:14" customFormat="1">
      <c r="N16556" s="74"/>
    </row>
    <row r="16557" spans="14:14" customFormat="1">
      <c r="N16557" s="74"/>
    </row>
    <row r="16558" spans="14:14" customFormat="1">
      <c r="N16558" s="74"/>
    </row>
    <row r="16559" spans="14:14" customFormat="1">
      <c r="N16559" s="74"/>
    </row>
    <row r="16560" spans="14:14" customFormat="1">
      <c r="N16560" s="74"/>
    </row>
    <row r="16561" spans="14:14" customFormat="1">
      <c r="N16561" s="74"/>
    </row>
    <row r="16562" spans="14:14" customFormat="1">
      <c r="N16562" s="74"/>
    </row>
    <row r="16563" spans="14:14" customFormat="1">
      <c r="N16563" s="74"/>
    </row>
    <row r="16564" spans="14:14" customFormat="1">
      <c r="N16564" s="74"/>
    </row>
    <row r="16565" spans="14:14" customFormat="1">
      <c r="N16565" s="74"/>
    </row>
    <row r="16566" spans="14:14" customFormat="1">
      <c r="N16566" s="74"/>
    </row>
    <row r="16567" spans="14:14" customFormat="1">
      <c r="N16567" s="74"/>
    </row>
    <row r="16568" spans="14:14" customFormat="1">
      <c r="N16568" s="74"/>
    </row>
    <row r="16569" spans="14:14" customFormat="1">
      <c r="N16569" s="74"/>
    </row>
    <row r="16570" spans="14:14" customFormat="1">
      <c r="N16570" s="74"/>
    </row>
    <row r="16571" spans="14:14" customFormat="1">
      <c r="N16571" s="74"/>
    </row>
    <row r="16572" spans="14:14" customFormat="1">
      <c r="N16572" s="74"/>
    </row>
    <row r="16573" spans="14:14" customFormat="1">
      <c r="N16573" s="74"/>
    </row>
    <row r="16574" spans="14:14" customFormat="1">
      <c r="N16574" s="74"/>
    </row>
    <row r="16575" spans="14:14" customFormat="1">
      <c r="N16575" s="74"/>
    </row>
    <row r="16576" spans="14:14" customFormat="1">
      <c r="N16576" s="74"/>
    </row>
    <row r="16577" spans="14:14" customFormat="1">
      <c r="N16577" s="74"/>
    </row>
    <row r="16578" spans="14:14" customFormat="1">
      <c r="N16578" s="74"/>
    </row>
    <row r="16579" spans="14:14" customFormat="1">
      <c r="N16579" s="74"/>
    </row>
    <row r="16580" spans="14:14" customFormat="1">
      <c r="N16580" s="74"/>
    </row>
    <row r="16581" spans="14:14" customFormat="1">
      <c r="N16581" s="74"/>
    </row>
    <row r="16582" spans="14:14" customFormat="1">
      <c r="N16582" s="74"/>
    </row>
    <row r="16583" spans="14:14" customFormat="1">
      <c r="N16583" s="74"/>
    </row>
    <row r="16584" spans="14:14" customFormat="1">
      <c r="N16584" s="74"/>
    </row>
    <row r="16585" spans="14:14" customFormat="1">
      <c r="N16585" s="74"/>
    </row>
    <row r="16586" spans="14:14" customFormat="1">
      <c r="N16586" s="74"/>
    </row>
    <row r="16587" spans="14:14" customFormat="1">
      <c r="N16587" s="74"/>
    </row>
    <row r="16588" spans="14:14" customFormat="1">
      <c r="N16588" s="74"/>
    </row>
    <row r="16589" spans="14:14" customFormat="1">
      <c r="N16589" s="74"/>
    </row>
    <row r="16590" spans="14:14" customFormat="1">
      <c r="N16590" s="74"/>
    </row>
    <row r="16591" spans="14:14" customFormat="1">
      <c r="N16591" s="74"/>
    </row>
    <row r="16592" spans="14:14" customFormat="1">
      <c r="N16592" s="74"/>
    </row>
    <row r="16593" spans="14:14" customFormat="1">
      <c r="N16593" s="74"/>
    </row>
    <row r="16594" spans="14:14" customFormat="1">
      <c r="N16594" s="74"/>
    </row>
    <row r="16595" spans="14:14" customFormat="1">
      <c r="N16595" s="74"/>
    </row>
    <row r="16596" spans="14:14" customFormat="1">
      <c r="N16596" s="74"/>
    </row>
    <row r="16597" spans="14:14" customFormat="1">
      <c r="N16597" s="74"/>
    </row>
    <row r="16598" spans="14:14" customFormat="1">
      <c r="N16598" s="74"/>
    </row>
    <row r="16599" spans="14:14" customFormat="1">
      <c r="N16599" s="74"/>
    </row>
    <row r="16600" spans="14:14" customFormat="1">
      <c r="N16600" s="74"/>
    </row>
    <row r="16601" spans="14:14" customFormat="1">
      <c r="N16601" s="74"/>
    </row>
    <row r="16602" spans="14:14" customFormat="1">
      <c r="N16602" s="74"/>
    </row>
    <row r="16603" spans="14:14" customFormat="1">
      <c r="N16603" s="74"/>
    </row>
    <row r="16604" spans="14:14" customFormat="1">
      <c r="N16604" s="74"/>
    </row>
    <row r="16605" spans="14:14" customFormat="1">
      <c r="N16605" s="74"/>
    </row>
    <row r="16606" spans="14:14" customFormat="1">
      <c r="N16606" s="74"/>
    </row>
    <row r="16607" spans="14:14" customFormat="1">
      <c r="N16607" s="74"/>
    </row>
    <row r="16608" spans="14:14" customFormat="1">
      <c r="N16608" s="74"/>
    </row>
    <row r="16609" spans="14:14" customFormat="1">
      <c r="N16609" s="74"/>
    </row>
    <row r="16610" spans="14:14" customFormat="1">
      <c r="N16610" s="74"/>
    </row>
    <row r="16611" spans="14:14" customFormat="1">
      <c r="N16611" s="74"/>
    </row>
    <row r="16612" spans="14:14" customFormat="1">
      <c r="N16612" s="74"/>
    </row>
    <row r="16613" spans="14:14" customFormat="1">
      <c r="N16613" s="74"/>
    </row>
    <row r="16614" spans="14:14" customFormat="1">
      <c r="N16614" s="74"/>
    </row>
    <row r="16615" spans="14:14" customFormat="1">
      <c r="N16615" s="74"/>
    </row>
    <row r="16616" spans="14:14" customFormat="1">
      <c r="N16616" s="74"/>
    </row>
    <row r="16617" spans="14:14" customFormat="1">
      <c r="N16617" s="74"/>
    </row>
    <row r="16618" spans="14:14" customFormat="1">
      <c r="N16618" s="74"/>
    </row>
    <row r="16619" spans="14:14" customFormat="1">
      <c r="N16619" s="74"/>
    </row>
    <row r="16620" spans="14:14" customFormat="1">
      <c r="N16620" s="74"/>
    </row>
    <row r="16621" spans="14:14" customFormat="1">
      <c r="N16621" s="74"/>
    </row>
    <row r="16622" spans="14:14" customFormat="1">
      <c r="N16622" s="74"/>
    </row>
    <row r="16623" spans="14:14" customFormat="1">
      <c r="N16623" s="74"/>
    </row>
    <row r="16624" spans="14:14" customFormat="1">
      <c r="N16624" s="74"/>
    </row>
    <row r="16625" spans="14:14" customFormat="1">
      <c r="N16625" s="74"/>
    </row>
    <row r="16626" spans="14:14" customFormat="1">
      <c r="N16626" s="74"/>
    </row>
    <row r="16627" spans="14:14" customFormat="1">
      <c r="N16627" s="74"/>
    </row>
    <row r="16628" spans="14:14" customFormat="1">
      <c r="N16628" s="74"/>
    </row>
    <row r="16629" spans="14:14" customFormat="1">
      <c r="N16629" s="74"/>
    </row>
    <row r="16630" spans="14:14" customFormat="1">
      <c r="N16630" s="74"/>
    </row>
    <row r="16631" spans="14:14" customFormat="1">
      <c r="N16631" s="74"/>
    </row>
    <row r="16632" spans="14:14" customFormat="1">
      <c r="N16632" s="74"/>
    </row>
    <row r="16633" spans="14:14" customFormat="1">
      <c r="N16633" s="74"/>
    </row>
    <row r="16634" spans="14:14" customFormat="1">
      <c r="N16634" s="74"/>
    </row>
    <row r="16635" spans="14:14" customFormat="1">
      <c r="N16635" s="74"/>
    </row>
    <row r="16636" spans="14:14" customFormat="1">
      <c r="N16636" s="74"/>
    </row>
    <row r="16637" spans="14:14" customFormat="1">
      <c r="N16637" s="74"/>
    </row>
    <row r="16638" spans="14:14" customFormat="1">
      <c r="N16638" s="74"/>
    </row>
    <row r="16639" spans="14:14" customFormat="1">
      <c r="N16639" s="74"/>
    </row>
    <row r="16640" spans="14:14" customFormat="1">
      <c r="N16640" s="74"/>
    </row>
    <row r="16641" spans="14:14" customFormat="1">
      <c r="N16641" s="74"/>
    </row>
    <row r="16642" spans="14:14" customFormat="1">
      <c r="N16642" s="74"/>
    </row>
    <row r="16643" spans="14:14" customFormat="1">
      <c r="N16643" s="74"/>
    </row>
    <row r="16644" spans="14:14" customFormat="1">
      <c r="N16644" s="74"/>
    </row>
    <row r="16645" spans="14:14" customFormat="1">
      <c r="N16645" s="74"/>
    </row>
    <row r="16646" spans="14:14" customFormat="1">
      <c r="N16646" s="74"/>
    </row>
    <row r="16647" spans="14:14" customFormat="1">
      <c r="N16647" s="74"/>
    </row>
    <row r="16648" spans="14:14" customFormat="1">
      <c r="N16648" s="74"/>
    </row>
    <row r="16649" spans="14:14" customFormat="1">
      <c r="N16649" s="74"/>
    </row>
    <row r="16650" spans="14:14" customFormat="1">
      <c r="N16650" s="74"/>
    </row>
    <row r="16651" spans="14:14" customFormat="1">
      <c r="N16651" s="74"/>
    </row>
    <row r="16652" spans="14:14" customFormat="1">
      <c r="N16652" s="74"/>
    </row>
    <row r="16653" spans="14:14" customFormat="1">
      <c r="N16653" s="74"/>
    </row>
    <row r="16654" spans="14:14" customFormat="1">
      <c r="N16654" s="74"/>
    </row>
    <row r="16655" spans="14:14" customFormat="1">
      <c r="N16655" s="74"/>
    </row>
    <row r="16656" spans="14:14" customFormat="1">
      <c r="N16656" s="74"/>
    </row>
    <row r="16657" spans="14:14" customFormat="1">
      <c r="N16657" s="74"/>
    </row>
    <row r="16658" spans="14:14" customFormat="1">
      <c r="N16658" s="74"/>
    </row>
    <row r="16659" spans="14:14" customFormat="1">
      <c r="N16659" s="74"/>
    </row>
    <row r="16660" spans="14:14" customFormat="1">
      <c r="N16660" s="74"/>
    </row>
    <row r="16661" spans="14:14" customFormat="1">
      <c r="N16661" s="74"/>
    </row>
    <row r="16662" spans="14:14" customFormat="1">
      <c r="N16662" s="74"/>
    </row>
    <row r="16663" spans="14:14" customFormat="1">
      <c r="N16663" s="74"/>
    </row>
    <row r="16664" spans="14:14" customFormat="1">
      <c r="N16664" s="74"/>
    </row>
    <row r="16665" spans="14:14" customFormat="1">
      <c r="N16665" s="74"/>
    </row>
    <row r="16666" spans="14:14" customFormat="1">
      <c r="N16666" s="74"/>
    </row>
    <row r="16667" spans="14:14" customFormat="1">
      <c r="N16667" s="74"/>
    </row>
    <row r="16668" spans="14:14" customFormat="1">
      <c r="N16668" s="74"/>
    </row>
    <row r="16669" spans="14:14" customFormat="1">
      <c r="N16669" s="74"/>
    </row>
    <row r="16670" spans="14:14" customFormat="1">
      <c r="N16670" s="74"/>
    </row>
    <row r="16671" spans="14:14" customFormat="1">
      <c r="N16671" s="74"/>
    </row>
    <row r="16672" spans="14:14" customFormat="1">
      <c r="N16672" s="74"/>
    </row>
    <row r="16673" spans="14:14" customFormat="1">
      <c r="N16673" s="74"/>
    </row>
    <row r="16674" spans="14:14" customFormat="1">
      <c r="N16674" s="74"/>
    </row>
    <row r="16675" spans="14:14" customFormat="1">
      <c r="N16675" s="74"/>
    </row>
    <row r="16676" spans="14:14" customFormat="1">
      <c r="N16676" s="74"/>
    </row>
    <row r="16677" spans="14:14" customFormat="1">
      <c r="N16677" s="74"/>
    </row>
    <row r="16678" spans="14:14" customFormat="1">
      <c r="N16678" s="74"/>
    </row>
    <row r="16679" spans="14:14" customFormat="1">
      <c r="N16679" s="74"/>
    </row>
    <row r="16680" spans="14:14" customFormat="1">
      <c r="N16680" s="74"/>
    </row>
    <row r="16681" spans="14:14" customFormat="1">
      <c r="N16681" s="74"/>
    </row>
    <row r="16682" spans="14:14" customFormat="1">
      <c r="N16682" s="74"/>
    </row>
    <row r="16683" spans="14:14" customFormat="1">
      <c r="N16683" s="74"/>
    </row>
    <row r="16684" spans="14:14" customFormat="1">
      <c r="N16684" s="74"/>
    </row>
    <row r="16685" spans="14:14" customFormat="1">
      <c r="N16685" s="74"/>
    </row>
    <row r="16686" spans="14:14" customFormat="1">
      <c r="N16686" s="74"/>
    </row>
    <row r="16687" spans="14:14" customFormat="1">
      <c r="N16687" s="74"/>
    </row>
    <row r="16688" spans="14:14" customFormat="1">
      <c r="N16688" s="74"/>
    </row>
    <row r="16689" spans="14:14" customFormat="1">
      <c r="N16689" s="74"/>
    </row>
    <row r="16690" spans="14:14" customFormat="1">
      <c r="N16690" s="74"/>
    </row>
    <row r="16691" spans="14:14" customFormat="1">
      <c r="N16691" s="74"/>
    </row>
    <row r="16692" spans="14:14" customFormat="1">
      <c r="N16692" s="74"/>
    </row>
    <row r="16693" spans="14:14" customFormat="1">
      <c r="N16693" s="74"/>
    </row>
    <row r="16694" spans="14:14" customFormat="1">
      <c r="N16694" s="74"/>
    </row>
    <row r="16695" spans="14:14" customFormat="1">
      <c r="N16695" s="74"/>
    </row>
    <row r="16696" spans="14:14" customFormat="1">
      <c r="N16696" s="74"/>
    </row>
    <row r="16697" spans="14:14" customFormat="1">
      <c r="N16697" s="74"/>
    </row>
    <row r="16698" spans="14:14" customFormat="1">
      <c r="N16698" s="74"/>
    </row>
    <row r="16699" spans="14:14" customFormat="1">
      <c r="N16699" s="74"/>
    </row>
    <row r="16700" spans="14:14" customFormat="1">
      <c r="N16700" s="74"/>
    </row>
    <row r="16701" spans="14:14" customFormat="1">
      <c r="N16701" s="74"/>
    </row>
    <row r="16702" spans="14:14" customFormat="1">
      <c r="N16702" s="74"/>
    </row>
    <row r="16703" spans="14:14" customFormat="1">
      <c r="N16703" s="74"/>
    </row>
    <row r="16704" spans="14:14" customFormat="1">
      <c r="N16704" s="74"/>
    </row>
    <row r="16705" spans="14:14" customFormat="1">
      <c r="N16705" s="74"/>
    </row>
    <row r="16706" spans="14:14" customFormat="1">
      <c r="N16706" s="74"/>
    </row>
    <row r="16707" spans="14:14" customFormat="1">
      <c r="N16707" s="74"/>
    </row>
    <row r="16708" spans="14:14" customFormat="1">
      <c r="N16708" s="74"/>
    </row>
    <row r="16709" spans="14:14" customFormat="1">
      <c r="N16709" s="74"/>
    </row>
    <row r="16710" spans="14:14" customFormat="1">
      <c r="N16710" s="74"/>
    </row>
    <row r="16711" spans="14:14" customFormat="1">
      <c r="N16711" s="74"/>
    </row>
    <row r="16712" spans="14:14" customFormat="1">
      <c r="N16712" s="74"/>
    </row>
    <row r="16713" spans="14:14" customFormat="1">
      <c r="N16713" s="74"/>
    </row>
    <row r="16714" spans="14:14" customFormat="1">
      <c r="N16714" s="74"/>
    </row>
    <row r="16715" spans="14:14" customFormat="1">
      <c r="N16715" s="74"/>
    </row>
    <row r="16716" spans="14:14" customFormat="1">
      <c r="N16716" s="74"/>
    </row>
    <row r="16717" spans="14:14" customFormat="1">
      <c r="N16717" s="74"/>
    </row>
    <row r="16718" spans="14:14" customFormat="1">
      <c r="N16718" s="74"/>
    </row>
    <row r="16719" spans="14:14" customFormat="1">
      <c r="N16719" s="74"/>
    </row>
    <row r="16720" spans="14:14" customFormat="1">
      <c r="N16720" s="74"/>
    </row>
    <row r="16721" spans="14:14" customFormat="1">
      <c r="N16721" s="74"/>
    </row>
    <row r="16722" spans="14:14" customFormat="1">
      <c r="N16722" s="74"/>
    </row>
    <row r="16723" spans="14:14" customFormat="1">
      <c r="N16723" s="74"/>
    </row>
    <row r="16724" spans="14:14" customFormat="1">
      <c r="N16724" s="74"/>
    </row>
    <row r="16725" spans="14:14" customFormat="1">
      <c r="N16725" s="74"/>
    </row>
    <row r="16726" spans="14:14" customFormat="1">
      <c r="N16726" s="74"/>
    </row>
    <row r="16727" spans="14:14" customFormat="1">
      <c r="N16727" s="74"/>
    </row>
    <row r="16728" spans="14:14" customFormat="1">
      <c r="N16728" s="74"/>
    </row>
    <row r="16729" spans="14:14" customFormat="1">
      <c r="N16729" s="74"/>
    </row>
    <row r="16730" spans="14:14" customFormat="1">
      <c r="N16730" s="74"/>
    </row>
    <row r="16731" spans="14:14" customFormat="1">
      <c r="N16731" s="74"/>
    </row>
    <row r="16732" spans="14:14" customFormat="1">
      <c r="N16732" s="74"/>
    </row>
    <row r="16733" spans="14:14" customFormat="1">
      <c r="N16733" s="74"/>
    </row>
    <row r="16734" spans="14:14" customFormat="1">
      <c r="N16734" s="74"/>
    </row>
    <row r="16735" spans="14:14" customFormat="1">
      <c r="N16735" s="74"/>
    </row>
    <row r="16736" spans="14:14" customFormat="1">
      <c r="N16736" s="74"/>
    </row>
    <row r="16737" spans="14:14" customFormat="1">
      <c r="N16737" s="74"/>
    </row>
    <row r="16738" spans="14:14" customFormat="1">
      <c r="N16738" s="74"/>
    </row>
    <row r="16739" spans="14:14" customFormat="1">
      <c r="N16739" s="74"/>
    </row>
    <row r="16740" spans="14:14" customFormat="1">
      <c r="N16740" s="74"/>
    </row>
    <row r="16741" spans="14:14" customFormat="1">
      <c r="N16741" s="74"/>
    </row>
    <row r="16742" spans="14:14" customFormat="1">
      <c r="N16742" s="74"/>
    </row>
    <row r="16743" spans="14:14" customFormat="1">
      <c r="N16743" s="74"/>
    </row>
    <row r="16744" spans="14:14" customFormat="1">
      <c r="N16744" s="74"/>
    </row>
    <row r="16745" spans="14:14" customFormat="1">
      <c r="N16745" s="74"/>
    </row>
    <row r="16746" spans="14:14" customFormat="1">
      <c r="N16746" s="74"/>
    </row>
    <row r="16747" spans="14:14" customFormat="1">
      <c r="N16747" s="74"/>
    </row>
    <row r="16748" spans="14:14" customFormat="1">
      <c r="N16748" s="74"/>
    </row>
    <row r="16749" spans="14:14" customFormat="1">
      <c r="N16749" s="74"/>
    </row>
    <row r="16750" spans="14:14" customFormat="1">
      <c r="N16750" s="74"/>
    </row>
    <row r="16751" spans="14:14" customFormat="1">
      <c r="N16751" s="74"/>
    </row>
    <row r="16752" spans="14:14" customFormat="1">
      <c r="N16752" s="74"/>
    </row>
    <row r="16753" spans="14:14" customFormat="1">
      <c r="N16753" s="74"/>
    </row>
    <row r="16754" spans="14:14" customFormat="1">
      <c r="N16754" s="74"/>
    </row>
    <row r="16755" spans="14:14" customFormat="1">
      <c r="N16755" s="74"/>
    </row>
    <row r="16756" spans="14:14" customFormat="1">
      <c r="N16756" s="74"/>
    </row>
    <row r="16757" spans="14:14" customFormat="1">
      <c r="N16757" s="74"/>
    </row>
    <row r="16758" spans="14:14" customFormat="1">
      <c r="N16758" s="74"/>
    </row>
    <row r="16759" spans="14:14" customFormat="1">
      <c r="N16759" s="74"/>
    </row>
    <row r="16760" spans="14:14" customFormat="1">
      <c r="N16760" s="74"/>
    </row>
    <row r="16761" spans="14:14" customFormat="1">
      <c r="N16761" s="74"/>
    </row>
    <row r="16762" spans="14:14" customFormat="1">
      <c r="N16762" s="74"/>
    </row>
    <row r="16763" spans="14:14" customFormat="1">
      <c r="N16763" s="74"/>
    </row>
    <row r="16764" spans="14:14" customFormat="1">
      <c r="N16764" s="74"/>
    </row>
    <row r="16765" spans="14:14" customFormat="1">
      <c r="N16765" s="74"/>
    </row>
    <row r="16766" spans="14:14" customFormat="1">
      <c r="N16766" s="74"/>
    </row>
    <row r="16767" spans="14:14" customFormat="1">
      <c r="N16767" s="74"/>
    </row>
    <row r="16768" spans="14:14" customFormat="1">
      <c r="N16768" s="74"/>
    </row>
    <row r="16769" spans="14:14" customFormat="1">
      <c r="N16769" s="74"/>
    </row>
    <row r="16770" spans="14:14" customFormat="1">
      <c r="N16770" s="74"/>
    </row>
    <row r="16771" spans="14:14" customFormat="1">
      <c r="N16771" s="74"/>
    </row>
    <row r="16772" spans="14:14" customFormat="1">
      <c r="N16772" s="74"/>
    </row>
    <row r="16773" spans="14:14" customFormat="1">
      <c r="N16773" s="74"/>
    </row>
    <row r="16774" spans="14:14" customFormat="1">
      <c r="N16774" s="74"/>
    </row>
    <row r="16775" spans="14:14" customFormat="1">
      <c r="N16775" s="74"/>
    </row>
    <row r="16776" spans="14:14" customFormat="1">
      <c r="N16776" s="74"/>
    </row>
    <row r="16777" spans="14:14" customFormat="1">
      <c r="N16777" s="74"/>
    </row>
    <row r="16778" spans="14:14" customFormat="1">
      <c r="N16778" s="74"/>
    </row>
    <row r="16779" spans="14:14" customFormat="1">
      <c r="N16779" s="74"/>
    </row>
    <row r="16780" spans="14:14" customFormat="1">
      <c r="N16780" s="74"/>
    </row>
    <row r="16781" spans="14:14" customFormat="1">
      <c r="N16781" s="74"/>
    </row>
    <row r="16782" spans="14:14" customFormat="1">
      <c r="N16782" s="74"/>
    </row>
    <row r="16783" spans="14:14" customFormat="1">
      <c r="N16783" s="74"/>
    </row>
    <row r="16784" spans="14:14" customFormat="1">
      <c r="N16784" s="74"/>
    </row>
    <row r="16785" spans="14:14" customFormat="1">
      <c r="N16785" s="74"/>
    </row>
    <row r="16786" spans="14:14" customFormat="1">
      <c r="N16786" s="74"/>
    </row>
    <row r="16787" spans="14:14" customFormat="1">
      <c r="N16787" s="74"/>
    </row>
    <row r="16788" spans="14:14" customFormat="1">
      <c r="N16788" s="74"/>
    </row>
    <row r="16789" spans="14:14" customFormat="1">
      <c r="N16789" s="74"/>
    </row>
    <row r="16790" spans="14:14" customFormat="1">
      <c r="N16790" s="74"/>
    </row>
    <row r="16791" spans="14:14" customFormat="1">
      <c r="N16791" s="74"/>
    </row>
    <row r="16792" spans="14:14" customFormat="1">
      <c r="N16792" s="74"/>
    </row>
    <row r="16793" spans="14:14" customFormat="1">
      <c r="N16793" s="74"/>
    </row>
    <row r="16794" spans="14:14" customFormat="1">
      <c r="N16794" s="74"/>
    </row>
    <row r="16795" spans="14:14" customFormat="1">
      <c r="N16795" s="74"/>
    </row>
    <row r="16796" spans="14:14" customFormat="1">
      <c r="N16796" s="74"/>
    </row>
    <row r="16797" spans="14:14" customFormat="1">
      <c r="N16797" s="74"/>
    </row>
    <row r="16798" spans="14:14" customFormat="1">
      <c r="N16798" s="74"/>
    </row>
    <row r="16799" spans="14:14" customFormat="1">
      <c r="N16799" s="74"/>
    </row>
    <row r="16800" spans="14:14" customFormat="1">
      <c r="N16800" s="74"/>
    </row>
    <row r="16801" spans="14:14" customFormat="1">
      <c r="N16801" s="74"/>
    </row>
    <row r="16802" spans="14:14" customFormat="1">
      <c r="N16802" s="74"/>
    </row>
    <row r="16803" spans="14:14" customFormat="1">
      <c r="N16803" s="74"/>
    </row>
    <row r="16804" spans="14:14" customFormat="1">
      <c r="N16804" s="74"/>
    </row>
    <row r="16805" spans="14:14" customFormat="1">
      <c r="N16805" s="74"/>
    </row>
    <row r="16806" spans="14:14" customFormat="1">
      <c r="N16806" s="74"/>
    </row>
    <row r="16807" spans="14:14" customFormat="1">
      <c r="N16807" s="74"/>
    </row>
    <row r="16808" spans="14:14" customFormat="1">
      <c r="N16808" s="74"/>
    </row>
    <row r="16809" spans="14:14" customFormat="1">
      <c r="N16809" s="74"/>
    </row>
    <row r="16810" spans="14:14" customFormat="1">
      <c r="N16810" s="74"/>
    </row>
    <row r="16811" spans="14:14" customFormat="1">
      <c r="N16811" s="74"/>
    </row>
    <row r="16812" spans="14:14" customFormat="1">
      <c r="N16812" s="74"/>
    </row>
    <row r="16813" spans="14:14" customFormat="1">
      <c r="N16813" s="74"/>
    </row>
    <row r="16814" spans="14:14" customFormat="1">
      <c r="N16814" s="74"/>
    </row>
    <row r="16815" spans="14:14" customFormat="1">
      <c r="N16815" s="74"/>
    </row>
    <row r="16816" spans="14:14" customFormat="1">
      <c r="N16816" s="74"/>
    </row>
    <row r="16817" spans="14:14" customFormat="1">
      <c r="N16817" s="74"/>
    </row>
    <row r="16818" spans="14:14" customFormat="1">
      <c r="N16818" s="74"/>
    </row>
    <row r="16819" spans="14:14" customFormat="1">
      <c r="N16819" s="74"/>
    </row>
    <row r="16820" spans="14:14" customFormat="1">
      <c r="N16820" s="74"/>
    </row>
    <row r="16821" spans="14:14" customFormat="1">
      <c r="N16821" s="74"/>
    </row>
    <row r="16822" spans="14:14" customFormat="1">
      <c r="N16822" s="74"/>
    </row>
    <row r="16823" spans="14:14" customFormat="1">
      <c r="N16823" s="74"/>
    </row>
    <row r="16824" spans="14:14" customFormat="1">
      <c r="N16824" s="74"/>
    </row>
    <row r="16825" spans="14:14" customFormat="1">
      <c r="N16825" s="74"/>
    </row>
    <row r="16826" spans="14:14" customFormat="1">
      <c r="N16826" s="74"/>
    </row>
    <row r="16827" spans="14:14" customFormat="1">
      <c r="N16827" s="74"/>
    </row>
    <row r="16828" spans="14:14" customFormat="1">
      <c r="N16828" s="74"/>
    </row>
    <row r="16829" spans="14:14" customFormat="1">
      <c r="N16829" s="74"/>
    </row>
    <row r="16830" spans="14:14" customFormat="1">
      <c r="N16830" s="74"/>
    </row>
    <row r="16831" spans="14:14" customFormat="1">
      <c r="N16831" s="74"/>
    </row>
    <row r="16832" spans="14:14" customFormat="1">
      <c r="N16832" s="74"/>
    </row>
    <row r="16833" spans="14:14" customFormat="1">
      <c r="N16833" s="74"/>
    </row>
    <row r="16834" spans="14:14" customFormat="1">
      <c r="N16834" s="74"/>
    </row>
    <row r="16835" spans="14:14" customFormat="1">
      <c r="N16835" s="74"/>
    </row>
    <row r="16836" spans="14:14" customFormat="1">
      <c r="N16836" s="74"/>
    </row>
    <row r="16837" spans="14:14" customFormat="1">
      <c r="N16837" s="74"/>
    </row>
    <row r="16838" spans="14:14" customFormat="1">
      <c r="N16838" s="74"/>
    </row>
    <row r="16839" spans="14:14" customFormat="1">
      <c r="N16839" s="74"/>
    </row>
    <row r="16840" spans="14:14" customFormat="1">
      <c r="N16840" s="74"/>
    </row>
    <row r="16841" spans="14:14" customFormat="1">
      <c r="N16841" s="74"/>
    </row>
    <row r="16842" spans="14:14" customFormat="1">
      <c r="N16842" s="74"/>
    </row>
    <row r="16843" spans="14:14" customFormat="1">
      <c r="N16843" s="74"/>
    </row>
    <row r="16844" spans="14:14" customFormat="1">
      <c r="N16844" s="74"/>
    </row>
    <row r="16845" spans="14:14" customFormat="1">
      <c r="N16845" s="74"/>
    </row>
    <row r="16846" spans="14:14" customFormat="1">
      <c r="N16846" s="74"/>
    </row>
    <row r="16847" spans="14:14" customFormat="1">
      <c r="N16847" s="74"/>
    </row>
    <row r="16848" spans="14:14" customFormat="1">
      <c r="N16848" s="74"/>
    </row>
    <row r="16849" spans="14:14" customFormat="1">
      <c r="N16849" s="74"/>
    </row>
    <row r="16850" spans="14:14" customFormat="1">
      <c r="N16850" s="74"/>
    </row>
    <row r="16851" spans="14:14" customFormat="1">
      <c r="N16851" s="74"/>
    </row>
    <row r="16852" spans="14:14" customFormat="1">
      <c r="N16852" s="74"/>
    </row>
    <row r="16853" spans="14:14" customFormat="1">
      <c r="N16853" s="74"/>
    </row>
    <row r="16854" spans="14:14" customFormat="1">
      <c r="N16854" s="74"/>
    </row>
    <row r="16855" spans="14:14" customFormat="1">
      <c r="N16855" s="74"/>
    </row>
    <row r="16856" spans="14:14" customFormat="1">
      <c r="N16856" s="74"/>
    </row>
    <row r="16857" spans="14:14" customFormat="1">
      <c r="N16857" s="74"/>
    </row>
    <row r="16858" spans="14:14" customFormat="1">
      <c r="N16858" s="74"/>
    </row>
    <row r="16859" spans="14:14" customFormat="1">
      <c r="N16859" s="74"/>
    </row>
    <row r="16860" spans="14:14" customFormat="1">
      <c r="N16860" s="74"/>
    </row>
    <row r="16861" spans="14:14" customFormat="1">
      <c r="N16861" s="74"/>
    </row>
    <row r="16862" spans="14:14" customFormat="1">
      <c r="N16862" s="74"/>
    </row>
    <row r="16863" spans="14:14" customFormat="1">
      <c r="N16863" s="74"/>
    </row>
    <row r="16864" spans="14:14" customFormat="1">
      <c r="N16864" s="74"/>
    </row>
    <row r="16865" spans="14:14" customFormat="1">
      <c r="N16865" s="74"/>
    </row>
    <row r="16866" spans="14:14" customFormat="1">
      <c r="N16866" s="74"/>
    </row>
    <row r="16867" spans="14:14" customFormat="1">
      <c r="N16867" s="74"/>
    </row>
    <row r="16868" spans="14:14" customFormat="1">
      <c r="N16868" s="74"/>
    </row>
    <row r="16869" spans="14:14" customFormat="1">
      <c r="N16869" s="74"/>
    </row>
    <row r="16870" spans="14:14" customFormat="1">
      <c r="N16870" s="74"/>
    </row>
    <row r="16871" spans="14:14" customFormat="1">
      <c r="N16871" s="74"/>
    </row>
    <row r="16872" spans="14:14" customFormat="1">
      <c r="N16872" s="74"/>
    </row>
    <row r="16873" spans="14:14" customFormat="1">
      <c r="N16873" s="74"/>
    </row>
    <row r="16874" spans="14:14" customFormat="1">
      <c r="N16874" s="74"/>
    </row>
    <row r="16875" spans="14:14" customFormat="1">
      <c r="N16875" s="74"/>
    </row>
    <row r="16876" spans="14:14" customFormat="1">
      <c r="N16876" s="74"/>
    </row>
    <row r="16877" spans="14:14" customFormat="1">
      <c r="N16877" s="74"/>
    </row>
    <row r="16878" spans="14:14" customFormat="1">
      <c r="N16878" s="74"/>
    </row>
    <row r="16879" spans="14:14" customFormat="1">
      <c r="N16879" s="74"/>
    </row>
    <row r="16880" spans="14:14" customFormat="1">
      <c r="N16880" s="74"/>
    </row>
    <row r="16881" spans="14:14" customFormat="1">
      <c r="N16881" s="74"/>
    </row>
    <row r="16882" spans="14:14" customFormat="1">
      <c r="N16882" s="74"/>
    </row>
    <row r="16883" spans="14:14" customFormat="1">
      <c r="N16883" s="74"/>
    </row>
    <row r="16884" spans="14:14" customFormat="1">
      <c r="N16884" s="74"/>
    </row>
    <row r="16885" spans="14:14" customFormat="1">
      <c r="N16885" s="74"/>
    </row>
    <row r="16886" spans="14:14" customFormat="1">
      <c r="N16886" s="74"/>
    </row>
    <row r="16887" spans="14:14" customFormat="1">
      <c r="N16887" s="74"/>
    </row>
    <row r="16888" spans="14:14" customFormat="1">
      <c r="N16888" s="74"/>
    </row>
    <row r="16889" spans="14:14" customFormat="1">
      <c r="N16889" s="74"/>
    </row>
    <row r="16890" spans="14:14" customFormat="1">
      <c r="N16890" s="74"/>
    </row>
    <row r="16891" spans="14:14" customFormat="1">
      <c r="N16891" s="74"/>
    </row>
    <row r="16892" spans="14:14" customFormat="1">
      <c r="N16892" s="74"/>
    </row>
    <row r="16893" spans="14:14" customFormat="1">
      <c r="N16893" s="74"/>
    </row>
    <row r="16894" spans="14:14" customFormat="1">
      <c r="N16894" s="74"/>
    </row>
    <row r="16895" spans="14:14" customFormat="1">
      <c r="N16895" s="74"/>
    </row>
    <row r="16896" spans="14:14" customFormat="1">
      <c r="N16896" s="74"/>
    </row>
    <row r="16897" spans="14:14" customFormat="1">
      <c r="N16897" s="74"/>
    </row>
    <row r="16898" spans="14:14" customFormat="1">
      <c r="N16898" s="74"/>
    </row>
    <row r="16899" spans="14:14" customFormat="1">
      <c r="N16899" s="74"/>
    </row>
    <row r="16900" spans="14:14" customFormat="1">
      <c r="N16900" s="74"/>
    </row>
    <row r="16901" spans="14:14" customFormat="1">
      <c r="N16901" s="74"/>
    </row>
    <row r="16902" spans="14:14" customFormat="1">
      <c r="N16902" s="74"/>
    </row>
    <row r="16903" spans="14:14" customFormat="1">
      <c r="N16903" s="74"/>
    </row>
    <row r="16904" spans="14:14" customFormat="1">
      <c r="N16904" s="74"/>
    </row>
    <row r="16905" spans="14:14" customFormat="1">
      <c r="N16905" s="74"/>
    </row>
    <row r="16906" spans="14:14" customFormat="1">
      <c r="N16906" s="74"/>
    </row>
    <row r="16907" spans="14:14" customFormat="1">
      <c r="N16907" s="74"/>
    </row>
    <row r="16908" spans="14:14" customFormat="1">
      <c r="N16908" s="74"/>
    </row>
    <row r="16909" spans="14:14" customFormat="1">
      <c r="N16909" s="74"/>
    </row>
    <row r="16910" spans="14:14" customFormat="1">
      <c r="N16910" s="74"/>
    </row>
    <row r="16911" spans="14:14" customFormat="1">
      <c r="N16911" s="74"/>
    </row>
    <row r="16912" spans="14:14" customFormat="1">
      <c r="N16912" s="74"/>
    </row>
    <row r="16913" spans="14:14" customFormat="1">
      <c r="N16913" s="74"/>
    </row>
    <row r="16914" spans="14:14" customFormat="1">
      <c r="N16914" s="74"/>
    </row>
    <row r="16915" spans="14:14" customFormat="1">
      <c r="N16915" s="74"/>
    </row>
    <row r="16916" spans="14:14" customFormat="1">
      <c r="N16916" s="74"/>
    </row>
    <row r="16917" spans="14:14" customFormat="1">
      <c r="N16917" s="74"/>
    </row>
    <row r="16918" spans="14:14" customFormat="1">
      <c r="N16918" s="74"/>
    </row>
    <row r="16919" spans="14:14" customFormat="1">
      <c r="N16919" s="74"/>
    </row>
    <row r="16920" spans="14:14" customFormat="1">
      <c r="N16920" s="74"/>
    </row>
    <row r="16921" spans="14:14" customFormat="1">
      <c r="N16921" s="74"/>
    </row>
    <row r="16922" spans="14:14" customFormat="1">
      <c r="N16922" s="74"/>
    </row>
    <row r="16923" spans="14:14" customFormat="1">
      <c r="N16923" s="74"/>
    </row>
    <row r="16924" spans="14:14" customFormat="1">
      <c r="N16924" s="74"/>
    </row>
    <row r="16925" spans="14:14" customFormat="1">
      <c r="N16925" s="74"/>
    </row>
    <row r="16926" spans="14:14" customFormat="1">
      <c r="N16926" s="74"/>
    </row>
    <row r="16927" spans="14:14" customFormat="1">
      <c r="N16927" s="74"/>
    </row>
    <row r="16928" spans="14:14" customFormat="1">
      <c r="N16928" s="74"/>
    </row>
    <row r="16929" spans="14:14" customFormat="1">
      <c r="N16929" s="74"/>
    </row>
    <row r="16930" spans="14:14" customFormat="1">
      <c r="N16930" s="74"/>
    </row>
    <row r="16931" spans="14:14" customFormat="1">
      <c r="N16931" s="74"/>
    </row>
    <row r="16932" spans="14:14" customFormat="1">
      <c r="N16932" s="74"/>
    </row>
    <row r="16933" spans="14:14" customFormat="1">
      <c r="N16933" s="74"/>
    </row>
    <row r="16934" spans="14:14" customFormat="1">
      <c r="N16934" s="74"/>
    </row>
    <row r="16935" spans="14:14" customFormat="1">
      <c r="N16935" s="74"/>
    </row>
    <row r="16936" spans="14:14" customFormat="1">
      <c r="N16936" s="74"/>
    </row>
    <row r="16937" spans="14:14" customFormat="1">
      <c r="N16937" s="74"/>
    </row>
    <row r="16938" spans="14:14" customFormat="1">
      <c r="N16938" s="74"/>
    </row>
    <row r="16939" spans="14:14" customFormat="1">
      <c r="N16939" s="74"/>
    </row>
    <row r="16940" spans="14:14" customFormat="1">
      <c r="N16940" s="74"/>
    </row>
    <row r="16941" spans="14:14" customFormat="1">
      <c r="N16941" s="74"/>
    </row>
    <row r="16942" spans="14:14" customFormat="1">
      <c r="N16942" s="74"/>
    </row>
    <row r="16943" spans="14:14" customFormat="1">
      <c r="N16943" s="74"/>
    </row>
    <row r="16944" spans="14:14" customFormat="1">
      <c r="N16944" s="74"/>
    </row>
    <row r="16945" spans="14:14" customFormat="1">
      <c r="N16945" s="74"/>
    </row>
    <row r="16946" spans="14:14" customFormat="1">
      <c r="N16946" s="74"/>
    </row>
    <row r="16947" spans="14:14" customFormat="1">
      <c r="N16947" s="74"/>
    </row>
    <row r="16948" spans="14:14" customFormat="1">
      <c r="N16948" s="74"/>
    </row>
    <row r="16949" spans="14:14" customFormat="1">
      <c r="N16949" s="74"/>
    </row>
    <row r="16950" spans="14:14" customFormat="1">
      <c r="N16950" s="74"/>
    </row>
    <row r="16951" spans="14:14" customFormat="1">
      <c r="N16951" s="74"/>
    </row>
    <row r="16952" spans="14:14" customFormat="1">
      <c r="N16952" s="74"/>
    </row>
    <row r="16953" spans="14:14" customFormat="1">
      <c r="N16953" s="74"/>
    </row>
    <row r="16954" spans="14:14" customFormat="1">
      <c r="N16954" s="74"/>
    </row>
    <row r="16955" spans="14:14" customFormat="1">
      <c r="N16955" s="74"/>
    </row>
    <row r="16956" spans="14:14" customFormat="1">
      <c r="N16956" s="74"/>
    </row>
    <row r="16957" spans="14:14" customFormat="1">
      <c r="N16957" s="74"/>
    </row>
    <row r="16958" spans="14:14" customFormat="1">
      <c r="N16958" s="74"/>
    </row>
    <row r="16959" spans="14:14" customFormat="1">
      <c r="N16959" s="74"/>
    </row>
    <row r="16960" spans="14:14" customFormat="1">
      <c r="N16960" s="74"/>
    </row>
    <row r="16961" spans="14:14" customFormat="1">
      <c r="N16961" s="74"/>
    </row>
    <row r="16962" spans="14:14" customFormat="1">
      <c r="N16962" s="74"/>
    </row>
    <row r="16963" spans="14:14" customFormat="1">
      <c r="N16963" s="74"/>
    </row>
    <row r="16964" spans="14:14" customFormat="1">
      <c r="N16964" s="74"/>
    </row>
    <row r="16965" spans="14:14" customFormat="1">
      <c r="N16965" s="74"/>
    </row>
    <row r="16966" spans="14:14" customFormat="1">
      <c r="N16966" s="74"/>
    </row>
    <row r="16967" spans="14:14" customFormat="1">
      <c r="N16967" s="74"/>
    </row>
    <row r="16968" spans="14:14" customFormat="1">
      <c r="N16968" s="74"/>
    </row>
    <row r="16969" spans="14:14" customFormat="1">
      <c r="N16969" s="74"/>
    </row>
    <row r="16970" spans="14:14" customFormat="1">
      <c r="N16970" s="74"/>
    </row>
    <row r="16971" spans="14:14" customFormat="1">
      <c r="N16971" s="74"/>
    </row>
    <row r="16972" spans="14:14" customFormat="1">
      <c r="N16972" s="74"/>
    </row>
    <row r="16973" spans="14:14" customFormat="1">
      <c r="N16973" s="74"/>
    </row>
    <row r="16974" spans="14:14" customFormat="1">
      <c r="N16974" s="74"/>
    </row>
    <row r="16975" spans="14:14" customFormat="1">
      <c r="N16975" s="74"/>
    </row>
    <row r="16976" spans="14:14" customFormat="1">
      <c r="N16976" s="74"/>
    </row>
    <row r="16977" spans="14:14" customFormat="1">
      <c r="N16977" s="74"/>
    </row>
    <row r="16978" spans="14:14" customFormat="1">
      <c r="N16978" s="74"/>
    </row>
    <row r="16979" spans="14:14" customFormat="1">
      <c r="N16979" s="74"/>
    </row>
    <row r="16980" spans="14:14" customFormat="1">
      <c r="N16980" s="74"/>
    </row>
    <row r="16981" spans="14:14" customFormat="1">
      <c r="N16981" s="74"/>
    </row>
    <row r="16982" spans="14:14" customFormat="1">
      <c r="N16982" s="74"/>
    </row>
    <row r="16983" spans="14:14" customFormat="1">
      <c r="N16983" s="74"/>
    </row>
    <row r="16984" spans="14:14" customFormat="1">
      <c r="N16984" s="74"/>
    </row>
    <row r="16985" spans="14:14" customFormat="1">
      <c r="N16985" s="74"/>
    </row>
    <row r="16986" spans="14:14" customFormat="1">
      <c r="N16986" s="74"/>
    </row>
    <row r="16987" spans="14:14" customFormat="1">
      <c r="N16987" s="74"/>
    </row>
    <row r="16988" spans="14:14" customFormat="1">
      <c r="N16988" s="74"/>
    </row>
    <row r="16989" spans="14:14" customFormat="1">
      <c r="N16989" s="74"/>
    </row>
    <row r="16990" spans="14:14" customFormat="1">
      <c r="N16990" s="74"/>
    </row>
    <row r="16991" spans="14:14" customFormat="1">
      <c r="N16991" s="74"/>
    </row>
    <row r="16992" spans="14:14" customFormat="1">
      <c r="N16992" s="74"/>
    </row>
    <row r="16993" spans="14:14" customFormat="1">
      <c r="N16993" s="74"/>
    </row>
    <row r="16994" spans="14:14" customFormat="1">
      <c r="N16994" s="74"/>
    </row>
    <row r="16995" spans="14:14" customFormat="1">
      <c r="N16995" s="74"/>
    </row>
    <row r="16996" spans="14:14" customFormat="1">
      <c r="N16996" s="74"/>
    </row>
    <row r="16997" spans="14:14" customFormat="1">
      <c r="N16997" s="74"/>
    </row>
    <row r="16998" spans="14:14" customFormat="1">
      <c r="N16998" s="74"/>
    </row>
    <row r="16999" spans="14:14" customFormat="1">
      <c r="N16999" s="74"/>
    </row>
    <row r="17000" spans="14:14" customFormat="1">
      <c r="N17000" s="74"/>
    </row>
    <row r="17001" spans="14:14" customFormat="1">
      <c r="N17001" s="74"/>
    </row>
    <row r="17002" spans="14:14" customFormat="1">
      <c r="N17002" s="74"/>
    </row>
    <row r="17003" spans="14:14" customFormat="1">
      <c r="N17003" s="74"/>
    </row>
    <row r="17004" spans="14:14" customFormat="1">
      <c r="N17004" s="74"/>
    </row>
    <row r="17005" spans="14:14" customFormat="1">
      <c r="N17005" s="74"/>
    </row>
    <row r="17006" spans="14:14" customFormat="1">
      <c r="N17006" s="74"/>
    </row>
    <row r="17007" spans="14:14" customFormat="1">
      <c r="N17007" s="74"/>
    </row>
    <row r="17008" spans="14:14" customFormat="1">
      <c r="N17008" s="74"/>
    </row>
    <row r="17009" spans="14:14" customFormat="1">
      <c r="N17009" s="74"/>
    </row>
    <row r="17010" spans="14:14" customFormat="1">
      <c r="N17010" s="74"/>
    </row>
    <row r="17011" spans="14:14" customFormat="1">
      <c r="N17011" s="74"/>
    </row>
    <row r="17012" spans="14:14" customFormat="1">
      <c r="N17012" s="74"/>
    </row>
    <row r="17013" spans="14:14" customFormat="1">
      <c r="N17013" s="74"/>
    </row>
    <row r="17014" spans="14:14" customFormat="1">
      <c r="N17014" s="74"/>
    </row>
    <row r="17015" spans="14:14" customFormat="1">
      <c r="N17015" s="74"/>
    </row>
    <row r="17016" spans="14:14" customFormat="1">
      <c r="N17016" s="74"/>
    </row>
    <row r="17017" spans="14:14" customFormat="1">
      <c r="N17017" s="74"/>
    </row>
    <row r="17018" spans="14:14" customFormat="1">
      <c r="N17018" s="74"/>
    </row>
    <row r="17019" spans="14:14" customFormat="1">
      <c r="N17019" s="74"/>
    </row>
    <row r="17020" spans="14:14" customFormat="1">
      <c r="N17020" s="74"/>
    </row>
    <row r="17021" spans="14:14" customFormat="1">
      <c r="N17021" s="74"/>
    </row>
    <row r="17022" spans="14:14" customFormat="1">
      <c r="N17022" s="74"/>
    </row>
    <row r="17023" spans="14:14" customFormat="1">
      <c r="N17023" s="74"/>
    </row>
    <row r="17024" spans="14:14" customFormat="1">
      <c r="N17024" s="74"/>
    </row>
    <row r="17025" spans="14:14" customFormat="1">
      <c r="N17025" s="74"/>
    </row>
    <row r="17026" spans="14:14" customFormat="1">
      <c r="N17026" s="74"/>
    </row>
    <row r="17027" spans="14:14" customFormat="1">
      <c r="N17027" s="74"/>
    </row>
    <row r="17028" spans="14:14" customFormat="1">
      <c r="N17028" s="74"/>
    </row>
    <row r="17029" spans="14:14" customFormat="1">
      <c r="N17029" s="74"/>
    </row>
    <row r="17030" spans="14:14" customFormat="1">
      <c r="N17030" s="74"/>
    </row>
    <row r="17031" spans="14:14" customFormat="1">
      <c r="N17031" s="74"/>
    </row>
    <row r="17032" spans="14:14" customFormat="1">
      <c r="N17032" s="74"/>
    </row>
    <row r="17033" spans="14:14" customFormat="1">
      <c r="N17033" s="74"/>
    </row>
    <row r="17034" spans="14:14" customFormat="1">
      <c r="N17034" s="74"/>
    </row>
    <row r="17035" spans="14:14" customFormat="1">
      <c r="N17035" s="74"/>
    </row>
    <row r="17036" spans="14:14" customFormat="1">
      <c r="N17036" s="74"/>
    </row>
    <row r="17037" spans="14:14" customFormat="1">
      <c r="N17037" s="74"/>
    </row>
    <row r="17038" spans="14:14" customFormat="1">
      <c r="N17038" s="74"/>
    </row>
    <row r="17039" spans="14:14" customFormat="1">
      <c r="N17039" s="74"/>
    </row>
    <row r="17040" spans="14:14" customFormat="1">
      <c r="N17040" s="74"/>
    </row>
    <row r="17041" spans="14:14" customFormat="1">
      <c r="N17041" s="74"/>
    </row>
    <row r="17042" spans="14:14" customFormat="1">
      <c r="N17042" s="74"/>
    </row>
    <row r="17043" spans="14:14" customFormat="1">
      <c r="N17043" s="74"/>
    </row>
    <row r="17044" spans="14:14" customFormat="1">
      <c r="N17044" s="74"/>
    </row>
    <row r="17045" spans="14:14" customFormat="1">
      <c r="N17045" s="74"/>
    </row>
    <row r="17046" spans="14:14" customFormat="1">
      <c r="N17046" s="74"/>
    </row>
    <row r="17047" spans="14:14" customFormat="1">
      <c r="N17047" s="74"/>
    </row>
    <row r="17048" spans="14:14" customFormat="1">
      <c r="N17048" s="74"/>
    </row>
    <row r="17049" spans="14:14" customFormat="1">
      <c r="N17049" s="74"/>
    </row>
    <row r="17050" spans="14:14" customFormat="1">
      <c r="N17050" s="74"/>
    </row>
    <row r="17051" spans="14:14" customFormat="1">
      <c r="N17051" s="74"/>
    </row>
    <row r="17052" spans="14:14" customFormat="1">
      <c r="N17052" s="74"/>
    </row>
    <row r="17053" spans="14:14" customFormat="1">
      <c r="N17053" s="74"/>
    </row>
    <row r="17054" spans="14:14" customFormat="1">
      <c r="N17054" s="74"/>
    </row>
    <row r="17055" spans="14:14" customFormat="1">
      <c r="N17055" s="74"/>
    </row>
    <row r="17056" spans="14:14" customFormat="1">
      <c r="N17056" s="74"/>
    </row>
    <row r="17057" spans="14:14" customFormat="1">
      <c r="N17057" s="74"/>
    </row>
    <row r="17058" spans="14:14" customFormat="1">
      <c r="N17058" s="74"/>
    </row>
    <row r="17059" spans="14:14" customFormat="1">
      <c r="N17059" s="74"/>
    </row>
    <row r="17060" spans="14:14" customFormat="1">
      <c r="N17060" s="74"/>
    </row>
    <row r="17061" spans="14:14" customFormat="1">
      <c r="N17061" s="74"/>
    </row>
    <row r="17062" spans="14:14" customFormat="1">
      <c r="N17062" s="74"/>
    </row>
    <row r="17063" spans="14:14" customFormat="1">
      <c r="N17063" s="74"/>
    </row>
    <row r="17064" spans="14:14" customFormat="1">
      <c r="N17064" s="74"/>
    </row>
    <row r="17065" spans="14:14" customFormat="1">
      <c r="N17065" s="74"/>
    </row>
    <row r="17066" spans="14:14" customFormat="1">
      <c r="N17066" s="74"/>
    </row>
    <row r="17067" spans="14:14" customFormat="1">
      <c r="N17067" s="74"/>
    </row>
    <row r="17068" spans="14:14" customFormat="1">
      <c r="N17068" s="74"/>
    </row>
    <row r="17069" spans="14:14" customFormat="1">
      <c r="N17069" s="74"/>
    </row>
    <row r="17070" spans="14:14" customFormat="1">
      <c r="N17070" s="74"/>
    </row>
    <row r="17071" spans="14:14" customFormat="1">
      <c r="N17071" s="74"/>
    </row>
    <row r="17072" spans="14:14" customFormat="1">
      <c r="N17072" s="74"/>
    </row>
    <row r="17073" spans="14:14" customFormat="1">
      <c r="N17073" s="74"/>
    </row>
    <row r="17074" spans="14:14" customFormat="1">
      <c r="N17074" s="74"/>
    </row>
    <row r="17075" spans="14:14" customFormat="1">
      <c r="N17075" s="74"/>
    </row>
    <row r="17076" spans="14:14" customFormat="1">
      <c r="N17076" s="74"/>
    </row>
    <row r="17077" spans="14:14" customFormat="1">
      <c r="N17077" s="74"/>
    </row>
    <row r="17078" spans="14:14" customFormat="1">
      <c r="N17078" s="74"/>
    </row>
    <row r="17079" spans="14:14" customFormat="1">
      <c r="N17079" s="74"/>
    </row>
    <row r="17080" spans="14:14" customFormat="1">
      <c r="N17080" s="74"/>
    </row>
    <row r="17081" spans="14:14" customFormat="1">
      <c r="N17081" s="74"/>
    </row>
    <row r="17082" spans="14:14" customFormat="1">
      <c r="N17082" s="74"/>
    </row>
    <row r="17083" spans="14:14" customFormat="1">
      <c r="N17083" s="74"/>
    </row>
    <row r="17084" spans="14:14" customFormat="1">
      <c r="N17084" s="74"/>
    </row>
    <row r="17085" spans="14:14" customFormat="1">
      <c r="N17085" s="74"/>
    </row>
    <row r="17086" spans="14:14" customFormat="1">
      <c r="N17086" s="74"/>
    </row>
    <row r="17087" spans="14:14" customFormat="1">
      <c r="N17087" s="74"/>
    </row>
    <row r="17088" spans="14:14" customFormat="1">
      <c r="N17088" s="74"/>
    </row>
    <row r="17089" spans="14:14" customFormat="1">
      <c r="N17089" s="74"/>
    </row>
    <row r="17090" spans="14:14" customFormat="1">
      <c r="N17090" s="74"/>
    </row>
    <row r="17091" spans="14:14" customFormat="1">
      <c r="N17091" s="74"/>
    </row>
    <row r="17092" spans="14:14" customFormat="1">
      <c r="N17092" s="74"/>
    </row>
    <row r="17093" spans="14:14" customFormat="1">
      <c r="N17093" s="74"/>
    </row>
    <row r="17094" spans="14:14" customFormat="1">
      <c r="N17094" s="74"/>
    </row>
    <row r="17095" spans="14:14" customFormat="1">
      <c r="N17095" s="74"/>
    </row>
    <row r="17096" spans="14:14" customFormat="1">
      <c r="N17096" s="74"/>
    </row>
    <row r="17097" spans="14:14" customFormat="1">
      <c r="N17097" s="74"/>
    </row>
    <row r="17098" spans="14:14" customFormat="1">
      <c r="N17098" s="74"/>
    </row>
    <row r="17099" spans="14:14" customFormat="1">
      <c r="N17099" s="74"/>
    </row>
    <row r="17100" spans="14:14" customFormat="1">
      <c r="N17100" s="74"/>
    </row>
    <row r="17101" spans="14:14" customFormat="1">
      <c r="N17101" s="74"/>
    </row>
    <row r="17102" spans="14:14" customFormat="1">
      <c r="N17102" s="74"/>
    </row>
    <row r="17103" spans="14:14" customFormat="1">
      <c r="N17103" s="74"/>
    </row>
    <row r="17104" spans="14:14" customFormat="1">
      <c r="N17104" s="74"/>
    </row>
    <row r="17105" spans="14:14" customFormat="1">
      <c r="N17105" s="74"/>
    </row>
    <row r="17106" spans="14:14" customFormat="1">
      <c r="N17106" s="74"/>
    </row>
    <row r="17107" spans="14:14" customFormat="1">
      <c r="N17107" s="74"/>
    </row>
    <row r="17108" spans="14:14" customFormat="1">
      <c r="N17108" s="74"/>
    </row>
    <row r="17109" spans="14:14" customFormat="1">
      <c r="N17109" s="74"/>
    </row>
    <row r="17110" spans="14:14" customFormat="1">
      <c r="N17110" s="74"/>
    </row>
    <row r="17111" spans="14:14" customFormat="1">
      <c r="N17111" s="74"/>
    </row>
    <row r="17112" spans="14:14" customFormat="1">
      <c r="N17112" s="74"/>
    </row>
    <row r="17113" spans="14:14" customFormat="1">
      <c r="N17113" s="74"/>
    </row>
    <row r="17114" spans="14:14" customFormat="1">
      <c r="N17114" s="74"/>
    </row>
    <row r="17115" spans="14:14" customFormat="1">
      <c r="N17115" s="74"/>
    </row>
    <row r="17116" spans="14:14" customFormat="1">
      <c r="N17116" s="74"/>
    </row>
    <row r="17117" spans="14:14" customFormat="1">
      <c r="N17117" s="74"/>
    </row>
    <row r="17118" spans="14:14" customFormat="1">
      <c r="N17118" s="74"/>
    </row>
    <row r="17119" spans="14:14" customFormat="1">
      <c r="N17119" s="74"/>
    </row>
    <row r="17120" spans="14:14" customFormat="1">
      <c r="N17120" s="74"/>
    </row>
    <row r="17121" spans="14:14" customFormat="1">
      <c r="N17121" s="74"/>
    </row>
    <row r="17122" spans="14:14" customFormat="1">
      <c r="N17122" s="74"/>
    </row>
    <row r="17123" spans="14:14" customFormat="1">
      <c r="N17123" s="74"/>
    </row>
    <row r="17124" spans="14:14" customFormat="1">
      <c r="N17124" s="74"/>
    </row>
    <row r="17125" spans="14:14" customFormat="1">
      <c r="N17125" s="74"/>
    </row>
    <row r="17126" spans="14:14" customFormat="1">
      <c r="N17126" s="74"/>
    </row>
    <row r="17127" spans="14:14" customFormat="1">
      <c r="N17127" s="74"/>
    </row>
    <row r="17128" spans="14:14" customFormat="1">
      <c r="N17128" s="74"/>
    </row>
    <row r="17129" spans="14:14" customFormat="1">
      <c r="N17129" s="74"/>
    </row>
    <row r="17130" spans="14:14" customFormat="1">
      <c r="N17130" s="74"/>
    </row>
    <row r="17131" spans="14:14" customFormat="1">
      <c r="N17131" s="74"/>
    </row>
    <row r="17132" spans="14:14" customFormat="1">
      <c r="N17132" s="74"/>
    </row>
    <row r="17133" spans="14:14" customFormat="1">
      <c r="N17133" s="74"/>
    </row>
    <row r="17134" spans="14:14" customFormat="1">
      <c r="N17134" s="74"/>
    </row>
    <row r="17135" spans="14:14" customFormat="1">
      <c r="N17135" s="74"/>
    </row>
    <row r="17136" spans="14:14" customFormat="1">
      <c r="N17136" s="74"/>
    </row>
    <row r="17137" spans="14:14" customFormat="1">
      <c r="N17137" s="74"/>
    </row>
    <row r="17138" spans="14:14" customFormat="1">
      <c r="N17138" s="74"/>
    </row>
    <row r="17139" spans="14:14" customFormat="1">
      <c r="N17139" s="74"/>
    </row>
    <row r="17140" spans="14:14" customFormat="1">
      <c r="N17140" s="74"/>
    </row>
    <row r="17141" spans="14:14" customFormat="1">
      <c r="N17141" s="74"/>
    </row>
    <row r="17142" spans="14:14" customFormat="1">
      <c r="N17142" s="74"/>
    </row>
    <row r="17143" spans="14:14" customFormat="1">
      <c r="N17143" s="74"/>
    </row>
    <row r="17144" spans="14:14" customFormat="1">
      <c r="N17144" s="74"/>
    </row>
    <row r="17145" spans="14:14" customFormat="1">
      <c r="N17145" s="74"/>
    </row>
    <row r="17146" spans="14:14" customFormat="1">
      <c r="N17146" s="74"/>
    </row>
    <row r="17147" spans="14:14" customFormat="1">
      <c r="N17147" s="74"/>
    </row>
    <row r="17148" spans="14:14" customFormat="1">
      <c r="N17148" s="74"/>
    </row>
    <row r="17149" spans="14:14" customFormat="1">
      <c r="N17149" s="74"/>
    </row>
    <row r="17150" spans="14:14" customFormat="1">
      <c r="N17150" s="74"/>
    </row>
    <row r="17151" spans="14:14" customFormat="1">
      <c r="N17151" s="74"/>
    </row>
    <row r="17152" spans="14:14" customFormat="1">
      <c r="N17152" s="74"/>
    </row>
    <row r="17153" spans="14:14" customFormat="1">
      <c r="N17153" s="74"/>
    </row>
    <row r="17154" spans="14:14" customFormat="1">
      <c r="N17154" s="74"/>
    </row>
    <row r="17155" spans="14:14" customFormat="1">
      <c r="N17155" s="74"/>
    </row>
    <row r="17156" spans="14:14" customFormat="1">
      <c r="N17156" s="74"/>
    </row>
    <row r="17157" spans="14:14" customFormat="1">
      <c r="N17157" s="74"/>
    </row>
    <row r="17158" spans="14:14" customFormat="1">
      <c r="N17158" s="74"/>
    </row>
    <row r="17159" spans="14:14" customFormat="1">
      <c r="N17159" s="74"/>
    </row>
    <row r="17160" spans="14:14" customFormat="1">
      <c r="N17160" s="74"/>
    </row>
    <row r="17161" spans="14:14" customFormat="1">
      <c r="N17161" s="74"/>
    </row>
    <row r="17162" spans="14:14" customFormat="1">
      <c r="N17162" s="74"/>
    </row>
    <row r="17163" spans="14:14" customFormat="1">
      <c r="N17163" s="74"/>
    </row>
    <row r="17164" spans="14:14" customFormat="1">
      <c r="N17164" s="74"/>
    </row>
    <row r="17165" spans="14:14" customFormat="1">
      <c r="N17165" s="74"/>
    </row>
    <row r="17166" spans="14:14" customFormat="1">
      <c r="N17166" s="74"/>
    </row>
    <row r="17167" spans="14:14" customFormat="1">
      <c r="N17167" s="74"/>
    </row>
    <row r="17168" spans="14:14" customFormat="1">
      <c r="N17168" s="74"/>
    </row>
    <row r="17169" spans="14:14" customFormat="1">
      <c r="N17169" s="74"/>
    </row>
    <row r="17170" spans="14:14" customFormat="1">
      <c r="N17170" s="74"/>
    </row>
    <row r="17171" spans="14:14" customFormat="1">
      <c r="N17171" s="74"/>
    </row>
    <row r="17172" spans="14:14" customFormat="1">
      <c r="N17172" s="74"/>
    </row>
    <row r="17173" spans="14:14" customFormat="1">
      <c r="N17173" s="74"/>
    </row>
    <row r="17174" spans="14:14" customFormat="1">
      <c r="N17174" s="74"/>
    </row>
    <row r="17175" spans="14:14" customFormat="1">
      <c r="N17175" s="74"/>
    </row>
    <row r="17176" spans="14:14" customFormat="1">
      <c r="N17176" s="74"/>
    </row>
    <row r="17177" spans="14:14" customFormat="1">
      <c r="N17177" s="74"/>
    </row>
    <row r="17178" spans="14:14" customFormat="1">
      <c r="N17178" s="74"/>
    </row>
    <row r="17179" spans="14:14" customFormat="1">
      <c r="N17179" s="74"/>
    </row>
    <row r="17180" spans="14:14" customFormat="1">
      <c r="N17180" s="74"/>
    </row>
    <row r="17181" spans="14:14" customFormat="1">
      <c r="N17181" s="74"/>
    </row>
    <row r="17182" spans="14:14" customFormat="1">
      <c r="N17182" s="74"/>
    </row>
    <row r="17183" spans="14:14" customFormat="1">
      <c r="N17183" s="74"/>
    </row>
    <row r="17184" spans="14:14" customFormat="1">
      <c r="N17184" s="74"/>
    </row>
    <row r="17185" spans="14:14" customFormat="1">
      <c r="N17185" s="74"/>
    </row>
    <row r="17186" spans="14:14" customFormat="1">
      <c r="N17186" s="74"/>
    </row>
    <row r="17187" spans="14:14" customFormat="1">
      <c r="N17187" s="74"/>
    </row>
    <row r="17188" spans="14:14" customFormat="1">
      <c r="N17188" s="74"/>
    </row>
    <row r="17189" spans="14:14" customFormat="1">
      <c r="N17189" s="74"/>
    </row>
    <row r="17190" spans="14:14" customFormat="1">
      <c r="N17190" s="74"/>
    </row>
    <row r="17191" spans="14:14" customFormat="1">
      <c r="N17191" s="74"/>
    </row>
    <row r="17192" spans="14:14" customFormat="1">
      <c r="N17192" s="74"/>
    </row>
    <row r="17193" spans="14:14" customFormat="1">
      <c r="N17193" s="74"/>
    </row>
    <row r="17194" spans="14:14" customFormat="1">
      <c r="N17194" s="74"/>
    </row>
    <row r="17195" spans="14:14" customFormat="1">
      <c r="N17195" s="74"/>
    </row>
    <row r="17196" spans="14:14" customFormat="1">
      <c r="N17196" s="74"/>
    </row>
    <row r="17197" spans="14:14" customFormat="1">
      <c r="N17197" s="74"/>
    </row>
    <row r="17198" spans="14:14" customFormat="1">
      <c r="N17198" s="74"/>
    </row>
    <row r="17199" spans="14:14" customFormat="1">
      <c r="N17199" s="74"/>
    </row>
    <row r="17200" spans="14:14" customFormat="1">
      <c r="N17200" s="74"/>
    </row>
    <row r="17201" spans="14:14" customFormat="1">
      <c r="N17201" s="74"/>
    </row>
    <row r="17202" spans="14:14" customFormat="1">
      <c r="N17202" s="74"/>
    </row>
    <row r="17203" spans="14:14" customFormat="1">
      <c r="N17203" s="74"/>
    </row>
    <row r="17204" spans="14:14" customFormat="1">
      <c r="N17204" s="74"/>
    </row>
    <row r="17205" spans="14:14" customFormat="1">
      <c r="N17205" s="74"/>
    </row>
    <row r="17206" spans="14:14" customFormat="1">
      <c r="N17206" s="74"/>
    </row>
    <row r="17207" spans="14:14" customFormat="1">
      <c r="N17207" s="74"/>
    </row>
    <row r="17208" spans="14:14" customFormat="1">
      <c r="N17208" s="74"/>
    </row>
    <row r="17209" spans="14:14" customFormat="1">
      <c r="N17209" s="74"/>
    </row>
    <row r="17210" spans="14:14" customFormat="1">
      <c r="N17210" s="74"/>
    </row>
    <row r="17211" spans="14:14" customFormat="1">
      <c r="N17211" s="74"/>
    </row>
    <row r="17212" spans="14:14" customFormat="1">
      <c r="N17212" s="74"/>
    </row>
    <row r="17213" spans="14:14" customFormat="1">
      <c r="N17213" s="74"/>
    </row>
    <row r="17214" spans="14:14" customFormat="1">
      <c r="N17214" s="74"/>
    </row>
    <row r="17215" spans="14:14" customFormat="1">
      <c r="N17215" s="74"/>
    </row>
    <row r="17216" spans="14:14" customFormat="1">
      <c r="N17216" s="74"/>
    </row>
    <row r="17217" spans="14:14" customFormat="1">
      <c r="N17217" s="74"/>
    </row>
    <row r="17218" spans="14:14" customFormat="1">
      <c r="N17218" s="74"/>
    </row>
    <row r="17219" spans="14:14" customFormat="1">
      <c r="N17219" s="74"/>
    </row>
    <row r="17220" spans="14:14" customFormat="1">
      <c r="N17220" s="74"/>
    </row>
    <row r="17221" spans="14:14" customFormat="1">
      <c r="N17221" s="74"/>
    </row>
    <row r="17222" spans="14:14" customFormat="1">
      <c r="N17222" s="74"/>
    </row>
    <row r="17223" spans="14:14" customFormat="1">
      <c r="N17223" s="74"/>
    </row>
    <row r="17224" spans="14:14" customFormat="1">
      <c r="N17224" s="74"/>
    </row>
    <row r="17225" spans="14:14" customFormat="1">
      <c r="N17225" s="74"/>
    </row>
    <row r="17226" spans="14:14" customFormat="1">
      <c r="N17226" s="74"/>
    </row>
    <row r="17227" spans="14:14" customFormat="1">
      <c r="N17227" s="74"/>
    </row>
    <row r="17228" spans="14:14" customFormat="1">
      <c r="N17228" s="74"/>
    </row>
    <row r="17229" spans="14:14" customFormat="1">
      <c r="N17229" s="74"/>
    </row>
    <row r="17230" spans="14:14" customFormat="1">
      <c r="N17230" s="74"/>
    </row>
    <row r="17231" spans="14:14" customFormat="1">
      <c r="N17231" s="74"/>
    </row>
    <row r="17232" spans="14:14" customFormat="1">
      <c r="N17232" s="74"/>
    </row>
    <row r="17233" spans="14:14" customFormat="1">
      <c r="N17233" s="74"/>
    </row>
    <row r="17234" spans="14:14" customFormat="1">
      <c r="N17234" s="74"/>
    </row>
    <row r="17235" spans="14:14" customFormat="1">
      <c r="N17235" s="74"/>
    </row>
    <row r="17236" spans="14:14" customFormat="1">
      <c r="N17236" s="74"/>
    </row>
    <row r="17237" spans="14:14" customFormat="1">
      <c r="N17237" s="74"/>
    </row>
    <row r="17238" spans="14:14" customFormat="1">
      <c r="N17238" s="74"/>
    </row>
    <row r="17239" spans="14:14" customFormat="1">
      <c r="N17239" s="74"/>
    </row>
    <row r="17240" spans="14:14" customFormat="1">
      <c r="N17240" s="74"/>
    </row>
    <row r="17241" spans="14:14" customFormat="1">
      <c r="N17241" s="74"/>
    </row>
    <row r="17242" spans="14:14" customFormat="1">
      <c r="N17242" s="74"/>
    </row>
    <row r="17243" spans="14:14" customFormat="1">
      <c r="N17243" s="74"/>
    </row>
    <row r="17244" spans="14:14" customFormat="1">
      <c r="N17244" s="74"/>
    </row>
    <row r="17245" spans="14:14" customFormat="1">
      <c r="N17245" s="74"/>
    </row>
    <row r="17246" spans="14:14" customFormat="1">
      <c r="N17246" s="74"/>
    </row>
    <row r="17247" spans="14:14" customFormat="1">
      <c r="N17247" s="74"/>
    </row>
    <row r="17248" spans="14:14" customFormat="1">
      <c r="N17248" s="74"/>
    </row>
    <row r="17249" spans="14:14" customFormat="1">
      <c r="N17249" s="74"/>
    </row>
    <row r="17250" spans="14:14" customFormat="1">
      <c r="N17250" s="74"/>
    </row>
    <row r="17251" spans="14:14" customFormat="1">
      <c r="N17251" s="74"/>
    </row>
    <row r="17252" spans="14:14" customFormat="1">
      <c r="N17252" s="74"/>
    </row>
    <row r="17253" spans="14:14" customFormat="1">
      <c r="N17253" s="74"/>
    </row>
    <row r="17254" spans="14:14" customFormat="1">
      <c r="N17254" s="74"/>
    </row>
    <row r="17255" spans="14:14" customFormat="1">
      <c r="N17255" s="74"/>
    </row>
    <row r="17256" spans="14:14" customFormat="1">
      <c r="N17256" s="74"/>
    </row>
    <row r="17257" spans="14:14" customFormat="1">
      <c r="N17257" s="74"/>
    </row>
    <row r="17258" spans="14:14" customFormat="1">
      <c r="N17258" s="74"/>
    </row>
    <row r="17259" spans="14:14" customFormat="1">
      <c r="N17259" s="74"/>
    </row>
    <row r="17260" spans="14:14" customFormat="1">
      <c r="N17260" s="74"/>
    </row>
    <row r="17261" spans="14:14" customFormat="1">
      <c r="N17261" s="74"/>
    </row>
    <row r="17262" spans="14:14" customFormat="1">
      <c r="N17262" s="74"/>
    </row>
    <row r="17263" spans="14:14" customFormat="1">
      <c r="N17263" s="74"/>
    </row>
    <row r="17264" spans="14:14" customFormat="1">
      <c r="N17264" s="74"/>
    </row>
    <row r="17265" spans="14:14" customFormat="1">
      <c r="N17265" s="74"/>
    </row>
    <row r="17266" spans="14:14" customFormat="1">
      <c r="N17266" s="74"/>
    </row>
    <row r="17267" spans="14:14" customFormat="1">
      <c r="N17267" s="74"/>
    </row>
    <row r="17268" spans="14:14" customFormat="1">
      <c r="N17268" s="74"/>
    </row>
    <row r="17269" spans="14:14" customFormat="1">
      <c r="N17269" s="74"/>
    </row>
    <row r="17270" spans="14:14" customFormat="1">
      <c r="N17270" s="74"/>
    </row>
    <row r="17271" spans="14:14" customFormat="1">
      <c r="N17271" s="74"/>
    </row>
    <row r="17272" spans="14:14" customFormat="1">
      <c r="N17272" s="74"/>
    </row>
    <row r="17273" spans="14:14" customFormat="1">
      <c r="N17273" s="74"/>
    </row>
    <row r="17274" spans="14:14" customFormat="1">
      <c r="N17274" s="74"/>
    </row>
    <row r="17275" spans="14:14" customFormat="1">
      <c r="N17275" s="74"/>
    </row>
    <row r="17276" spans="14:14" customFormat="1">
      <c r="N17276" s="74"/>
    </row>
    <row r="17277" spans="14:14" customFormat="1">
      <c r="N17277" s="74"/>
    </row>
    <row r="17278" spans="14:14" customFormat="1">
      <c r="N17278" s="74"/>
    </row>
    <row r="17279" spans="14:14" customFormat="1">
      <c r="N17279" s="74"/>
    </row>
    <row r="17280" spans="14:14" customFormat="1">
      <c r="N17280" s="74"/>
    </row>
    <row r="17281" spans="14:14" customFormat="1">
      <c r="N17281" s="74"/>
    </row>
    <row r="17282" spans="14:14" customFormat="1">
      <c r="N17282" s="74"/>
    </row>
    <row r="17283" spans="14:14" customFormat="1">
      <c r="N17283" s="74"/>
    </row>
    <row r="17284" spans="14:14" customFormat="1">
      <c r="N17284" s="74"/>
    </row>
    <row r="17285" spans="14:14" customFormat="1">
      <c r="N17285" s="74"/>
    </row>
    <row r="17286" spans="14:14" customFormat="1">
      <c r="N17286" s="74"/>
    </row>
    <row r="17287" spans="14:14" customFormat="1">
      <c r="N17287" s="74"/>
    </row>
    <row r="17288" spans="14:14" customFormat="1">
      <c r="N17288" s="74"/>
    </row>
    <row r="17289" spans="14:14" customFormat="1">
      <c r="N17289" s="74"/>
    </row>
    <row r="17290" spans="14:14" customFormat="1">
      <c r="N17290" s="74"/>
    </row>
    <row r="17291" spans="14:14" customFormat="1">
      <c r="N17291" s="74"/>
    </row>
    <row r="17292" spans="14:14" customFormat="1">
      <c r="N17292" s="74"/>
    </row>
    <row r="17293" spans="14:14" customFormat="1">
      <c r="N17293" s="74"/>
    </row>
    <row r="17294" spans="14:14" customFormat="1">
      <c r="N17294" s="74"/>
    </row>
    <row r="17295" spans="14:14" customFormat="1">
      <c r="N17295" s="74"/>
    </row>
    <row r="17296" spans="14:14" customFormat="1">
      <c r="N17296" s="74"/>
    </row>
    <row r="17297" spans="14:14" customFormat="1">
      <c r="N17297" s="74"/>
    </row>
    <row r="17298" spans="14:14" customFormat="1">
      <c r="N17298" s="74"/>
    </row>
    <row r="17299" spans="14:14" customFormat="1">
      <c r="N17299" s="74"/>
    </row>
    <row r="17300" spans="14:14" customFormat="1">
      <c r="N17300" s="74"/>
    </row>
    <row r="17301" spans="14:14" customFormat="1">
      <c r="N17301" s="74"/>
    </row>
    <row r="17302" spans="14:14" customFormat="1">
      <c r="N17302" s="74"/>
    </row>
    <row r="17303" spans="14:14" customFormat="1">
      <c r="N17303" s="74"/>
    </row>
    <row r="17304" spans="14:14" customFormat="1">
      <c r="N17304" s="74"/>
    </row>
    <row r="17305" spans="14:14" customFormat="1">
      <c r="N17305" s="74"/>
    </row>
    <row r="17306" spans="14:14" customFormat="1">
      <c r="N17306" s="74"/>
    </row>
    <row r="17307" spans="14:14" customFormat="1">
      <c r="N17307" s="74"/>
    </row>
    <row r="17308" spans="14:14" customFormat="1">
      <c r="N17308" s="74"/>
    </row>
    <row r="17309" spans="14:14" customFormat="1">
      <c r="N17309" s="74"/>
    </row>
    <row r="17310" spans="14:14" customFormat="1">
      <c r="N17310" s="74"/>
    </row>
    <row r="17311" spans="14:14" customFormat="1">
      <c r="N17311" s="74"/>
    </row>
    <row r="17312" spans="14:14" customFormat="1">
      <c r="N17312" s="74"/>
    </row>
    <row r="17313" spans="14:14" customFormat="1">
      <c r="N17313" s="74"/>
    </row>
    <row r="17314" spans="14:14" customFormat="1">
      <c r="N17314" s="74"/>
    </row>
    <row r="17315" spans="14:14" customFormat="1">
      <c r="N17315" s="74"/>
    </row>
    <row r="17316" spans="14:14" customFormat="1">
      <c r="N17316" s="74"/>
    </row>
    <row r="17317" spans="14:14" customFormat="1">
      <c r="N17317" s="74"/>
    </row>
    <row r="17318" spans="14:14" customFormat="1">
      <c r="N17318" s="74"/>
    </row>
    <row r="17319" spans="14:14" customFormat="1">
      <c r="N17319" s="74"/>
    </row>
    <row r="17320" spans="14:14" customFormat="1">
      <c r="N17320" s="74"/>
    </row>
    <row r="17321" spans="14:14" customFormat="1">
      <c r="N17321" s="74"/>
    </row>
    <row r="17322" spans="14:14" customFormat="1">
      <c r="N17322" s="74"/>
    </row>
    <row r="17323" spans="14:14" customFormat="1">
      <c r="N17323" s="74"/>
    </row>
    <row r="17324" spans="14:14" customFormat="1">
      <c r="N17324" s="74"/>
    </row>
    <row r="17325" spans="14:14" customFormat="1">
      <c r="N17325" s="74"/>
    </row>
    <row r="17326" spans="14:14" customFormat="1">
      <c r="N17326" s="74"/>
    </row>
    <row r="17327" spans="14:14" customFormat="1">
      <c r="N17327" s="74"/>
    </row>
    <row r="17328" spans="14:14" customFormat="1">
      <c r="N17328" s="74"/>
    </row>
    <row r="17329" spans="14:14" customFormat="1">
      <c r="N17329" s="74"/>
    </row>
    <row r="17330" spans="14:14" customFormat="1">
      <c r="N17330" s="74"/>
    </row>
    <row r="17331" spans="14:14" customFormat="1">
      <c r="N17331" s="74"/>
    </row>
    <row r="17332" spans="14:14" customFormat="1">
      <c r="N17332" s="74"/>
    </row>
    <row r="17333" spans="14:14" customFormat="1">
      <c r="N17333" s="74"/>
    </row>
    <row r="17334" spans="14:14" customFormat="1">
      <c r="N17334" s="74"/>
    </row>
    <row r="17335" spans="14:14" customFormat="1">
      <c r="N17335" s="74"/>
    </row>
    <row r="17336" spans="14:14" customFormat="1">
      <c r="N17336" s="74"/>
    </row>
    <row r="17337" spans="14:14" customFormat="1">
      <c r="N17337" s="74"/>
    </row>
    <row r="17338" spans="14:14" customFormat="1">
      <c r="N17338" s="74"/>
    </row>
    <row r="17339" spans="14:14" customFormat="1">
      <c r="N17339" s="74"/>
    </row>
    <row r="17340" spans="14:14" customFormat="1">
      <c r="N17340" s="74"/>
    </row>
    <row r="17341" spans="14:14" customFormat="1">
      <c r="N17341" s="74"/>
    </row>
    <row r="17342" spans="14:14" customFormat="1">
      <c r="N17342" s="74"/>
    </row>
    <row r="17343" spans="14:14" customFormat="1">
      <c r="N17343" s="74"/>
    </row>
    <row r="17344" spans="14:14" customFormat="1">
      <c r="N17344" s="74"/>
    </row>
    <row r="17345" spans="14:14" customFormat="1">
      <c r="N17345" s="74"/>
    </row>
    <row r="17346" spans="14:14" customFormat="1">
      <c r="N17346" s="74"/>
    </row>
    <row r="17347" spans="14:14" customFormat="1">
      <c r="N17347" s="74"/>
    </row>
    <row r="17348" spans="14:14" customFormat="1">
      <c r="N17348" s="74"/>
    </row>
    <row r="17349" spans="14:14" customFormat="1">
      <c r="N17349" s="74"/>
    </row>
    <row r="17350" spans="14:14" customFormat="1">
      <c r="N17350" s="74"/>
    </row>
    <row r="17351" spans="14:14" customFormat="1">
      <c r="N17351" s="74"/>
    </row>
    <row r="17352" spans="14:14" customFormat="1">
      <c r="N17352" s="74"/>
    </row>
    <row r="17353" spans="14:14" customFormat="1">
      <c r="N17353" s="74"/>
    </row>
    <row r="17354" spans="14:14" customFormat="1">
      <c r="N17354" s="74"/>
    </row>
    <row r="17355" spans="14:14" customFormat="1">
      <c r="N17355" s="74"/>
    </row>
    <row r="17356" spans="14:14" customFormat="1">
      <c r="N17356" s="74"/>
    </row>
    <row r="17357" spans="14:14" customFormat="1">
      <c r="N17357" s="74"/>
    </row>
    <row r="17358" spans="14:14" customFormat="1">
      <c r="N17358" s="74"/>
    </row>
    <row r="17359" spans="14:14" customFormat="1">
      <c r="N17359" s="74"/>
    </row>
    <row r="17360" spans="14:14" customFormat="1">
      <c r="N17360" s="74"/>
    </row>
    <row r="17361" spans="14:14" customFormat="1">
      <c r="N17361" s="74"/>
    </row>
    <row r="17362" spans="14:14" customFormat="1">
      <c r="N17362" s="74"/>
    </row>
    <row r="17363" spans="14:14" customFormat="1">
      <c r="N17363" s="74"/>
    </row>
    <row r="17364" spans="14:14" customFormat="1">
      <c r="N17364" s="74"/>
    </row>
    <row r="17365" spans="14:14" customFormat="1">
      <c r="N17365" s="74"/>
    </row>
    <row r="17366" spans="14:14" customFormat="1">
      <c r="N17366" s="74"/>
    </row>
    <row r="17367" spans="14:14" customFormat="1">
      <c r="N17367" s="74"/>
    </row>
    <row r="17368" spans="14:14" customFormat="1">
      <c r="N17368" s="74"/>
    </row>
    <row r="17369" spans="14:14" customFormat="1">
      <c r="N17369" s="74"/>
    </row>
    <row r="17370" spans="14:14" customFormat="1">
      <c r="N17370" s="74"/>
    </row>
    <row r="17371" spans="14:14" customFormat="1">
      <c r="N17371" s="74"/>
    </row>
    <row r="17372" spans="14:14" customFormat="1">
      <c r="N17372" s="74"/>
    </row>
    <row r="17373" spans="14:14" customFormat="1">
      <c r="N17373" s="74"/>
    </row>
    <row r="17374" spans="14:14" customFormat="1">
      <c r="N17374" s="74"/>
    </row>
    <row r="17375" spans="14:14" customFormat="1">
      <c r="N17375" s="74"/>
    </row>
    <row r="17376" spans="14:14" customFormat="1">
      <c r="N17376" s="74"/>
    </row>
    <row r="17377" spans="14:14" customFormat="1">
      <c r="N17377" s="74"/>
    </row>
    <row r="17378" spans="14:14" customFormat="1">
      <c r="N17378" s="74"/>
    </row>
    <row r="17379" spans="14:14" customFormat="1">
      <c r="N17379" s="74"/>
    </row>
    <row r="17380" spans="14:14" customFormat="1">
      <c r="N17380" s="74"/>
    </row>
    <row r="17381" spans="14:14" customFormat="1">
      <c r="N17381" s="74"/>
    </row>
    <row r="17382" spans="14:14" customFormat="1">
      <c r="N17382" s="74"/>
    </row>
    <row r="17383" spans="14:14" customFormat="1">
      <c r="N17383" s="74"/>
    </row>
    <row r="17384" spans="14:14" customFormat="1">
      <c r="N17384" s="74"/>
    </row>
    <row r="17385" spans="14:14" customFormat="1">
      <c r="N17385" s="74"/>
    </row>
    <row r="17386" spans="14:14" customFormat="1">
      <c r="N17386" s="74"/>
    </row>
    <row r="17387" spans="14:14" customFormat="1">
      <c r="N17387" s="74"/>
    </row>
    <row r="17388" spans="14:14" customFormat="1">
      <c r="N17388" s="74"/>
    </row>
    <row r="17389" spans="14:14" customFormat="1">
      <c r="N17389" s="74"/>
    </row>
    <row r="17390" spans="14:14" customFormat="1">
      <c r="N17390" s="74"/>
    </row>
    <row r="17391" spans="14:14" customFormat="1">
      <c r="N17391" s="74"/>
    </row>
    <row r="17392" spans="14:14" customFormat="1">
      <c r="N17392" s="74"/>
    </row>
    <row r="17393" spans="14:14" customFormat="1">
      <c r="N17393" s="74"/>
    </row>
    <row r="17394" spans="14:14" customFormat="1">
      <c r="N17394" s="74"/>
    </row>
    <row r="17395" spans="14:14" customFormat="1">
      <c r="N17395" s="74"/>
    </row>
    <row r="17396" spans="14:14" customFormat="1">
      <c r="N17396" s="74"/>
    </row>
    <row r="17397" spans="14:14" customFormat="1">
      <c r="N17397" s="74"/>
    </row>
    <row r="17398" spans="14:14" customFormat="1">
      <c r="N17398" s="74"/>
    </row>
    <row r="17399" spans="14:14" customFormat="1">
      <c r="N17399" s="74"/>
    </row>
    <row r="17400" spans="14:14" customFormat="1">
      <c r="N17400" s="74"/>
    </row>
    <row r="17401" spans="14:14" customFormat="1">
      <c r="N17401" s="74"/>
    </row>
    <row r="17402" spans="14:14" customFormat="1">
      <c r="N17402" s="74"/>
    </row>
    <row r="17403" spans="14:14" customFormat="1">
      <c r="N17403" s="74"/>
    </row>
    <row r="17404" spans="14:14" customFormat="1">
      <c r="N17404" s="74"/>
    </row>
    <row r="17405" spans="14:14" customFormat="1">
      <c r="N17405" s="74"/>
    </row>
    <row r="17406" spans="14:14" customFormat="1">
      <c r="N17406" s="74"/>
    </row>
    <row r="17407" spans="14:14" customFormat="1">
      <c r="N17407" s="74"/>
    </row>
    <row r="17408" spans="14:14" customFormat="1">
      <c r="N17408" s="74"/>
    </row>
    <row r="17409" spans="14:14" customFormat="1">
      <c r="N17409" s="74"/>
    </row>
    <row r="17410" spans="14:14" customFormat="1">
      <c r="N17410" s="74"/>
    </row>
    <row r="17411" spans="14:14" customFormat="1">
      <c r="N17411" s="74"/>
    </row>
    <row r="17412" spans="14:14" customFormat="1">
      <c r="N17412" s="74"/>
    </row>
    <row r="17413" spans="14:14" customFormat="1">
      <c r="N17413" s="74"/>
    </row>
    <row r="17414" spans="14:14" customFormat="1">
      <c r="N17414" s="74"/>
    </row>
    <row r="17415" spans="14:14" customFormat="1">
      <c r="N17415" s="74"/>
    </row>
    <row r="17416" spans="14:14" customFormat="1">
      <c r="N17416" s="74"/>
    </row>
    <row r="17417" spans="14:14" customFormat="1">
      <c r="N17417" s="74"/>
    </row>
    <row r="17418" spans="14:14" customFormat="1">
      <c r="N17418" s="74"/>
    </row>
    <row r="17419" spans="14:14" customFormat="1">
      <c r="N17419" s="74"/>
    </row>
    <row r="17420" spans="14:14" customFormat="1">
      <c r="N17420" s="74"/>
    </row>
    <row r="17421" spans="14:14" customFormat="1">
      <c r="N17421" s="74"/>
    </row>
    <row r="17422" spans="14:14" customFormat="1">
      <c r="N17422" s="74"/>
    </row>
    <row r="17423" spans="14:14" customFormat="1">
      <c r="N17423" s="74"/>
    </row>
    <row r="17424" spans="14:14" customFormat="1">
      <c r="N17424" s="74"/>
    </row>
    <row r="17425" spans="14:14" customFormat="1">
      <c r="N17425" s="74"/>
    </row>
    <row r="17426" spans="14:14" customFormat="1">
      <c r="N17426" s="74"/>
    </row>
    <row r="17427" spans="14:14" customFormat="1">
      <c r="N17427" s="74"/>
    </row>
    <row r="17428" spans="14:14" customFormat="1">
      <c r="N17428" s="74"/>
    </row>
    <row r="17429" spans="14:14" customFormat="1">
      <c r="N17429" s="74"/>
    </row>
    <row r="17430" spans="14:14" customFormat="1">
      <c r="N17430" s="74"/>
    </row>
    <row r="17431" spans="14:14" customFormat="1">
      <c r="N17431" s="74"/>
    </row>
    <row r="17432" spans="14:14" customFormat="1">
      <c r="N17432" s="74"/>
    </row>
    <row r="17433" spans="14:14" customFormat="1">
      <c r="N17433" s="74"/>
    </row>
    <row r="17434" spans="14:14" customFormat="1">
      <c r="N17434" s="74"/>
    </row>
    <row r="17435" spans="14:14" customFormat="1">
      <c r="N17435" s="74"/>
    </row>
    <row r="17436" spans="14:14" customFormat="1">
      <c r="N17436" s="74"/>
    </row>
    <row r="17437" spans="14:14" customFormat="1">
      <c r="N17437" s="74"/>
    </row>
    <row r="17438" spans="14:14" customFormat="1">
      <c r="N17438" s="74"/>
    </row>
    <row r="17439" spans="14:14" customFormat="1">
      <c r="N17439" s="74"/>
    </row>
    <row r="17440" spans="14:14" customFormat="1">
      <c r="N17440" s="74"/>
    </row>
    <row r="17441" spans="14:14" customFormat="1">
      <c r="N17441" s="74"/>
    </row>
    <row r="17442" spans="14:14" customFormat="1">
      <c r="N17442" s="74"/>
    </row>
    <row r="17443" spans="14:14" customFormat="1">
      <c r="N17443" s="74"/>
    </row>
    <row r="17444" spans="14:14" customFormat="1">
      <c r="N17444" s="74"/>
    </row>
    <row r="17445" spans="14:14" customFormat="1">
      <c r="N17445" s="74"/>
    </row>
    <row r="17446" spans="14:14" customFormat="1">
      <c r="N17446" s="74"/>
    </row>
    <row r="17447" spans="14:14" customFormat="1">
      <c r="N17447" s="74"/>
    </row>
    <row r="17448" spans="14:14" customFormat="1">
      <c r="N17448" s="74"/>
    </row>
    <row r="17449" spans="14:14" customFormat="1">
      <c r="N17449" s="74"/>
    </row>
    <row r="17450" spans="14:14" customFormat="1">
      <c r="N17450" s="74"/>
    </row>
    <row r="17451" spans="14:14" customFormat="1">
      <c r="N17451" s="74"/>
    </row>
    <row r="17452" spans="14:14" customFormat="1">
      <c r="N17452" s="74"/>
    </row>
    <row r="17453" spans="14:14" customFormat="1">
      <c r="N17453" s="74"/>
    </row>
    <row r="17454" spans="14:14" customFormat="1">
      <c r="N17454" s="74"/>
    </row>
    <row r="17455" spans="14:14" customFormat="1">
      <c r="N17455" s="74"/>
    </row>
    <row r="17456" spans="14:14" customFormat="1">
      <c r="N17456" s="74"/>
    </row>
    <row r="17457" spans="14:14" customFormat="1">
      <c r="N17457" s="74"/>
    </row>
    <row r="17458" spans="14:14" customFormat="1">
      <c r="N17458" s="74"/>
    </row>
    <row r="17459" spans="14:14" customFormat="1">
      <c r="N17459" s="74"/>
    </row>
    <row r="17460" spans="14:14" customFormat="1">
      <c r="N17460" s="74"/>
    </row>
    <row r="17461" spans="14:14" customFormat="1">
      <c r="N17461" s="74"/>
    </row>
    <row r="17462" spans="14:14" customFormat="1">
      <c r="N17462" s="74"/>
    </row>
    <row r="17463" spans="14:14" customFormat="1">
      <c r="N17463" s="74"/>
    </row>
    <row r="17464" spans="14:14" customFormat="1">
      <c r="N17464" s="74"/>
    </row>
    <row r="17465" spans="14:14" customFormat="1">
      <c r="N17465" s="74"/>
    </row>
    <row r="17466" spans="14:14" customFormat="1">
      <c r="N17466" s="74"/>
    </row>
    <row r="17467" spans="14:14" customFormat="1">
      <c r="N17467" s="74"/>
    </row>
    <row r="17468" spans="14:14" customFormat="1">
      <c r="N17468" s="74"/>
    </row>
    <row r="17469" spans="14:14" customFormat="1">
      <c r="N17469" s="74"/>
    </row>
    <row r="17470" spans="14:14" customFormat="1">
      <c r="N17470" s="74"/>
    </row>
    <row r="17471" spans="14:14" customFormat="1">
      <c r="N17471" s="74"/>
    </row>
    <row r="17472" spans="14:14" customFormat="1">
      <c r="N17472" s="74"/>
    </row>
    <row r="17473" spans="14:14" customFormat="1">
      <c r="N17473" s="74"/>
    </row>
    <row r="17474" spans="14:14" customFormat="1">
      <c r="N17474" s="74"/>
    </row>
    <row r="17475" spans="14:14" customFormat="1">
      <c r="N17475" s="74"/>
    </row>
    <row r="17476" spans="14:14" customFormat="1">
      <c r="N17476" s="74"/>
    </row>
    <row r="17477" spans="14:14" customFormat="1">
      <c r="N17477" s="74"/>
    </row>
    <row r="17478" spans="14:14" customFormat="1">
      <c r="N17478" s="74"/>
    </row>
    <row r="17479" spans="14:14" customFormat="1">
      <c r="N17479" s="74"/>
    </row>
    <row r="17480" spans="14:14" customFormat="1">
      <c r="N17480" s="74"/>
    </row>
    <row r="17481" spans="14:14" customFormat="1">
      <c r="N17481" s="74"/>
    </row>
    <row r="17482" spans="14:14" customFormat="1">
      <c r="N17482" s="74"/>
    </row>
    <row r="17483" spans="14:14" customFormat="1">
      <c r="N17483" s="74"/>
    </row>
    <row r="17484" spans="14:14" customFormat="1">
      <c r="N17484" s="74"/>
    </row>
    <row r="17485" spans="14:14" customFormat="1">
      <c r="N17485" s="74"/>
    </row>
    <row r="17486" spans="14:14" customFormat="1">
      <c r="N17486" s="74"/>
    </row>
    <row r="17487" spans="14:14" customFormat="1">
      <c r="N17487" s="74"/>
    </row>
    <row r="17488" spans="14:14" customFormat="1">
      <c r="N17488" s="74"/>
    </row>
    <row r="17489" spans="14:14" customFormat="1">
      <c r="N17489" s="74"/>
    </row>
    <row r="17490" spans="14:14" customFormat="1">
      <c r="N17490" s="74"/>
    </row>
    <row r="17491" spans="14:14" customFormat="1">
      <c r="N17491" s="74"/>
    </row>
    <row r="17492" spans="14:14" customFormat="1">
      <c r="N17492" s="74"/>
    </row>
    <row r="17493" spans="14:14" customFormat="1">
      <c r="N17493" s="74"/>
    </row>
    <row r="17494" spans="14:14" customFormat="1">
      <c r="N17494" s="74"/>
    </row>
    <row r="17495" spans="14:14" customFormat="1">
      <c r="N17495" s="74"/>
    </row>
    <row r="17496" spans="14:14" customFormat="1">
      <c r="N17496" s="74"/>
    </row>
    <row r="17497" spans="14:14" customFormat="1">
      <c r="N17497" s="74"/>
    </row>
    <row r="17498" spans="14:14" customFormat="1">
      <c r="N17498" s="74"/>
    </row>
    <row r="17499" spans="14:14" customFormat="1">
      <c r="N17499" s="74"/>
    </row>
    <row r="17500" spans="14:14" customFormat="1">
      <c r="N17500" s="74"/>
    </row>
    <row r="17501" spans="14:14" customFormat="1">
      <c r="N17501" s="74"/>
    </row>
    <row r="17502" spans="14:14" customFormat="1">
      <c r="N17502" s="74"/>
    </row>
    <row r="17503" spans="14:14" customFormat="1">
      <c r="N17503" s="74"/>
    </row>
    <row r="17504" spans="14:14" customFormat="1">
      <c r="N17504" s="74"/>
    </row>
    <row r="17505" spans="14:14" customFormat="1">
      <c r="N17505" s="74"/>
    </row>
    <row r="17506" spans="14:14" customFormat="1">
      <c r="N17506" s="74"/>
    </row>
    <row r="17507" spans="14:14" customFormat="1">
      <c r="N17507" s="74"/>
    </row>
    <row r="17508" spans="14:14" customFormat="1">
      <c r="N17508" s="74"/>
    </row>
    <row r="17509" spans="14:14" customFormat="1">
      <c r="N17509" s="74"/>
    </row>
    <row r="17510" spans="14:14" customFormat="1">
      <c r="N17510" s="74"/>
    </row>
    <row r="17511" spans="14:14" customFormat="1">
      <c r="N17511" s="74"/>
    </row>
    <row r="17512" spans="14:14" customFormat="1">
      <c r="N17512" s="74"/>
    </row>
    <row r="17513" spans="14:14" customFormat="1">
      <c r="N17513" s="74"/>
    </row>
    <row r="17514" spans="14:14" customFormat="1">
      <c r="N17514" s="74"/>
    </row>
    <row r="17515" spans="14:14" customFormat="1">
      <c r="N17515" s="74"/>
    </row>
    <row r="17516" spans="14:14" customFormat="1">
      <c r="N17516" s="74"/>
    </row>
    <row r="17517" spans="14:14" customFormat="1">
      <c r="N17517" s="74"/>
    </row>
    <row r="17518" spans="14:14" customFormat="1">
      <c r="N17518" s="74"/>
    </row>
    <row r="17519" spans="14:14" customFormat="1">
      <c r="N17519" s="74"/>
    </row>
    <row r="17520" spans="14:14" customFormat="1">
      <c r="N17520" s="74"/>
    </row>
    <row r="17521" spans="14:14" customFormat="1">
      <c r="N17521" s="74"/>
    </row>
    <row r="17522" spans="14:14" customFormat="1">
      <c r="N17522" s="74"/>
    </row>
    <row r="17523" spans="14:14" customFormat="1">
      <c r="N17523" s="74"/>
    </row>
    <row r="17524" spans="14:14" customFormat="1">
      <c r="N17524" s="74"/>
    </row>
    <row r="17525" spans="14:14" customFormat="1">
      <c r="N17525" s="74"/>
    </row>
    <row r="17526" spans="14:14" customFormat="1">
      <c r="N17526" s="74"/>
    </row>
    <row r="17527" spans="14:14" customFormat="1">
      <c r="N17527" s="74"/>
    </row>
    <row r="17528" spans="14:14" customFormat="1">
      <c r="N17528" s="74"/>
    </row>
    <row r="17529" spans="14:14" customFormat="1">
      <c r="N17529" s="74"/>
    </row>
    <row r="17530" spans="14:14" customFormat="1">
      <c r="N17530" s="74"/>
    </row>
    <row r="17531" spans="14:14" customFormat="1">
      <c r="N17531" s="74"/>
    </row>
    <row r="17532" spans="14:14" customFormat="1">
      <c r="N17532" s="74"/>
    </row>
    <row r="17533" spans="14:14" customFormat="1">
      <c r="N17533" s="74"/>
    </row>
    <row r="17534" spans="14:14" customFormat="1">
      <c r="N17534" s="74"/>
    </row>
    <row r="17535" spans="14:14" customFormat="1">
      <c r="N17535" s="74"/>
    </row>
    <row r="17536" spans="14:14" customFormat="1">
      <c r="N17536" s="74"/>
    </row>
    <row r="17537" spans="14:14" customFormat="1">
      <c r="N17537" s="74"/>
    </row>
    <row r="17538" spans="14:14" customFormat="1">
      <c r="N17538" s="74"/>
    </row>
    <row r="17539" spans="14:14" customFormat="1">
      <c r="N17539" s="74"/>
    </row>
    <row r="17540" spans="14:14" customFormat="1">
      <c r="N17540" s="74"/>
    </row>
    <row r="17541" spans="14:14" customFormat="1">
      <c r="N17541" s="74"/>
    </row>
    <row r="17542" spans="14:14" customFormat="1">
      <c r="N17542" s="74"/>
    </row>
    <row r="17543" spans="14:14" customFormat="1">
      <c r="N17543" s="74"/>
    </row>
    <row r="17544" spans="14:14" customFormat="1">
      <c r="N17544" s="74"/>
    </row>
    <row r="17545" spans="14:14" customFormat="1">
      <c r="N17545" s="74"/>
    </row>
    <row r="17546" spans="14:14" customFormat="1">
      <c r="N17546" s="74"/>
    </row>
    <row r="17547" spans="14:14" customFormat="1">
      <c r="N17547" s="74"/>
    </row>
    <row r="17548" spans="14:14" customFormat="1">
      <c r="N17548" s="74"/>
    </row>
    <row r="17549" spans="14:14" customFormat="1">
      <c r="N17549" s="74"/>
    </row>
    <row r="17550" spans="14:14" customFormat="1">
      <c r="N17550" s="74"/>
    </row>
    <row r="17551" spans="14:14" customFormat="1">
      <c r="N17551" s="74"/>
    </row>
    <row r="17552" spans="14:14" customFormat="1">
      <c r="N17552" s="74"/>
    </row>
    <row r="17553" spans="14:14" customFormat="1">
      <c r="N17553" s="74"/>
    </row>
    <row r="17554" spans="14:14" customFormat="1">
      <c r="N17554" s="74"/>
    </row>
    <row r="17555" spans="14:14" customFormat="1">
      <c r="N17555" s="74"/>
    </row>
    <row r="17556" spans="14:14" customFormat="1">
      <c r="N17556" s="74"/>
    </row>
    <row r="17557" spans="14:14" customFormat="1">
      <c r="N17557" s="74"/>
    </row>
    <row r="17558" spans="14:14" customFormat="1">
      <c r="N17558" s="74"/>
    </row>
    <row r="17559" spans="14:14" customFormat="1">
      <c r="N17559" s="74"/>
    </row>
    <row r="17560" spans="14:14" customFormat="1">
      <c r="N17560" s="74"/>
    </row>
    <row r="17561" spans="14:14" customFormat="1">
      <c r="N17561" s="74"/>
    </row>
    <row r="17562" spans="14:14" customFormat="1">
      <c r="N17562" s="74"/>
    </row>
    <row r="17563" spans="14:14" customFormat="1">
      <c r="N17563" s="74"/>
    </row>
    <row r="17564" spans="14:14" customFormat="1">
      <c r="N17564" s="74"/>
    </row>
    <row r="17565" spans="14:14" customFormat="1">
      <c r="N17565" s="74"/>
    </row>
    <row r="17566" spans="14:14" customFormat="1">
      <c r="N17566" s="74"/>
    </row>
    <row r="17567" spans="14:14" customFormat="1">
      <c r="N17567" s="74"/>
    </row>
    <row r="17568" spans="14:14" customFormat="1">
      <c r="N17568" s="74"/>
    </row>
    <row r="17569" spans="14:14" customFormat="1">
      <c r="N17569" s="74"/>
    </row>
    <row r="17570" spans="14:14" customFormat="1">
      <c r="N17570" s="74"/>
    </row>
    <row r="17571" spans="14:14" customFormat="1">
      <c r="N17571" s="74"/>
    </row>
    <row r="17572" spans="14:14" customFormat="1">
      <c r="N17572" s="74"/>
    </row>
    <row r="17573" spans="14:14" customFormat="1">
      <c r="N17573" s="74"/>
    </row>
    <row r="17574" spans="14:14" customFormat="1">
      <c r="N17574" s="74"/>
    </row>
    <row r="17575" spans="14:14" customFormat="1">
      <c r="N17575" s="74"/>
    </row>
    <row r="17576" spans="14:14" customFormat="1">
      <c r="N17576" s="74"/>
    </row>
    <row r="17577" spans="14:14" customFormat="1">
      <c r="N17577" s="74"/>
    </row>
    <row r="17578" spans="14:14" customFormat="1">
      <c r="N17578" s="74"/>
    </row>
    <row r="17579" spans="14:14" customFormat="1">
      <c r="N17579" s="74"/>
    </row>
    <row r="17580" spans="14:14" customFormat="1">
      <c r="N17580" s="74"/>
    </row>
    <row r="17581" spans="14:14" customFormat="1">
      <c r="N17581" s="74"/>
    </row>
    <row r="17582" spans="14:14" customFormat="1">
      <c r="N17582" s="74"/>
    </row>
    <row r="17583" spans="14:14" customFormat="1">
      <c r="N17583" s="74"/>
    </row>
    <row r="17584" spans="14:14" customFormat="1">
      <c r="N17584" s="74"/>
    </row>
    <row r="17585" spans="14:14" customFormat="1">
      <c r="N17585" s="74"/>
    </row>
    <row r="17586" spans="14:14" customFormat="1">
      <c r="N17586" s="74"/>
    </row>
    <row r="17587" spans="14:14" customFormat="1">
      <c r="N17587" s="74"/>
    </row>
    <row r="17588" spans="14:14" customFormat="1">
      <c r="N17588" s="74"/>
    </row>
    <row r="17589" spans="14:14" customFormat="1">
      <c r="N17589" s="74"/>
    </row>
    <row r="17590" spans="14:14" customFormat="1">
      <c r="N17590" s="74"/>
    </row>
    <row r="17591" spans="14:14" customFormat="1">
      <c r="N17591" s="74"/>
    </row>
    <row r="17592" spans="14:14" customFormat="1">
      <c r="N17592" s="74"/>
    </row>
    <row r="17593" spans="14:14" customFormat="1">
      <c r="N17593" s="74"/>
    </row>
    <row r="17594" spans="14:14" customFormat="1">
      <c r="N17594" s="74"/>
    </row>
    <row r="17595" spans="14:14" customFormat="1">
      <c r="N17595" s="74"/>
    </row>
    <row r="17596" spans="14:14" customFormat="1">
      <c r="N17596" s="74"/>
    </row>
    <row r="17597" spans="14:14" customFormat="1">
      <c r="N17597" s="74"/>
    </row>
    <row r="17598" spans="14:14" customFormat="1">
      <c r="N17598" s="74"/>
    </row>
    <row r="17599" spans="14:14" customFormat="1">
      <c r="N17599" s="74"/>
    </row>
    <row r="17600" spans="14:14" customFormat="1">
      <c r="N17600" s="74"/>
    </row>
    <row r="17601" spans="14:14" customFormat="1">
      <c r="N17601" s="74"/>
    </row>
    <row r="17602" spans="14:14" customFormat="1">
      <c r="N17602" s="74"/>
    </row>
    <row r="17603" spans="14:14" customFormat="1">
      <c r="N17603" s="74"/>
    </row>
    <row r="17604" spans="14:14" customFormat="1">
      <c r="N17604" s="74"/>
    </row>
    <row r="17605" spans="14:14" customFormat="1">
      <c r="N17605" s="74"/>
    </row>
    <row r="17606" spans="14:14" customFormat="1">
      <c r="N17606" s="74"/>
    </row>
    <row r="17607" spans="14:14" customFormat="1">
      <c r="N17607" s="74"/>
    </row>
    <row r="17608" spans="14:14" customFormat="1">
      <c r="N17608" s="74"/>
    </row>
    <row r="17609" spans="14:14" customFormat="1">
      <c r="N17609" s="74"/>
    </row>
    <row r="17610" spans="14:14" customFormat="1">
      <c r="N17610" s="74"/>
    </row>
    <row r="17611" spans="14:14" customFormat="1">
      <c r="N17611" s="74"/>
    </row>
    <row r="17612" spans="14:14" customFormat="1">
      <c r="N17612" s="74"/>
    </row>
    <row r="17613" spans="14:14" customFormat="1">
      <c r="N17613" s="74"/>
    </row>
    <row r="17614" spans="14:14" customFormat="1">
      <c r="N17614" s="74"/>
    </row>
    <row r="17615" spans="14:14" customFormat="1">
      <c r="N17615" s="74"/>
    </row>
    <row r="17616" spans="14:14" customFormat="1">
      <c r="N17616" s="74"/>
    </row>
    <row r="17617" spans="14:14" customFormat="1">
      <c r="N17617" s="74"/>
    </row>
    <row r="17618" spans="14:14" customFormat="1">
      <c r="N17618" s="74"/>
    </row>
    <row r="17619" spans="14:14" customFormat="1">
      <c r="N17619" s="74"/>
    </row>
    <row r="17620" spans="14:14" customFormat="1">
      <c r="N17620" s="74"/>
    </row>
    <row r="17621" spans="14:14" customFormat="1">
      <c r="N17621" s="74"/>
    </row>
    <row r="17622" spans="14:14" customFormat="1">
      <c r="N17622" s="74"/>
    </row>
    <row r="17623" spans="14:14" customFormat="1">
      <c r="N17623" s="74"/>
    </row>
    <row r="17624" spans="14:14" customFormat="1">
      <c r="N17624" s="74"/>
    </row>
    <row r="17625" spans="14:14" customFormat="1">
      <c r="N17625" s="74"/>
    </row>
    <row r="17626" spans="14:14" customFormat="1">
      <c r="N17626" s="74"/>
    </row>
    <row r="17627" spans="14:14" customFormat="1">
      <c r="N17627" s="74"/>
    </row>
    <row r="17628" spans="14:14" customFormat="1">
      <c r="N17628" s="74"/>
    </row>
    <row r="17629" spans="14:14" customFormat="1">
      <c r="N17629" s="74"/>
    </row>
    <row r="17630" spans="14:14" customFormat="1">
      <c r="N17630" s="74"/>
    </row>
    <row r="17631" spans="14:14" customFormat="1">
      <c r="N17631" s="74"/>
    </row>
    <row r="17632" spans="14:14" customFormat="1">
      <c r="N17632" s="74"/>
    </row>
    <row r="17633" spans="14:14" customFormat="1">
      <c r="N17633" s="74"/>
    </row>
    <row r="17634" spans="14:14" customFormat="1">
      <c r="N17634" s="74"/>
    </row>
    <row r="17635" spans="14:14" customFormat="1">
      <c r="N17635" s="74"/>
    </row>
    <row r="17636" spans="14:14" customFormat="1">
      <c r="N17636" s="74"/>
    </row>
    <row r="17637" spans="14:14" customFormat="1">
      <c r="N17637" s="74"/>
    </row>
    <row r="17638" spans="14:14" customFormat="1">
      <c r="N17638" s="74"/>
    </row>
    <row r="17639" spans="14:14" customFormat="1">
      <c r="N17639" s="74"/>
    </row>
    <row r="17640" spans="14:14" customFormat="1">
      <c r="N17640" s="74"/>
    </row>
    <row r="17641" spans="14:14" customFormat="1">
      <c r="N17641" s="74"/>
    </row>
    <row r="17642" spans="14:14" customFormat="1">
      <c r="N17642" s="74"/>
    </row>
    <row r="17643" spans="14:14" customFormat="1">
      <c r="N17643" s="74"/>
    </row>
    <row r="17644" spans="14:14" customFormat="1">
      <c r="N17644" s="74"/>
    </row>
    <row r="17645" spans="14:14" customFormat="1">
      <c r="N17645" s="74"/>
    </row>
    <row r="17646" spans="14:14" customFormat="1">
      <c r="N17646" s="74"/>
    </row>
    <row r="17647" spans="14:14" customFormat="1">
      <c r="N17647" s="74"/>
    </row>
    <row r="17648" spans="14:14" customFormat="1">
      <c r="N17648" s="74"/>
    </row>
    <row r="17649" spans="14:14" customFormat="1">
      <c r="N17649" s="74"/>
    </row>
    <row r="17650" spans="14:14" customFormat="1">
      <c r="N17650" s="74"/>
    </row>
    <row r="17651" spans="14:14" customFormat="1">
      <c r="N17651" s="74"/>
    </row>
    <row r="17652" spans="14:14" customFormat="1">
      <c r="N17652" s="74"/>
    </row>
    <row r="17653" spans="14:14" customFormat="1">
      <c r="N17653" s="74"/>
    </row>
    <row r="17654" spans="14:14" customFormat="1">
      <c r="N17654" s="74"/>
    </row>
    <row r="17655" spans="14:14" customFormat="1">
      <c r="N17655" s="74"/>
    </row>
    <row r="17656" spans="14:14" customFormat="1">
      <c r="N17656" s="74"/>
    </row>
    <row r="17657" spans="14:14" customFormat="1">
      <c r="N17657" s="74"/>
    </row>
    <row r="17658" spans="14:14" customFormat="1">
      <c r="N17658" s="74"/>
    </row>
    <row r="17659" spans="14:14" customFormat="1">
      <c r="N17659" s="74"/>
    </row>
    <row r="17660" spans="14:14" customFormat="1">
      <c r="N17660" s="74"/>
    </row>
    <row r="17661" spans="14:14" customFormat="1">
      <c r="N17661" s="74"/>
    </row>
    <row r="17662" spans="14:14" customFormat="1">
      <c r="N17662" s="74"/>
    </row>
    <row r="17663" spans="14:14" customFormat="1">
      <c r="N17663" s="74"/>
    </row>
    <row r="17664" spans="14:14" customFormat="1">
      <c r="N17664" s="74"/>
    </row>
    <row r="17665" spans="14:14" customFormat="1">
      <c r="N17665" s="74"/>
    </row>
    <row r="17666" spans="14:14" customFormat="1">
      <c r="N17666" s="74"/>
    </row>
    <row r="17667" spans="14:14" customFormat="1">
      <c r="N17667" s="74"/>
    </row>
    <row r="17668" spans="14:14" customFormat="1">
      <c r="N17668" s="74"/>
    </row>
    <row r="17669" spans="14:14" customFormat="1">
      <c r="N17669" s="74"/>
    </row>
    <row r="17670" spans="14:14" customFormat="1">
      <c r="N17670" s="74"/>
    </row>
    <row r="17671" spans="14:14" customFormat="1">
      <c r="N17671" s="74"/>
    </row>
    <row r="17672" spans="14:14" customFormat="1">
      <c r="N17672" s="74"/>
    </row>
    <row r="17673" spans="14:14" customFormat="1">
      <c r="N17673" s="74"/>
    </row>
    <row r="17674" spans="14:14" customFormat="1">
      <c r="N17674" s="74"/>
    </row>
    <row r="17675" spans="14:14" customFormat="1">
      <c r="N17675" s="74"/>
    </row>
    <row r="17676" spans="14:14" customFormat="1">
      <c r="N17676" s="74"/>
    </row>
    <row r="17677" spans="14:14" customFormat="1">
      <c r="N17677" s="74"/>
    </row>
    <row r="17678" spans="14:14" customFormat="1">
      <c r="N17678" s="74"/>
    </row>
    <row r="17679" spans="14:14" customFormat="1">
      <c r="N17679" s="74"/>
    </row>
    <row r="17680" spans="14:14" customFormat="1">
      <c r="N17680" s="74"/>
    </row>
    <row r="17681" spans="14:14" customFormat="1">
      <c r="N17681" s="74"/>
    </row>
    <row r="17682" spans="14:14" customFormat="1">
      <c r="N17682" s="74"/>
    </row>
    <row r="17683" spans="14:14" customFormat="1">
      <c r="N17683" s="74"/>
    </row>
    <row r="17684" spans="14:14" customFormat="1">
      <c r="N17684" s="74"/>
    </row>
    <row r="17685" spans="14:14" customFormat="1">
      <c r="N17685" s="74"/>
    </row>
    <row r="17686" spans="14:14" customFormat="1">
      <c r="N17686" s="74"/>
    </row>
    <row r="17687" spans="14:14" customFormat="1">
      <c r="N17687" s="74"/>
    </row>
    <row r="17688" spans="14:14" customFormat="1">
      <c r="N17688" s="74"/>
    </row>
    <row r="17689" spans="14:14" customFormat="1">
      <c r="N17689" s="74"/>
    </row>
    <row r="17690" spans="14:14" customFormat="1">
      <c r="N17690" s="74"/>
    </row>
    <row r="17691" spans="14:14" customFormat="1">
      <c r="N17691" s="74"/>
    </row>
    <row r="17692" spans="14:14" customFormat="1">
      <c r="N17692" s="74"/>
    </row>
    <row r="17693" spans="14:14" customFormat="1">
      <c r="N17693" s="74"/>
    </row>
    <row r="17694" spans="14:14" customFormat="1">
      <c r="N17694" s="74"/>
    </row>
    <row r="17695" spans="14:14" customFormat="1">
      <c r="N17695" s="74"/>
    </row>
    <row r="17696" spans="14:14" customFormat="1">
      <c r="N17696" s="74"/>
    </row>
    <row r="17697" spans="14:14" customFormat="1">
      <c r="N17697" s="74"/>
    </row>
    <row r="17698" spans="14:14" customFormat="1">
      <c r="N17698" s="74"/>
    </row>
    <row r="17699" spans="14:14" customFormat="1">
      <c r="N17699" s="74"/>
    </row>
    <row r="17700" spans="14:14" customFormat="1">
      <c r="N17700" s="74"/>
    </row>
    <row r="17701" spans="14:14" customFormat="1">
      <c r="N17701" s="74"/>
    </row>
    <row r="17702" spans="14:14" customFormat="1">
      <c r="N17702" s="74"/>
    </row>
    <row r="17703" spans="14:14" customFormat="1">
      <c r="N17703" s="74"/>
    </row>
    <row r="17704" spans="14:14" customFormat="1">
      <c r="N17704" s="74"/>
    </row>
    <row r="17705" spans="14:14" customFormat="1">
      <c r="N17705" s="74"/>
    </row>
    <row r="17706" spans="14:14" customFormat="1">
      <c r="N17706" s="74"/>
    </row>
    <row r="17707" spans="14:14" customFormat="1">
      <c r="N17707" s="74"/>
    </row>
    <row r="17708" spans="14:14" customFormat="1">
      <c r="N17708" s="74"/>
    </row>
    <row r="17709" spans="14:14" customFormat="1">
      <c r="N17709" s="74"/>
    </row>
    <row r="17710" spans="14:14" customFormat="1">
      <c r="N17710" s="74"/>
    </row>
    <row r="17711" spans="14:14" customFormat="1">
      <c r="N17711" s="74"/>
    </row>
    <row r="17712" spans="14:14" customFormat="1">
      <c r="N17712" s="74"/>
    </row>
    <row r="17713" spans="14:14" customFormat="1">
      <c r="N17713" s="74"/>
    </row>
    <row r="17714" spans="14:14" customFormat="1">
      <c r="N17714" s="74"/>
    </row>
    <row r="17715" spans="14:14" customFormat="1">
      <c r="N17715" s="74"/>
    </row>
    <row r="17716" spans="14:14" customFormat="1">
      <c r="N17716" s="74"/>
    </row>
    <row r="17717" spans="14:14" customFormat="1">
      <c r="N17717" s="74"/>
    </row>
    <row r="17718" spans="14:14" customFormat="1">
      <c r="N17718" s="74"/>
    </row>
    <row r="17719" spans="14:14" customFormat="1">
      <c r="N17719" s="74"/>
    </row>
    <row r="17720" spans="14:14" customFormat="1">
      <c r="N17720" s="74"/>
    </row>
    <row r="17721" spans="14:14" customFormat="1">
      <c r="N17721" s="74"/>
    </row>
    <row r="17722" spans="14:14" customFormat="1">
      <c r="N17722" s="74"/>
    </row>
    <row r="17723" spans="14:14" customFormat="1">
      <c r="N17723" s="74"/>
    </row>
    <row r="17724" spans="14:14" customFormat="1">
      <c r="N17724" s="74"/>
    </row>
    <row r="17725" spans="14:14" customFormat="1">
      <c r="N17725" s="74"/>
    </row>
    <row r="17726" spans="14:14" customFormat="1">
      <c r="N17726" s="74"/>
    </row>
    <row r="17727" spans="14:14" customFormat="1">
      <c r="N17727" s="74"/>
    </row>
    <row r="17728" spans="14:14" customFormat="1">
      <c r="N17728" s="74"/>
    </row>
    <row r="17729" spans="14:14" customFormat="1">
      <c r="N17729" s="74"/>
    </row>
    <row r="17730" spans="14:14" customFormat="1">
      <c r="N17730" s="74"/>
    </row>
    <row r="17731" spans="14:14" customFormat="1">
      <c r="N17731" s="74"/>
    </row>
    <row r="17732" spans="14:14" customFormat="1">
      <c r="N17732" s="74"/>
    </row>
    <row r="17733" spans="14:14" customFormat="1">
      <c r="N17733" s="74"/>
    </row>
    <row r="17734" spans="14:14" customFormat="1">
      <c r="N17734" s="74"/>
    </row>
    <row r="17735" spans="14:14" customFormat="1">
      <c r="N17735" s="74"/>
    </row>
    <row r="17736" spans="14:14" customFormat="1">
      <c r="N17736" s="74"/>
    </row>
    <row r="17737" spans="14:14" customFormat="1">
      <c r="N17737" s="74"/>
    </row>
    <row r="17738" spans="14:14" customFormat="1">
      <c r="N17738" s="74"/>
    </row>
    <row r="17739" spans="14:14" customFormat="1">
      <c r="N17739" s="74"/>
    </row>
    <row r="17740" spans="14:14" customFormat="1">
      <c r="N17740" s="74"/>
    </row>
    <row r="17741" spans="14:14" customFormat="1">
      <c r="N17741" s="74"/>
    </row>
    <row r="17742" spans="14:14" customFormat="1">
      <c r="N17742" s="74"/>
    </row>
    <row r="17743" spans="14:14" customFormat="1">
      <c r="N17743" s="74"/>
    </row>
    <row r="17744" spans="14:14" customFormat="1">
      <c r="N17744" s="74"/>
    </row>
    <row r="17745" spans="14:14" customFormat="1">
      <c r="N17745" s="74"/>
    </row>
    <row r="17746" spans="14:14" customFormat="1">
      <c r="N17746" s="74"/>
    </row>
    <row r="17747" spans="14:14" customFormat="1">
      <c r="N17747" s="74"/>
    </row>
    <row r="17748" spans="14:14" customFormat="1">
      <c r="N17748" s="74"/>
    </row>
    <row r="17749" spans="14:14" customFormat="1">
      <c r="N17749" s="74"/>
    </row>
    <row r="17750" spans="14:14" customFormat="1">
      <c r="N17750" s="74"/>
    </row>
    <row r="17751" spans="14:14" customFormat="1">
      <c r="N17751" s="74"/>
    </row>
    <row r="17752" spans="14:14" customFormat="1">
      <c r="N17752" s="74"/>
    </row>
    <row r="17753" spans="14:14" customFormat="1">
      <c r="N17753" s="74"/>
    </row>
    <row r="17754" spans="14:14" customFormat="1">
      <c r="N17754" s="74"/>
    </row>
    <row r="17755" spans="14:14" customFormat="1">
      <c r="N17755" s="74"/>
    </row>
    <row r="17756" spans="14:14" customFormat="1">
      <c r="N17756" s="74"/>
    </row>
    <row r="17757" spans="14:14" customFormat="1">
      <c r="N17757" s="74"/>
    </row>
    <row r="17758" spans="14:14" customFormat="1">
      <c r="N17758" s="74"/>
    </row>
    <row r="17759" spans="14:14" customFormat="1">
      <c r="N17759" s="74"/>
    </row>
    <row r="17760" spans="14:14" customFormat="1">
      <c r="N17760" s="74"/>
    </row>
    <row r="17761" spans="14:14" customFormat="1">
      <c r="N17761" s="74"/>
    </row>
    <row r="17762" spans="14:14" customFormat="1">
      <c r="N17762" s="74"/>
    </row>
    <row r="17763" spans="14:14" customFormat="1">
      <c r="N17763" s="74"/>
    </row>
    <row r="17764" spans="14:14" customFormat="1">
      <c r="N17764" s="74"/>
    </row>
    <row r="17765" spans="14:14" customFormat="1">
      <c r="N17765" s="74"/>
    </row>
    <row r="17766" spans="14:14" customFormat="1">
      <c r="N17766" s="74"/>
    </row>
    <row r="17767" spans="14:14" customFormat="1">
      <c r="N17767" s="74"/>
    </row>
    <row r="17768" spans="14:14" customFormat="1">
      <c r="N17768" s="74"/>
    </row>
    <row r="17769" spans="14:14" customFormat="1">
      <c r="N17769" s="74"/>
    </row>
    <row r="17770" spans="14:14" customFormat="1">
      <c r="N17770" s="74"/>
    </row>
    <row r="17771" spans="14:14" customFormat="1">
      <c r="N17771" s="74"/>
    </row>
    <row r="17772" spans="14:14" customFormat="1">
      <c r="N17772" s="74"/>
    </row>
    <row r="17773" spans="14:14" customFormat="1">
      <c r="N17773" s="74"/>
    </row>
    <row r="17774" spans="14:14" customFormat="1">
      <c r="N17774" s="74"/>
    </row>
    <row r="17775" spans="14:14" customFormat="1">
      <c r="N17775" s="74"/>
    </row>
    <row r="17776" spans="14:14" customFormat="1">
      <c r="N17776" s="74"/>
    </row>
    <row r="17777" spans="14:14" customFormat="1">
      <c r="N17777" s="74"/>
    </row>
    <row r="17778" spans="14:14" customFormat="1">
      <c r="N17778" s="74"/>
    </row>
    <row r="17779" spans="14:14" customFormat="1">
      <c r="N17779" s="74"/>
    </row>
    <row r="17780" spans="14:14" customFormat="1">
      <c r="N17780" s="74"/>
    </row>
    <row r="17781" spans="14:14" customFormat="1">
      <c r="N17781" s="74"/>
    </row>
    <row r="17782" spans="14:14" customFormat="1">
      <c r="N17782" s="74"/>
    </row>
    <row r="17783" spans="14:14" customFormat="1">
      <c r="N17783" s="74"/>
    </row>
    <row r="17784" spans="14:14" customFormat="1">
      <c r="N17784" s="74"/>
    </row>
    <row r="17785" spans="14:14" customFormat="1">
      <c r="N17785" s="74"/>
    </row>
    <row r="17786" spans="14:14" customFormat="1">
      <c r="N17786" s="74"/>
    </row>
    <row r="17787" spans="14:14" customFormat="1">
      <c r="N17787" s="74"/>
    </row>
    <row r="17788" spans="14:14" customFormat="1">
      <c r="N17788" s="74"/>
    </row>
    <row r="17789" spans="14:14" customFormat="1">
      <c r="N17789" s="74"/>
    </row>
    <row r="17790" spans="14:14" customFormat="1">
      <c r="N17790" s="74"/>
    </row>
    <row r="17791" spans="14:14" customFormat="1">
      <c r="N17791" s="74"/>
    </row>
    <row r="17792" spans="14:14" customFormat="1">
      <c r="N17792" s="74"/>
    </row>
    <row r="17793" spans="14:14" customFormat="1">
      <c r="N17793" s="74"/>
    </row>
    <row r="17794" spans="14:14" customFormat="1">
      <c r="N17794" s="74"/>
    </row>
    <row r="17795" spans="14:14" customFormat="1">
      <c r="N17795" s="74"/>
    </row>
    <row r="17796" spans="14:14" customFormat="1">
      <c r="N17796" s="74"/>
    </row>
    <row r="17797" spans="14:14" customFormat="1">
      <c r="N17797" s="74"/>
    </row>
    <row r="17798" spans="14:14" customFormat="1">
      <c r="N17798" s="74"/>
    </row>
    <row r="17799" spans="14:14" customFormat="1">
      <c r="N17799" s="74"/>
    </row>
    <row r="17800" spans="14:14" customFormat="1">
      <c r="N17800" s="74"/>
    </row>
    <row r="17801" spans="14:14" customFormat="1">
      <c r="N17801" s="74"/>
    </row>
    <row r="17802" spans="14:14" customFormat="1">
      <c r="N17802" s="74"/>
    </row>
    <row r="17803" spans="14:14" customFormat="1">
      <c r="N17803" s="74"/>
    </row>
    <row r="17804" spans="14:14" customFormat="1">
      <c r="N17804" s="74"/>
    </row>
    <row r="17805" spans="14:14" customFormat="1">
      <c r="N17805" s="74"/>
    </row>
    <row r="17806" spans="14:14" customFormat="1">
      <c r="N17806" s="74"/>
    </row>
    <row r="17807" spans="14:14" customFormat="1">
      <c r="N17807" s="74"/>
    </row>
    <row r="17808" spans="14:14" customFormat="1">
      <c r="N17808" s="74"/>
    </row>
    <row r="17809" spans="14:14" customFormat="1">
      <c r="N17809" s="74"/>
    </row>
    <row r="17810" spans="14:14" customFormat="1">
      <c r="N17810" s="74"/>
    </row>
    <row r="17811" spans="14:14" customFormat="1">
      <c r="N17811" s="74"/>
    </row>
    <row r="17812" spans="14:14" customFormat="1">
      <c r="N17812" s="74"/>
    </row>
    <row r="17813" spans="14:14" customFormat="1">
      <c r="N17813" s="74"/>
    </row>
    <row r="17814" spans="14:14" customFormat="1">
      <c r="N17814" s="74"/>
    </row>
    <row r="17815" spans="14:14" customFormat="1">
      <c r="N17815" s="74"/>
    </row>
    <row r="17816" spans="14:14" customFormat="1">
      <c r="N17816" s="74"/>
    </row>
    <row r="17817" spans="14:14" customFormat="1">
      <c r="N17817" s="74"/>
    </row>
    <row r="17818" spans="14:14" customFormat="1">
      <c r="N17818" s="74"/>
    </row>
    <row r="17819" spans="14:14" customFormat="1">
      <c r="N17819" s="74"/>
    </row>
    <row r="17820" spans="14:14" customFormat="1">
      <c r="N17820" s="74"/>
    </row>
    <row r="17821" spans="14:14" customFormat="1">
      <c r="N17821" s="74"/>
    </row>
    <row r="17822" spans="14:14" customFormat="1">
      <c r="N17822" s="74"/>
    </row>
    <row r="17823" spans="14:14" customFormat="1">
      <c r="N17823" s="74"/>
    </row>
    <row r="17824" spans="14:14" customFormat="1">
      <c r="N17824" s="74"/>
    </row>
    <row r="17825" spans="14:14" customFormat="1">
      <c r="N17825" s="74"/>
    </row>
    <row r="17826" spans="14:14" customFormat="1">
      <c r="N17826" s="74"/>
    </row>
    <row r="17827" spans="14:14" customFormat="1">
      <c r="N17827" s="74"/>
    </row>
    <row r="17828" spans="14:14" customFormat="1">
      <c r="N17828" s="74"/>
    </row>
    <row r="17829" spans="14:14" customFormat="1">
      <c r="N17829" s="74"/>
    </row>
    <row r="17830" spans="14:14" customFormat="1">
      <c r="N17830" s="74"/>
    </row>
    <row r="17831" spans="14:14" customFormat="1">
      <c r="N17831" s="74"/>
    </row>
    <row r="17832" spans="14:14" customFormat="1">
      <c r="N17832" s="74"/>
    </row>
    <row r="17833" spans="14:14" customFormat="1">
      <c r="N17833" s="74"/>
    </row>
    <row r="17834" spans="14:14" customFormat="1">
      <c r="N17834" s="74"/>
    </row>
    <row r="17835" spans="14:14" customFormat="1">
      <c r="N17835" s="74"/>
    </row>
    <row r="17836" spans="14:14" customFormat="1">
      <c r="N17836" s="74"/>
    </row>
    <row r="17837" spans="14:14" customFormat="1">
      <c r="N17837" s="74"/>
    </row>
    <row r="17838" spans="14:14" customFormat="1">
      <c r="N17838" s="74"/>
    </row>
    <row r="17839" spans="14:14" customFormat="1">
      <c r="N17839" s="74"/>
    </row>
    <row r="17840" spans="14:14" customFormat="1">
      <c r="N17840" s="74"/>
    </row>
    <row r="17841" spans="14:14" customFormat="1">
      <c r="N17841" s="74"/>
    </row>
    <row r="17842" spans="14:14" customFormat="1">
      <c r="N17842" s="74"/>
    </row>
    <row r="17843" spans="14:14" customFormat="1">
      <c r="N17843" s="74"/>
    </row>
    <row r="17844" spans="14:14" customFormat="1">
      <c r="N17844" s="74"/>
    </row>
    <row r="17845" spans="14:14" customFormat="1">
      <c r="N17845" s="74"/>
    </row>
    <row r="17846" spans="14:14" customFormat="1">
      <c r="N17846" s="74"/>
    </row>
    <row r="17847" spans="14:14" customFormat="1">
      <c r="N17847" s="74"/>
    </row>
    <row r="17848" spans="14:14" customFormat="1">
      <c r="N17848" s="74"/>
    </row>
    <row r="17849" spans="14:14" customFormat="1">
      <c r="N17849" s="74"/>
    </row>
    <row r="17850" spans="14:14" customFormat="1">
      <c r="N17850" s="74"/>
    </row>
    <row r="17851" spans="14:14" customFormat="1">
      <c r="N17851" s="74"/>
    </row>
    <row r="17852" spans="14:14" customFormat="1">
      <c r="N17852" s="74"/>
    </row>
    <row r="17853" spans="14:14" customFormat="1">
      <c r="N17853" s="74"/>
    </row>
    <row r="17854" spans="14:14" customFormat="1">
      <c r="N17854" s="74"/>
    </row>
    <row r="17855" spans="14:14" customFormat="1">
      <c r="N17855" s="74"/>
    </row>
    <row r="17856" spans="14:14" customFormat="1">
      <c r="N17856" s="74"/>
    </row>
    <row r="17857" spans="14:14" customFormat="1">
      <c r="N17857" s="74"/>
    </row>
    <row r="17858" spans="14:14" customFormat="1">
      <c r="N17858" s="74"/>
    </row>
    <row r="17859" spans="14:14" customFormat="1">
      <c r="N17859" s="74"/>
    </row>
    <row r="17860" spans="14:14" customFormat="1">
      <c r="N17860" s="74"/>
    </row>
    <row r="17861" spans="14:14" customFormat="1">
      <c r="N17861" s="74"/>
    </row>
    <row r="17862" spans="14:14" customFormat="1">
      <c r="N17862" s="74"/>
    </row>
    <row r="17863" spans="14:14" customFormat="1">
      <c r="N17863" s="74"/>
    </row>
    <row r="17864" spans="14:14" customFormat="1">
      <c r="N17864" s="74"/>
    </row>
    <row r="17865" spans="14:14" customFormat="1">
      <c r="N17865" s="74"/>
    </row>
    <row r="17866" spans="14:14" customFormat="1">
      <c r="N17866" s="74"/>
    </row>
    <row r="17867" spans="14:14" customFormat="1">
      <c r="N17867" s="74"/>
    </row>
    <row r="17868" spans="14:14" customFormat="1">
      <c r="N17868" s="74"/>
    </row>
    <row r="17869" spans="14:14" customFormat="1">
      <c r="N17869" s="74"/>
    </row>
    <row r="17870" spans="14:14" customFormat="1">
      <c r="N17870" s="74"/>
    </row>
    <row r="17871" spans="14:14" customFormat="1">
      <c r="N17871" s="74"/>
    </row>
    <row r="17872" spans="14:14" customFormat="1">
      <c r="N17872" s="74"/>
    </row>
    <row r="17873" spans="14:14" customFormat="1">
      <c r="N17873" s="74"/>
    </row>
    <row r="17874" spans="14:14" customFormat="1">
      <c r="N17874" s="74"/>
    </row>
    <row r="17875" spans="14:14" customFormat="1">
      <c r="N17875" s="74"/>
    </row>
    <row r="17876" spans="14:14" customFormat="1">
      <c r="N17876" s="74"/>
    </row>
    <row r="17877" spans="14:14" customFormat="1">
      <c r="N17877" s="74"/>
    </row>
    <row r="17878" spans="14:14" customFormat="1">
      <c r="N17878" s="74"/>
    </row>
    <row r="17879" spans="14:14" customFormat="1">
      <c r="N17879" s="74"/>
    </row>
    <row r="17880" spans="14:14" customFormat="1">
      <c r="N17880" s="74"/>
    </row>
    <row r="17881" spans="14:14" customFormat="1">
      <c r="N17881" s="74"/>
    </row>
    <row r="17882" spans="14:14" customFormat="1">
      <c r="N17882" s="74"/>
    </row>
    <row r="17883" spans="14:14" customFormat="1">
      <c r="N17883" s="74"/>
    </row>
    <row r="17884" spans="14:14" customFormat="1">
      <c r="N17884" s="74"/>
    </row>
    <row r="17885" spans="14:14" customFormat="1">
      <c r="N17885" s="74"/>
    </row>
    <row r="17886" spans="14:14" customFormat="1">
      <c r="N17886" s="74"/>
    </row>
    <row r="17887" spans="14:14" customFormat="1">
      <c r="N17887" s="74"/>
    </row>
    <row r="17888" spans="14:14" customFormat="1">
      <c r="N17888" s="74"/>
    </row>
    <row r="17889" spans="14:14" customFormat="1">
      <c r="N17889" s="74"/>
    </row>
    <row r="17890" spans="14:14" customFormat="1">
      <c r="N17890" s="74"/>
    </row>
    <row r="17891" spans="14:14" customFormat="1">
      <c r="N17891" s="74"/>
    </row>
    <row r="17892" spans="14:14" customFormat="1">
      <c r="N17892" s="74"/>
    </row>
    <row r="17893" spans="14:14" customFormat="1">
      <c r="N17893" s="74"/>
    </row>
    <row r="17894" spans="14:14" customFormat="1">
      <c r="N17894" s="74"/>
    </row>
    <row r="17895" spans="14:14" customFormat="1">
      <c r="N17895" s="74"/>
    </row>
    <row r="17896" spans="14:14" customFormat="1">
      <c r="N17896" s="74"/>
    </row>
    <row r="17897" spans="14:14" customFormat="1">
      <c r="N17897" s="74"/>
    </row>
    <row r="17898" spans="14:14" customFormat="1">
      <c r="N17898" s="74"/>
    </row>
    <row r="17899" spans="14:14" customFormat="1">
      <c r="N17899" s="74"/>
    </row>
    <row r="17900" spans="14:14" customFormat="1">
      <c r="N17900" s="74"/>
    </row>
    <row r="17901" spans="14:14" customFormat="1">
      <c r="N17901" s="74"/>
    </row>
    <row r="17902" spans="14:14" customFormat="1">
      <c r="N17902" s="74"/>
    </row>
    <row r="17903" spans="14:14" customFormat="1">
      <c r="N17903" s="74"/>
    </row>
    <row r="17904" spans="14:14" customFormat="1">
      <c r="N17904" s="74"/>
    </row>
    <row r="17905" spans="14:14" customFormat="1">
      <c r="N17905" s="74"/>
    </row>
    <row r="17906" spans="14:14" customFormat="1">
      <c r="N17906" s="74"/>
    </row>
    <row r="17907" spans="14:14" customFormat="1">
      <c r="N17907" s="74"/>
    </row>
    <row r="17908" spans="14:14" customFormat="1">
      <c r="N17908" s="74"/>
    </row>
    <row r="17909" spans="14:14" customFormat="1">
      <c r="N17909" s="74"/>
    </row>
    <row r="17910" spans="14:14" customFormat="1">
      <c r="N17910" s="74"/>
    </row>
    <row r="17911" spans="14:14" customFormat="1">
      <c r="N17911" s="74"/>
    </row>
    <row r="17912" spans="14:14" customFormat="1">
      <c r="N17912" s="74"/>
    </row>
    <row r="17913" spans="14:14" customFormat="1">
      <c r="N17913" s="74"/>
    </row>
    <row r="17914" spans="14:14" customFormat="1">
      <c r="N17914" s="74"/>
    </row>
    <row r="17915" spans="14:14" customFormat="1">
      <c r="N17915" s="74"/>
    </row>
    <row r="17916" spans="14:14" customFormat="1">
      <c r="N17916" s="74"/>
    </row>
    <row r="17917" spans="14:14" customFormat="1">
      <c r="N17917" s="74"/>
    </row>
    <row r="17918" spans="14:14" customFormat="1">
      <c r="N17918" s="74"/>
    </row>
    <row r="17919" spans="14:14" customFormat="1">
      <c r="N17919" s="74"/>
    </row>
    <row r="17920" spans="14:14" customFormat="1">
      <c r="N17920" s="74"/>
    </row>
    <row r="17921" spans="14:14" customFormat="1">
      <c r="N17921" s="74"/>
    </row>
    <row r="17922" spans="14:14" customFormat="1">
      <c r="N17922" s="74"/>
    </row>
    <row r="17923" spans="14:14" customFormat="1">
      <c r="N17923" s="74"/>
    </row>
    <row r="17924" spans="14:14" customFormat="1">
      <c r="N17924" s="74"/>
    </row>
    <row r="17925" spans="14:14" customFormat="1">
      <c r="N17925" s="74"/>
    </row>
    <row r="17926" spans="14:14" customFormat="1">
      <c r="N17926" s="74"/>
    </row>
    <row r="17927" spans="14:14" customFormat="1">
      <c r="N17927" s="74"/>
    </row>
    <row r="17928" spans="14:14" customFormat="1">
      <c r="N17928" s="74"/>
    </row>
    <row r="17929" spans="14:14" customFormat="1">
      <c r="N17929" s="74"/>
    </row>
    <row r="17930" spans="14:14" customFormat="1">
      <c r="N17930" s="74"/>
    </row>
    <row r="17931" spans="14:14" customFormat="1">
      <c r="N17931" s="74"/>
    </row>
    <row r="17932" spans="14:14" customFormat="1">
      <c r="N17932" s="74"/>
    </row>
    <row r="17933" spans="14:14" customFormat="1">
      <c r="N17933" s="74"/>
    </row>
    <row r="17934" spans="14:14" customFormat="1">
      <c r="N17934" s="74"/>
    </row>
    <row r="17935" spans="14:14" customFormat="1">
      <c r="N17935" s="74"/>
    </row>
    <row r="17936" spans="14:14" customFormat="1">
      <c r="N17936" s="74"/>
    </row>
    <row r="17937" spans="14:14" customFormat="1">
      <c r="N17937" s="74"/>
    </row>
    <row r="17938" spans="14:14" customFormat="1">
      <c r="N17938" s="74"/>
    </row>
    <row r="17939" spans="14:14" customFormat="1">
      <c r="N17939" s="74"/>
    </row>
    <row r="17940" spans="14:14" customFormat="1">
      <c r="N17940" s="74"/>
    </row>
    <row r="17941" spans="14:14" customFormat="1">
      <c r="N17941" s="74"/>
    </row>
    <row r="17942" spans="14:14" customFormat="1">
      <c r="N17942" s="74"/>
    </row>
    <row r="17943" spans="14:14" customFormat="1">
      <c r="N17943" s="74"/>
    </row>
    <row r="17944" spans="14:14" customFormat="1">
      <c r="N17944" s="74"/>
    </row>
    <row r="17945" spans="14:14" customFormat="1">
      <c r="N17945" s="74"/>
    </row>
    <row r="17946" spans="14:14" customFormat="1">
      <c r="N17946" s="74"/>
    </row>
    <row r="17947" spans="14:14" customFormat="1">
      <c r="N17947" s="74"/>
    </row>
    <row r="17948" spans="14:14" customFormat="1">
      <c r="N17948" s="74"/>
    </row>
    <row r="17949" spans="14:14" customFormat="1">
      <c r="N17949" s="74"/>
    </row>
    <row r="17950" spans="14:14" customFormat="1">
      <c r="N17950" s="74"/>
    </row>
    <row r="17951" spans="14:14" customFormat="1">
      <c r="N17951" s="74"/>
    </row>
    <row r="17952" spans="14:14" customFormat="1">
      <c r="N17952" s="74"/>
    </row>
    <row r="17953" spans="14:14" customFormat="1">
      <c r="N17953" s="74"/>
    </row>
    <row r="17954" spans="14:14" customFormat="1">
      <c r="N17954" s="74"/>
    </row>
    <row r="17955" spans="14:14" customFormat="1">
      <c r="N17955" s="74"/>
    </row>
    <row r="17956" spans="14:14" customFormat="1">
      <c r="N17956" s="74"/>
    </row>
    <row r="17957" spans="14:14" customFormat="1">
      <c r="N17957" s="74"/>
    </row>
    <row r="17958" spans="14:14" customFormat="1">
      <c r="N17958" s="74"/>
    </row>
    <row r="17959" spans="14:14" customFormat="1">
      <c r="N17959" s="74"/>
    </row>
    <row r="17960" spans="14:14" customFormat="1">
      <c r="N17960" s="74"/>
    </row>
    <row r="17961" spans="14:14" customFormat="1">
      <c r="N17961" s="74"/>
    </row>
    <row r="17962" spans="14:14" customFormat="1">
      <c r="N17962" s="74"/>
    </row>
    <row r="17963" spans="14:14" customFormat="1">
      <c r="N17963" s="74"/>
    </row>
    <row r="17964" spans="14:14" customFormat="1">
      <c r="N17964" s="74"/>
    </row>
    <row r="17965" spans="14:14" customFormat="1">
      <c r="N17965" s="74"/>
    </row>
    <row r="17966" spans="14:14" customFormat="1">
      <c r="N17966" s="74"/>
    </row>
    <row r="17967" spans="14:14" customFormat="1">
      <c r="N17967" s="74"/>
    </row>
    <row r="17968" spans="14:14" customFormat="1">
      <c r="N17968" s="74"/>
    </row>
    <row r="17969" spans="14:14" customFormat="1">
      <c r="N17969" s="74"/>
    </row>
    <row r="17970" spans="14:14" customFormat="1">
      <c r="N17970" s="74"/>
    </row>
    <row r="17971" spans="14:14" customFormat="1">
      <c r="N17971" s="74"/>
    </row>
    <row r="17972" spans="14:14" customFormat="1">
      <c r="N17972" s="74"/>
    </row>
    <row r="17973" spans="14:14" customFormat="1">
      <c r="N17973" s="74"/>
    </row>
    <row r="17974" spans="14:14" customFormat="1">
      <c r="N17974" s="74"/>
    </row>
    <row r="17975" spans="14:14" customFormat="1">
      <c r="N17975" s="74"/>
    </row>
    <row r="17976" spans="14:14" customFormat="1">
      <c r="N17976" s="74"/>
    </row>
    <row r="17977" spans="14:14" customFormat="1">
      <c r="N17977" s="74"/>
    </row>
    <row r="17978" spans="14:14" customFormat="1">
      <c r="N17978" s="74"/>
    </row>
    <row r="17979" spans="14:14" customFormat="1">
      <c r="N17979" s="74"/>
    </row>
    <row r="17980" spans="14:14" customFormat="1">
      <c r="N17980" s="74"/>
    </row>
    <row r="17981" spans="14:14" customFormat="1">
      <c r="N17981" s="74"/>
    </row>
    <row r="17982" spans="14:14" customFormat="1">
      <c r="N17982" s="74"/>
    </row>
    <row r="17983" spans="14:14" customFormat="1">
      <c r="N17983" s="74"/>
    </row>
    <row r="17984" spans="14:14" customFormat="1">
      <c r="N17984" s="74"/>
    </row>
    <row r="17985" spans="14:14" customFormat="1">
      <c r="N17985" s="74"/>
    </row>
    <row r="17986" spans="14:14" customFormat="1">
      <c r="N17986" s="74"/>
    </row>
    <row r="17987" spans="14:14" customFormat="1">
      <c r="N17987" s="74"/>
    </row>
    <row r="17988" spans="14:14" customFormat="1">
      <c r="N17988" s="74"/>
    </row>
    <row r="17989" spans="14:14" customFormat="1">
      <c r="N17989" s="74"/>
    </row>
    <row r="17990" spans="14:14" customFormat="1">
      <c r="N17990" s="74"/>
    </row>
    <row r="17991" spans="14:14" customFormat="1">
      <c r="N17991" s="74"/>
    </row>
    <row r="17992" spans="14:14" customFormat="1">
      <c r="N17992" s="74"/>
    </row>
    <row r="17993" spans="14:14" customFormat="1">
      <c r="N17993" s="74"/>
    </row>
    <row r="17994" spans="14:14" customFormat="1">
      <c r="N17994" s="74"/>
    </row>
    <row r="17995" spans="14:14" customFormat="1">
      <c r="N17995" s="74"/>
    </row>
    <row r="17996" spans="14:14" customFormat="1">
      <c r="N17996" s="74"/>
    </row>
    <row r="17997" spans="14:14" customFormat="1">
      <c r="N17997" s="74"/>
    </row>
    <row r="17998" spans="14:14" customFormat="1">
      <c r="N17998" s="74"/>
    </row>
    <row r="17999" spans="14:14" customFormat="1">
      <c r="N17999" s="74"/>
    </row>
    <row r="18000" spans="14:14" customFormat="1">
      <c r="N18000" s="74"/>
    </row>
    <row r="18001" spans="14:14" customFormat="1">
      <c r="N18001" s="74"/>
    </row>
    <row r="18002" spans="14:14" customFormat="1">
      <c r="N18002" s="74"/>
    </row>
    <row r="18003" spans="14:14" customFormat="1">
      <c r="N18003" s="74"/>
    </row>
    <row r="18004" spans="14:14" customFormat="1">
      <c r="N18004" s="74"/>
    </row>
    <row r="18005" spans="14:14" customFormat="1">
      <c r="N18005" s="74"/>
    </row>
    <row r="18006" spans="14:14" customFormat="1">
      <c r="N18006" s="74"/>
    </row>
    <row r="18007" spans="14:14" customFormat="1">
      <c r="N18007" s="74"/>
    </row>
    <row r="18008" spans="14:14" customFormat="1">
      <c r="N18008" s="74"/>
    </row>
    <row r="18009" spans="14:14" customFormat="1">
      <c r="N18009" s="74"/>
    </row>
    <row r="18010" spans="14:14" customFormat="1">
      <c r="N18010" s="74"/>
    </row>
    <row r="18011" spans="14:14" customFormat="1">
      <c r="N18011" s="74"/>
    </row>
    <row r="18012" spans="14:14" customFormat="1">
      <c r="N18012" s="74"/>
    </row>
    <row r="18013" spans="14:14" customFormat="1">
      <c r="N18013" s="74"/>
    </row>
    <row r="18014" spans="14:14" customFormat="1">
      <c r="N18014" s="74"/>
    </row>
    <row r="18015" spans="14:14" customFormat="1">
      <c r="N18015" s="74"/>
    </row>
    <row r="18016" spans="14:14" customFormat="1">
      <c r="N18016" s="74"/>
    </row>
    <row r="18017" spans="14:14" customFormat="1">
      <c r="N18017" s="74"/>
    </row>
    <row r="18018" spans="14:14" customFormat="1">
      <c r="N18018" s="74"/>
    </row>
    <row r="18019" spans="14:14" customFormat="1">
      <c r="N18019" s="74"/>
    </row>
    <row r="18020" spans="14:14" customFormat="1">
      <c r="N18020" s="74"/>
    </row>
    <row r="18021" spans="14:14" customFormat="1">
      <c r="N18021" s="74"/>
    </row>
    <row r="18022" spans="14:14" customFormat="1">
      <c r="N18022" s="74"/>
    </row>
    <row r="18023" spans="14:14" customFormat="1">
      <c r="N18023" s="74"/>
    </row>
    <row r="18024" spans="14:14" customFormat="1">
      <c r="N18024" s="74"/>
    </row>
    <row r="18025" spans="14:14" customFormat="1">
      <c r="N18025" s="74"/>
    </row>
    <row r="18026" spans="14:14" customFormat="1">
      <c r="N18026" s="74"/>
    </row>
    <row r="18027" spans="14:14" customFormat="1">
      <c r="N18027" s="74"/>
    </row>
    <row r="18028" spans="14:14" customFormat="1">
      <c r="N18028" s="74"/>
    </row>
    <row r="18029" spans="14:14" customFormat="1">
      <c r="N18029" s="74"/>
    </row>
    <row r="18030" spans="14:14" customFormat="1">
      <c r="N18030" s="74"/>
    </row>
    <row r="18031" spans="14:14" customFormat="1">
      <c r="N18031" s="74"/>
    </row>
    <row r="18032" spans="14:14" customFormat="1">
      <c r="N18032" s="74"/>
    </row>
    <row r="18033" spans="14:14" customFormat="1">
      <c r="N18033" s="74"/>
    </row>
    <row r="18034" spans="14:14" customFormat="1">
      <c r="N18034" s="74"/>
    </row>
    <row r="18035" spans="14:14" customFormat="1">
      <c r="N18035" s="74"/>
    </row>
    <row r="18036" spans="14:14" customFormat="1">
      <c r="N18036" s="74"/>
    </row>
    <row r="18037" spans="14:14" customFormat="1">
      <c r="N18037" s="74"/>
    </row>
    <row r="18038" spans="14:14" customFormat="1">
      <c r="N18038" s="74"/>
    </row>
    <row r="18039" spans="14:14" customFormat="1">
      <c r="N18039" s="74"/>
    </row>
    <row r="18040" spans="14:14" customFormat="1">
      <c r="N18040" s="74"/>
    </row>
    <row r="18041" spans="14:14" customFormat="1">
      <c r="N18041" s="74"/>
    </row>
    <row r="18042" spans="14:14" customFormat="1">
      <c r="N18042" s="74"/>
    </row>
    <row r="18043" spans="14:14" customFormat="1">
      <c r="N18043" s="74"/>
    </row>
    <row r="18044" spans="14:14" customFormat="1">
      <c r="N18044" s="74"/>
    </row>
    <row r="18045" spans="14:14" customFormat="1">
      <c r="N18045" s="74"/>
    </row>
    <row r="18046" spans="14:14" customFormat="1">
      <c r="N18046" s="74"/>
    </row>
    <row r="18047" spans="14:14" customFormat="1">
      <c r="N18047" s="74"/>
    </row>
    <row r="18048" spans="14:14" customFormat="1">
      <c r="N18048" s="74"/>
    </row>
    <row r="18049" spans="14:14" customFormat="1">
      <c r="N18049" s="74"/>
    </row>
    <row r="18050" spans="14:14" customFormat="1">
      <c r="N18050" s="74"/>
    </row>
    <row r="18051" spans="14:14" customFormat="1">
      <c r="N18051" s="74"/>
    </row>
    <row r="18052" spans="14:14" customFormat="1">
      <c r="N18052" s="74"/>
    </row>
    <row r="18053" spans="14:14" customFormat="1">
      <c r="N18053" s="74"/>
    </row>
    <row r="18054" spans="14:14" customFormat="1">
      <c r="N18054" s="74"/>
    </row>
    <row r="18055" spans="14:14" customFormat="1">
      <c r="N18055" s="74"/>
    </row>
    <row r="18056" spans="14:14" customFormat="1">
      <c r="N18056" s="74"/>
    </row>
    <row r="18057" spans="14:14" customFormat="1">
      <c r="N18057" s="74"/>
    </row>
    <row r="18058" spans="14:14" customFormat="1">
      <c r="N18058" s="74"/>
    </row>
    <row r="18059" spans="14:14" customFormat="1">
      <c r="N18059" s="74"/>
    </row>
    <row r="18060" spans="14:14" customFormat="1">
      <c r="N18060" s="74"/>
    </row>
    <row r="18061" spans="14:14" customFormat="1">
      <c r="N18061" s="74"/>
    </row>
    <row r="18062" spans="14:14" customFormat="1">
      <c r="N18062" s="74"/>
    </row>
    <row r="18063" spans="14:14" customFormat="1">
      <c r="N18063" s="74"/>
    </row>
    <row r="18064" spans="14:14" customFormat="1">
      <c r="N18064" s="74"/>
    </row>
    <row r="18065" spans="14:14" customFormat="1">
      <c r="N18065" s="74"/>
    </row>
    <row r="18066" spans="14:14" customFormat="1">
      <c r="N18066" s="74"/>
    </row>
    <row r="18067" spans="14:14" customFormat="1">
      <c r="N18067" s="74"/>
    </row>
    <row r="18068" spans="14:14" customFormat="1">
      <c r="N18068" s="74"/>
    </row>
    <row r="18069" spans="14:14" customFormat="1">
      <c r="N18069" s="74"/>
    </row>
    <row r="18070" spans="14:14" customFormat="1">
      <c r="N18070" s="74"/>
    </row>
    <row r="18071" spans="14:14" customFormat="1">
      <c r="N18071" s="74"/>
    </row>
    <row r="18072" spans="14:14" customFormat="1">
      <c r="N18072" s="74"/>
    </row>
    <row r="18073" spans="14:14" customFormat="1">
      <c r="N18073" s="74"/>
    </row>
    <row r="18074" spans="14:14" customFormat="1">
      <c r="N18074" s="74"/>
    </row>
    <row r="18075" spans="14:14" customFormat="1">
      <c r="N18075" s="74"/>
    </row>
    <row r="18076" spans="14:14" customFormat="1">
      <c r="N18076" s="74"/>
    </row>
    <row r="18077" spans="14:14" customFormat="1">
      <c r="N18077" s="74"/>
    </row>
    <row r="18078" spans="14:14" customFormat="1">
      <c r="N18078" s="74"/>
    </row>
    <row r="18079" spans="14:14" customFormat="1">
      <c r="N18079" s="74"/>
    </row>
    <row r="18080" spans="14:14" customFormat="1">
      <c r="N18080" s="74"/>
    </row>
    <row r="18081" spans="14:14" customFormat="1">
      <c r="N18081" s="74"/>
    </row>
    <row r="18082" spans="14:14" customFormat="1">
      <c r="N18082" s="74"/>
    </row>
    <row r="18083" spans="14:14" customFormat="1">
      <c r="N18083" s="74"/>
    </row>
    <row r="18084" spans="14:14" customFormat="1">
      <c r="N18084" s="74"/>
    </row>
    <row r="18085" spans="14:14" customFormat="1">
      <c r="N18085" s="74"/>
    </row>
    <row r="18086" spans="14:14" customFormat="1">
      <c r="N18086" s="74"/>
    </row>
    <row r="18087" spans="14:14" customFormat="1">
      <c r="N18087" s="74"/>
    </row>
    <row r="18088" spans="14:14" customFormat="1">
      <c r="N18088" s="74"/>
    </row>
    <row r="18089" spans="14:14" customFormat="1">
      <c r="N18089" s="74"/>
    </row>
    <row r="18090" spans="14:14" customFormat="1">
      <c r="N18090" s="74"/>
    </row>
    <row r="18091" spans="14:14" customFormat="1">
      <c r="N18091" s="74"/>
    </row>
    <row r="18092" spans="14:14" customFormat="1">
      <c r="N18092" s="74"/>
    </row>
    <row r="18093" spans="14:14" customFormat="1">
      <c r="N18093" s="74"/>
    </row>
    <row r="18094" spans="14:14" customFormat="1">
      <c r="N18094" s="74"/>
    </row>
    <row r="18095" spans="14:14" customFormat="1">
      <c r="N18095" s="74"/>
    </row>
    <row r="18096" spans="14:14" customFormat="1">
      <c r="N18096" s="74"/>
    </row>
    <row r="18097" spans="14:14" customFormat="1">
      <c r="N18097" s="74"/>
    </row>
    <row r="18098" spans="14:14" customFormat="1">
      <c r="N18098" s="74"/>
    </row>
    <row r="18099" spans="14:14" customFormat="1">
      <c r="N18099" s="74"/>
    </row>
    <row r="18100" spans="14:14" customFormat="1">
      <c r="N18100" s="74"/>
    </row>
    <row r="18101" spans="14:14" customFormat="1">
      <c r="N18101" s="74"/>
    </row>
    <row r="18102" spans="14:14" customFormat="1">
      <c r="N18102" s="74"/>
    </row>
    <row r="18103" spans="14:14" customFormat="1">
      <c r="N18103" s="74"/>
    </row>
    <row r="18104" spans="14:14" customFormat="1">
      <c r="N18104" s="74"/>
    </row>
    <row r="18105" spans="14:14" customFormat="1">
      <c r="N18105" s="74"/>
    </row>
    <row r="18106" spans="14:14" customFormat="1">
      <c r="N18106" s="74"/>
    </row>
    <row r="18107" spans="14:14" customFormat="1">
      <c r="N18107" s="74"/>
    </row>
    <row r="18108" spans="14:14" customFormat="1">
      <c r="N18108" s="74"/>
    </row>
    <row r="18109" spans="14:14" customFormat="1">
      <c r="N18109" s="74"/>
    </row>
    <row r="18110" spans="14:14" customFormat="1">
      <c r="N18110" s="74"/>
    </row>
    <row r="18111" spans="14:14" customFormat="1">
      <c r="N18111" s="74"/>
    </row>
    <row r="18112" spans="14:14" customFormat="1">
      <c r="N18112" s="74"/>
    </row>
    <row r="18113" spans="14:14" customFormat="1">
      <c r="N18113" s="74"/>
    </row>
    <row r="18114" spans="14:14" customFormat="1">
      <c r="N18114" s="74"/>
    </row>
    <row r="18115" spans="14:14" customFormat="1">
      <c r="N18115" s="74"/>
    </row>
    <row r="18116" spans="14:14" customFormat="1">
      <c r="N18116" s="74"/>
    </row>
    <row r="18117" spans="14:14" customFormat="1">
      <c r="N18117" s="74"/>
    </row>
    <row r="18118" spans="14:14" customFormat="1">
      <c r="N18118" s="74"/>
    </row>
    <row r="18119" spans="14:14" customFormat="1">
      <c r="N18119" s="74"/>
    </row>
    <row r="18120" spans="14:14" customFormat="1">
      <c r="N18120" s="74"/>
    </row>
    <row r="18121" spans="14:14" customFormat="1">
      <c r="N18121" s="74"/>
    </row>
    <row r="18122" spans="14:14" customFormat="1">
      <c r="N18122" s="74"/>
    </row>
    <row r="18123" spans="14:14" customFormat="1">
      <c r="N18123" s="74"/>
    </row>
    <row r="18124" spans="14:14" customFormat="1">
      <c r="N18124" s="74"/>
    </row>
    <row r="18125" spans="14:14" customFormat="1">
      <c r="N18125" s="74"/>
    </row>
    <row r="18126" spans="14:14" customFormat="1">
      <c r="N18126" s="74"/>
    </row>
    <row r="18127" spans="14:14" customFormat="1">
      <c r="N18127" s="74"/>
    </row>
    <row r="18128" spans="14:14" customFormat="1">
      <c r="N18128" s="74"/>
    </row>
    <row r="18129" spans="14:14" customFormat="1">
      <c r="N18129" s="74"/>
    </row>
    <row r="18130" spans="14:14" customFormat="1">
      <c r="N18130" s="74"/>
    </row>
    <row r="18131" spans="14:14" customFormat="1">
      <c r="N18131" s="74"/>
    </row>
    <row r="18132" spans="14:14" customFormat="1">
      <c r="N18132" s="74"/>
    </row>
    <row r="18133" spans="14:14" customFormat="1">
      <c r="N18133" s="74"/>
    </row>
    <row r="18134" spans="14:14" customFormat="1">
      <c r="N18134" s="74"/>
    </row>
    <row r="18135" spans="14:14" customFormat="1">
      <c r="N18135" s="74"/>
    </row>
    <row r="18136" spans="14:14" customFormat="1">
      <c r="N18136" s="74"/>
    </row>
    <row r="18137" spans="14:14" customFormat="1">
      <c r="N18137" s="74"/>
    </row>
    <row r="18138" spans="14:14" customFormat="1">
      <c r="N18138" s="74"/>
    </row>
    <row r="18139" spans="14:14" customFormat="1">
      <c r="N18139" s="74"/>
    </row>
    <row r="18140" spans="14:14" customFormat="1">
      <c r="N18140" s="74"/>
    </row>
    <row r="18141" spans="14:14" customFormat="1">
      <c r="N18141" s="74"/>
    </row>
    <row r="18142" spans="14:14" customFormat="1">
      <c r="N18142" s="74"/>
    </row>
    <row r="18143" spans="14:14" customFormat="1">
      <c r="N18143" s="74"/>
    </row>
    <row r="18144" spans="14:14" customFormat="1">
      <c r="N18144" s="74"/>
    </row>
    <row r="18145" spans="14:14" customFormat="1">
      <c r="N18145" s="74"/>
    </row>
    <row r="18146" spans="14:14" customFormat="1">
      <c r="N18146" s="74"/>
    </row>
    <row r="18147" spans="14:14" customFormat="1">
      <c r="N18147" s="74"/>
    </row>
    <row r="18148" spans="14:14" customFormat="1">
      <c r="N18148" s="74"/>
    </row>
    <row r="18149" spans="14:14" customFormat="1">
      <c r="N18149" s="74"/>
    </row>
    <row r="18150" spans="14:14" customFormat="1">
      <c r="N18150" s="74"/>
    </row>
    <row r="18151" spans="14:14" customFormat="1">
      <c r="N18151" s="74"/>
    </row>
    <row r="18152" spans="14:14" customFormat="1">
      <c r="N18152" s="74"/>
    </row>
    <row r="18153" spans="14:14" customFormat="1">
      <c r="N18153" s="74"/>
    </row>
    <row r="18154" spans="14:14" customFormat="1">
      <c r="N18154" s="74"/>
    </row>
    <row r="18155" spans="14:14" customFormat="1">
      <c r="N18155" s="74"/>
    </row>
    <row r="18156" spans="14:14" customFormat="1">
      <c r="N18156" s="74"/>
    </row>
    <row r="18157" spans="14:14" customFormat="1">
      <c r="N18157" s="74"/>
    </row>
    <row r="18158" spans="14:14" customFormat="1">
      <c r="N18158" s="74"/>
    </row>
    <row r="18159" spans="14:14" customFormat="1">
      <c r="N18159" s="74"/>
    </row>
    <row r="18160" spans="14:14" customFormat="1">
      <c r="N18160" s="74"/>
    </row>
    <row r="18161" spans="14:14" customFormat="1">
      <c r="N18161" s="74"/>
    </row>
    <row r="18162" spans="14:14" customFormat="1">
      <c r="N18162" s="74"/>
    </row>
    <row r="18163" spans="14:14" customFormat="1">
      <c r="N18163" s="74"/>
    </row>
    <row r="18164" spans="14:14" customFormat="1">
      <c r="N18164" s="74"/>
    </row>
    <row r="18165" spans="14:14" customFormat="1">
      <c r="N18165" s="74"/>
    </row>
    <row r="18166" spans="14:14" customFormat="1">
      <c r="N18166" s="74"/>
    </row>
    <row r="18167" spans="14:14" customFormat="1">
      <c r="N18167" s="74"/>
    </row>
    <row r="18168" spans="14:14" customFormat="1">
      <c r="N18168" s="74"/>
    </row>
    <row r="18169" spans="14:14" customFormat="1">
      <c r="N18169" s="74"/>
    </row>
    <row r="18170" spans="14:14" customFormat="1">
      <c r="N18170" s="74"/>
    </row>
    <row r="18171" spans="14:14" customFormat="1">
      <c r="N18171" s="74"/>
    </row>
    <row r="18172" spans="14:14" customFormat="1">
      <c r="N18172" s="74"/>
    </row>
    <row r="18173" spans="14:14" customFormat="1">
      <c r="N18173" s="74"/>
    </row>
    <row r="18174" spans="14:14" customFormat="1">
      <c r="N18174" s="74"/>
    </row>
    <row r="18175" spans="14:14" customFormat="1">
      <c r="N18175" s="74"/>
    </row>
    <row r="18176" spans="14:14" customFormat="1">
      <c r="N18176" s="74"/>
    </row>
    <row r="18177" spans="14:14" customFormat="1">
      <c r="N18177" s="74"/>
    </row>
    <row r="18178" spans="14:14" customFormat="1">
      <c r="N18178" s="74"/>
    </row>
    <row r="18179" spans="14:14" customFormat="1">
      <c r="N18179" s="74"/>
    </row>
    <row r="18180" spans="14:14" customFormat="1">
      <c r="N18180" s="74"/>
    </row>
    <row r="18181" spans="14:14" customFormat="1">
      <c r="N18181" s="74"/>
    </row>
    <row r="18182" spans="14:14" customFormat="1">
      <c r="N18182" s="74"/>
    </row>
    <row r="18183" spans="14:14" customFormat="1">
      <c r="N18183" s="74"/>
    </row>
    <row r="18184" spans="14:14" customFormat="1">
      <c r="N18184" s="74"/>
    </row>
    <row r="18185" spans="14:14" customFormat="1">
      <c r="N18185" s="74"/>
    </row>
    <row r="18186" spans="14:14" customFormat="1">
      <c r="N18186" s="74"/>
    </row>
    <row r="18187" spans="14:14" customFormat="1">
      <c r="N18187" s="74"/>
    </row>
    <row r="18188" spans="14:14" customFormat="1">
      <c r="N18188" s="74"/>
    </row>
    <row r="18189" spans="14:14" customFormat="1">
      <c r="N18189" s="74"/>
    </row>
    <row r="18190" spans="14:14" customFormat="1">
      <c r="N18190" s="74"/>
    </row>
    <row r="18191" spans="14:14" customFormat="1">
      <c r="N18191" s="74"/>
    </row>
    <row r="18192" spans="14:14" customFormat="1">
      <c r="N18192" s="74"/>
    </row>
    <row r="18193" spans="14:14" customFormat="1">
      <c r="N18193" s="74"/>
    </row>
    <row r="18194" spans="14:14" customFormat="1">
      <c r="N18194" s="74"/>
    </row>
    <row r="18195" spans="14:14" customFormat="1">
      <c r="N18195" s="74"/>
    </row>
    <row r="18196" spans="14:14" customFormat="1">
      <c r="N18196" s="74"/>
    </row>
    <row r="18197" spans="14:14" customFormat="1">
      <c r="N18197" s="74"/>
    </row>
    <row r="18198" spans="14:14" customFormat="1">
      <c r="N18198" s="74"/>
    </row>
    <row r="18199" spans="14:14" customFormat="1">
      <c r="N18199" s="74"/>
    </row>
    <row r="18200" spans="14:14" customFormat="1">
      <c r="N18200" s="74"/>
    </row>
    <row r="18201" spans="14:14" customFormat="1">
      <c r="N18201" s="74"/>
    </row>
    <row r="18202" spans="14:14" customFormat="1">
      <c r="N18202" s="74"/>
    </row>
    <row r="18203" spans="14:14" customFormat="1">
      <c r="N18203" s="74"/>
    </row>
    <row r="18204" spans="14:14" customFormat="1">
      <c r="N18204" s="74"/>
    </row>
    <row r="18205" spans="14:14" customFormat="1">
      <c r="N18205" s="74"/>
    </row>
    <row r="18206" spans="14:14" customFormat="1">
      <c r="N18206" s="74"/>
    </row>
    <row r="18207" spans="14:14" customFormat="1">
      <c r="N18207" s="74"/>
    </row>
    <row r="18208" spans="14:14" customFormat="1">
      <c r="N18208" s="74"/>
    </row>
    <row r="18209" spans="14:14" customFormat="1">
      <c r="N18209" s="74"/>
    </row>
    <row r="18210" spans="14:14" customFormat="1">
      <c r="N18210" s="74"/>
    </row>
    <row r="18211" spans="14:14" customFormat="1">
      <c r="N18211" s="74"/>
    </row>
    <row r="18212" spans="14:14" customFormat="1">
      <c r="N18212" s="74"/>
    </row>
    <row r="18213" spans="14:14" customFormat="1">
      <c r="N18213" s="74"/>
    </row>
    <row r="18214" spans="14:14" customFormat="1">
      <c r="N18214" s="74"/>
    </row>
    <row r="18215" spans="14:14" customFormat="1">
      <c r="N18215" s="74"/>
    </row>
    <row r="18216" spans="14:14" customFormat="1">
      <c r="N18216" s="74"/>
    </row>
    <row r="18217" spans="14:14" customFormat="1">
      <c r="N18217" s="74"/>
    </row>
    <row r="18218" spans="14:14" customFormat="1">
      <c r="N18218" s="74"/>
    </row>
    <row r="18219" spans="14:14" customFormat="1">
      <c r="N18219" s="74"/>
    </row>
    <row r="18220" spans="14:14" customFormat="1">
      <c r="N18220" s="74"/>
    </row>
    <row r="18221" spans="14:14" customFormat="1">
      <c r="N18221" s="74"/>
    </row>
    <row r="18222" spans="14:14" customFormat="1">
      <c r="N18222" s="74"/>
    </row>
    <row r="18223" spans="14:14" customFormat="1">
      <c r="N18223" s="74"/>
    </row>
    <row r="18224" spans="14:14" customFormat="1">
      <c r="N18224" s="74"/>
    </row>
    <row r="18225" spans="14:14" customFormat="1">
      <c r="N18225" s="74"/>
    </row>
    <row r="18226" spans="14:14" customFormat="1">
      <c r="N18226" s="74"/>
    </row>
    <row r="18227" spans="14:14" customFormat="1">
      <c r="N18227" s="74"/>
    </row>
    <row r="18228" spans="14:14" customFormat="1">
      <c r="N18228" s="74"/>
    </row>
    <row r="18229" spans="14:14" customFormat="1">
      <c r="N18229" s="74"/>
    </row>
    <row r="18230" spans="14:14" customFormat="1">
      <c r="N18230" s="74"/>
    </row>
    <row r="18231" spans="14:14" customFormat="1">
      <c r="N18231" s="74"/>
    </row>
    <row r="18232" spans="14:14" customFormat="1">
      <c r="N18232" s="74"/>
    </row>
    <row r="18233" spans="14:14" customFormat="1">
      <c r="N18233" s="74"/>
    </row>
    <row r="18234" spans="14:14" customFormat="1">
      <c r="N18234" s="74"/>
    </row>
    <row r="18235" spans="14:14" customFormat="1">
      <c r="N18235" s="74"/>
    </row>
    <row r="18236" spans="14:14" customFormat="1">
      <c r="N18236" s="74"/>
    </row>
    <row r="18237" spans="14:14" customFormat="1">
      <c r="N18237" s="74"/>
    </row>
    <row r="18238" spans="14:14" customFormat="1">
      <c r="N18238" s="74"/>
    </row>
    <row r="18239" spans="14:14" customFormat="1">
      <c r="N18239" s="74"/>
    </row>
    <row r="18240" spans="14:14" customFormat="1">
      <c r="N18240" s="74"/>
    </row>
    <row r="18241" spans="14:14" customFormat="1">
      <c r="N18241" s="74"/>
    </row>
    <row r="18242" spans="14:14" customFormat="1">
      <c r="N18242" s="74"/>
    </row>
    <row r="18243" spans="14:14" customFormat="1">
      <c r="N18243" s="74"/>
    </row>
    <row r="18244" spans="14:14" customFormat="1">
      <c r="N18244" s="74"/>
    </row>
    <row r="18245" spans="14:14" customFormat="1">
      <c r="N18245" s="74"/>
    </row>
    <row r="18246" spans="14:14" customFormat="1">
      <c r="N18246" s="74"/>
    </row>
    <row r="18247" spans="14:14" customFormat="1">
      <c r="N18247" s="74"/>
    </row>
    <row r="18248" spans="14:14" customFormat="1">
      <c r="N18248" s="74"/>
    </row>
    <row r="18249" spans="14:14" customFormat="1">
      <c r="N18249" s="74"/>
    </row>
    <row r="18250" spans="14:14" customFormat="1">
      <c r="N18250" s="74"/>
    </row>
    <row r="18251" spans="14:14" customFormat="1">
      <c r="N18251" s="74"/>
    </row>
    <row r="18252" spans="14:14" customFormat="1">
      <c r="N18252" s="74"/>
    </row>
    <row r="18253" spans="14:14" customFormat="1">
      <c r="N18253" s="74"/>
    </row>
    <row r="18254" spans="14:14" customFormat="1">
      <c r="N18254" s="74"/>
    </row>
    <row r="18255" spans="14:14" customFormat="1">
      <c r="N18255" s="74"/>
    </row>
    <row r="18256" spans="14:14" customFormat="1">
      <c r="N18256" s="74"/>
    </row>
    <row r="18257" spans="14:14" customFormat="1">
      <c r="N18257" s="74"/>
    </row>
    <row r="18258" spans="14:14" customFormat="1">
      <c r="N18258" s="74"/>
    </row>
    <row r="18259" spans="14:14" customFormat="1">
      <c r="N18259" s="74"/>
    </row>
    <row r="18260" spans="14:14" customFormat="1">
      <c r="N18260" s="74"/>
    </row>
    <row r="18261" spans="14:14" customFormat="1">
      <c r="N18261" s="74"/>
    </row>
    <row r="18262" spans="14:14" customFormat="1">
      <c r="N18262" s="74"/>
    </row>
    <row r="18263" spans="14:14" customFormat="1">
      <c r="N18263" s="74"/>
    </row>
    <row r="18264" spans="14:14" customFormat="1">
      <c r="N18264" s="74"/>
    </row>
    <row r="18265" spans="14:14" customFormat="1">
      <c r="N18265" s="74"/>
    </row>
    <row r="18266" spans="14:14" customFormat="1">
      <c r="N18266" s="74"/>
    </row>
    <row r="18267" spans="14:14" customFormat="1">
      <c r="N18267" s="74"/>
    </row>
    <row r="18268" spans="14:14" customFormat="1">
      <c r="N18268" s="74"/>
    </row>
    <row r="18269" spans="14:14" customFormat="1">
      <c r="N18269" s="74"/>
    </row>
    <row r="18270" spans="14:14" customFormat="1">
      <c r="N18270" s="74"/>
    </row>
    <row r="18271" spans="14:14" customFormat="1">
      <c r="N18271" s="74"/>
    </row>
    <row r="18272" spans="14:14" customFormat="1">
      <c r="N18272" s="74"/>
    </row>
    <row r="18273" spans="14:14" customFormat="1">
      <c r="N18273" s="74"/>
    </row>
    <row r="18274" spans="14:14" customFormat="1">
      <c r="N18274" s="74"/>
    </row>
    <row r="18275" spans="14:14" customFormat="1">
      <c r="N18275" s="74"/>
    </row>
    <row r="18276" spans="14:14" customFormat="1">
      <c r="N18276" s="74"/>
    </row>
    <row r="18277" spans="14:14" customFormat="1">
      <c r="N18277" s="74"/>
    </row>
    <row r="18278" spans="14:14" customFormat="1">
      <c r="N18278" s="74"/>
    </row>
    <row r="18279" spans="14:14" customFormat="1">
      <c r="N18279" s="74"/>
    </row>
    <row r="18280" spans="14:14" customFormat="1">
      <c r="N18280" s="74"/>
    </row>
    <row r="18281" spans="14:14" customFormat="1">
      <c r="N18281" s="74"/>
    </row>
    <row r="18282" spans="14:14" customFormat="1">
      <c r="N18282" s="74"/>
    </row>
    <row r="18283" spans="14:14" customFormat="1">
      <c r="N18283" s="74"/>
    </row>
    <row r="18284" spans="14:14" customFormat="1">
      <c r="N18284" s="74"/>
    </row>
    <row r="18285" spans="14:14" customFormat="1">
      <c r="N18285" s="74"/>
    </row>
    <row r="18286" spans="14:14" customFormat="1">
      <c r="N18286" s="74"/>
    </row>
    <row r="18287" spans="14:14" customFormat="1">
      <c r="N18287" s="74"/>
    </row>
    <row r="18288" spans="14:14" customFormat="1">
      <c r="N18288" s="74"/>
    </row>
    <row r="18289" spans="14:14" customFormat="1">
      <c r="N18289" s="74"/>
    </row>
    <row r="18290" spans="14:14" customFormat="1">
      <c r="N18290" s="74"/>
    </row>
    <row r="18291" spans="14:14" customFormat="1">
      <c r="N18291" s="74"/>
    </row>
    <row r="18292" spans="14:14" customFormat="1">
      <c r="N18292" s="74"/>
    </row>
    <row r="18293" spans="14:14" customFormat="1">
      <c r="N18293" s="74"/>
    </row>
    <row r="18294" spans="14:14" customFormat="1">
      <c r="N18294" s="74"/>
    </row>
    <row r="18295" spans="14:14" customFormat="1">
      <c r="N18295" s="74"/>
    </row>
    <row r="18296" spans="14:14" customFormat="1">
      <c r="N18296" s="74"/>
    </row>
    <row r="18297" spans="14:14" customFormat="1">
      <c r="N18297" s="74"/>
    </row>
    <row r="18298" spans="14:14" customFormat="1">
      <c r="N18298" s="74"/>
    </row>
    <row r="18299" spans="14:14" customFormat="1">
      <c r="N18299" s="74"/>
    </row>
    <row r="18300" spans="14:14" customFormat="1">
      <c r="N18300" s="74"/>
    </row>
    <row r="18301" spans="14:14" customFormat="1">
      <c r="N18301" s="74"/>
    </row>
    <row r="18302" spans="14:14" customFormat="1">
      <c r="N18302" s="74"/>
    </row>
    <row r="18303" spans="14:14" customFormat="1">
      <c r="N18303" s="74"/>
    </row>
    <row r="18304" spans="14:14" customFormat="1">
      <c r="N18304" s="74"/>
    </row>
    <row r="18305" spans="14:14" customFormat="1">
      <c r="N18305" s="74"/>
    </row>
    <row r="18306" spans="14:14" customFormat="1">
      <c r="N18306" s="74"/>
    </row>
    <row r="18307" spans="14:14" customFormat="1">
      <c r="N18307" s="74"/>
    </row>
    <row r="18308" spans="14:14" customFormat="1">
      <c r="N18308" s="74"/>
    </row>
    <row r="18309" spans="14:14" customFormat="1">
      <c r="N18309" s="74"/>
    </row>
    <row r="18310" spans="14:14" customFormat="1">
      <c r="N18310" s="74"/>
    </row>
    <row r="18311" spans="14:14" customFormat="1">
      <c r="N18311" s="74"/>
    </row>
    <row r="18312" spans="14:14" customFormat="1">
      <c r="N18312" s="74"/>
    </row>
    <row r="18313" spans="14:14" customFormat="1">
      <c r="N18313" s="74"/>
    </row>
    <row r="18314" spans="14:14" customFormat="1">
      <c r="N18314" s="74"/>
    </row>
    <row r="18315" spans="14:14" customFormat="1">
      <c r="N18315" s="74"/>
    </row>
    <row r="18316" spans="14:14" customFormat="1">
      <c r="N18316" s="74"/>
    </row>
    <row r="18317" spans="14:14" customFormat="1">
      <c r="N18317" s="74"/>
    </row>
    <row r="18318" spans="14:14" customFormat="1">
      <c r="N18318" s="74"/>
    </row>
    <row r="18319" spans="14:14" customFormat="1">
      <c r="N18319" s="74"/>
    </row>
    <row r="18320" spans="14:14" customFormat="1">
      <c r="N18320" s="74"/>
    </row>
    <row r="18321" spans="14:14" customFormat="1">
      <c r="N18321" s="74"/>
    </row>
    <row r="18322" spans="14:14" customFormat="1">
      <c r="N18322" s="74"/>
    </row>
    <row r="18323" spans="14:14" customFormat="1">
      <c r="N18323" s="74"/>
    </row>
    <row r="18324" spans="14:14" customFormat="1">
      <c r="N18324" s="74"/>
    </row>
    <row r="18325" spans="14:14" customFormat="1">
      <c r="N18325" s="74"/>
    </row>
    <row r="18326" spans="14:14" customFormat="1">
      <c r="N18326" s="74"/>
    </row>
    <row r="18327" spans="14:14" customFormat="1">
      <c r="N18327" s="74"/>
    </row>
    <row r="18328" spans="14:14" customFormat="1">
      <c r="N18328" s="74"/>
    </row>
    <row r="18329" spans="14:14" customFormat="1">
      <c r="N18329" s="74"/>
    </row>
    <row r="18330" spans="14:14" customFormat="1">
      <c r="N18330" s="74"/>
    </row>
    <row r="18331" spans="14:14" customFormat="1">
      <c r="N18331" s="74"/>
    </row>
    <row r="18332" spans="14:14" customFormat="1">
      <c r="N18332" s="74"/>
    </row>
    <row r="18333" spans="14:14" customFormat="1">
      <c r="N18333" s="74"/>
    </row>
    <row r="18334" spans="14:14" customFormat="1">
      <c r="N18334" s="74"/>
    </row>
    <row r="18335" spans="14:14" customFormat="1">
      <c r="N18335" s="74"/>
    </row>
    <row r="18336" spans="14:14" customFormat="1">
      <c r="N18336" s="74"/>
    </row>
    <row r="18337" spans="14:14" customFormat="1">
      <c r="N18337" s="74"/>
    </row>
    <row r="18338" spans="14:14" customFormat="1">
      <c r="N18338" s="74"/>
    </row>
    <row r="18339" spans="14:14" customFormat="1">
      <c r="N18339" s="74"/>
    </row>
    <row r="18340" spans="14:14" customFormat="1">
      <c r="N18340" s="74"/>
    </row>
    <row r="18341" spans="14:14" customFormat="1">
      <c r="N18341" s="74"/>
    </row>
    <row r="18342" spans="14:14" customFormat="1">
      <c r="N18342" s="74"/>
    </row>
    <row r="18343" spans="14:14" customFormat="1">
      <c r="N18343" s="74"/>
    </row>
    <row r="18344" spans="14:14" customFormat="1">
      <c r="N18344" s="74"/>
    </row>
    <row r="18345" spans="14:14" customFormat="1">
      <c r="N18345" s="74"/>
    </row>
    <row r="18346" spans="14:14" customFormat="1">
      <c r="N18346" s="74"/>
    </row>
    <row r="18347" spans="14:14" customFormat="1">
      <c r="N18347" s="74"/>
    </row>
    <row r="18348" spans="14:14" customFormat="1">
      <c r="N18348" s="74"/>
    </row>
    <row r="18349" spans="14:14" customFormat="1">
      <c r="N18349" s="74"/>
    </row>
    <row r="18350" spans="14:14" customFormat="1">
      <c r="N18350" s="74"/>
    </row>
    <row r="18351" spans="14:14" customFormat="1">
      <c r="N18351" s="74"/>
    </row>
    <row r="18352" spans="14:14" customFormat="1">
      <c r="N18352" s="74"/>
    </row>
    <row r="18353" spans="14:14" customFormat="1">
      <c r="N18353" s="74"/>
    </row>
    <row r="18354" spans="14:14" customFormat="1">
      <c r="N18354" s="74"/>
    </row>
    <row r="18355" spans="14:14" customFormat="1">
      <c r="N18355" s="74"/>
    </row>
    <row r="18356" spans="14:14" customFormat="1">
      <c r="N18356" s="74"/>
    </row>
    <row r="18357" spans="14:14" customFormat="1">
      <c r="N18357" s="74"/>
    </row>
    <row r="18358" spans="14:14" customFormat="1">
      <c r="N18358" s="74"/>
    </row>
    <row r="18359" spans="14:14" customFormat="1">
      <c r="N18359" s="74"/>
    </row>
    <row r="18360" spans="14:14" customFormat="1">
      <c r="N18360" s="74"/>
    </row>
    <row r="18361" spans="14:14" customFormat="1">
      <c r="N18361" s="74"/>
    </row>
    <row r="18362" spans="14:14" customFormat="1">
      <c r="N18362" s="74"/>
    </row>
    <row r="18363" spans="14:14" customFormat="1">
      <c r="N18363" s="74"/>
    </row>
    <row r="18364" spans="14:14" customFormat="1">
      <c r="N18364" s="74"/>
    </row>
    <row r="18365" spans="14:14" customFormat="1">
      <c r="N18365" s="74"/>
    </row>
    <row r="18366" spans="14:14" customFormat="1">
      <c r="N18366" s="74"/>
    </row>
    <row r="18367" spans="14:14" customFormat="1">
      <c r="N18367" s="74"/>
    </row>
    <row r="18368" spans="14:14" customFormat="1">
      <c r="N18368" s="74"/>
    </row>
    <row r="18369" spans="14:14" customFormat="1">
      <c r="N18369" s="74"/>
    </row>
    <row r="18370" spans="14:14" customFormat="1">
      <c r="N18370" s="74"/>
    </row>
    <row r="18371" spans="14:14" customFormat="1">
      <c r="N18371" s="74"/>
    </row>
    <row r="18372" spans="14:14" customFormat="1">
      <c r="N18372" s="74"/>
    </row>
    <row r="18373" spans="14:14" customFormat="1">
      <c r="N18373" s="74"/>
    </row>
    <row r="18374" spans="14:14" customFormat="1">
      <c r="N18374" s="74"/>
    </row>
    <row r="18375" spans="14:14" customFormat="1">
      <c r="N18375" s="74"/>
    </row>
    <row r="18376" spans="14:14" customFormat="1">
      <c r="N18376" s="74"/>
    </row>
    <row r="18377" spans="14:14" customFormat="1">
      <c r="N18377" s="74"/>
    </row>
    <row r="18378" spans="14:14" customFormat="1">
      <c r="N18378" s="74"/>
    </row>
    <row r="18379" spans="14:14" customFormat="1">
      <c r="N18379" s="74"/>
    </row>
    <row r="18380" spans="14:14" customFormat="1">
      <c r="N18380" s="74"/>
    </row>
    <row r="18381" spans="14:14" customFormat="1">
      <c r="N18381" s="74"/>
    </row>
    <row r="18382" spans="14:14" customFormat="1">
      <c r="N18382" s="74"/>
    </row>
    <row r="18383" spans="14:14" customFormat="1">
      <c r="N18383" s="74"/>
    </row>
    <row r="18384" spans="14:14" customFormat="1">
      <c r="N18384" s="74"/>
    </row>
    <row r="18385" spans="14:14" customFormat="1">
      <c r="N18385" s="74"/>
    </row>
    <row r="18386" spans="14:14" customFormat="1">
      <c r="N18386" s="74"/>
    </row>
    <row r="18387" spans="14:14" customFormat="1">
      <c r="N18387" s="74"/>
    </row>
    <row r="18388" spans="14:14" customFormat="1">
      <c r="N18388" s="74"/>
    </row>
    <row r="18389" spans="14:14" customFormat="1">
      <c r="N18389" s="74"/>
    </row>
    <row r="18390" spans="14:14" customFormat="1">
      <c r="N18390" s="74"/>
    </row>
    <row r="18391" spans="14:14" customFormat="1">
      <c r="N18391" s="74"/>
    </row>
    <row r="18392" spans="14:14" customFormat="1">
      <c r="N18392" s="74"/>
    </row>
    <row r="18393" spans="14:14" customFormat="1">
      <c r="N18393" s="74"/>
    </row>
    <row r="18394" spans="14:14" customFormat="1">
      <c r="N18394" s="74"/>
    </row>
    <row r="18395" spans="14:14" customFormat="1">
      <c r="N18395" s="74"/>
    </row>
    <row r="18396" spans="14:14" customFormat="1">
      <c r="N18396" s="74"/>
    </row>
    <row r="18397" spans="14:14" customFormat="1">
      <c r="N18397" s="74"/>
    </row>
    <row r="18398" spans="14:14" customFormat="1">
      <c r="N18398" s="74"/>
    </row>
    <row r="18399" spans="14:14" customFormat="1">
      <c r="N18399" s="74"/>
    </row>
    <row r="18400" spans="14:14" customFormat="1">
      <c r="N18400" s="74"/>
    </row>
    <row r="18401" spans="14:14" customFormat="1">
      <c r="N18401" s="74"/>
    </row>
    <row r="18402" spans="14:14" customFormat="1">
      <c r="N18402" s="74"/>
    </row>
    <row r="18403" spans="14:14" customFormat="1">
      <c r="N18403" s="74"/>
    </row>
    <row r="18404" spans="14:14" customFormat="1">
      <c r="N18404" s="74"/>
    </row>
    <row r="18405" spans="14:14" customFormat="1">
      <c r="N18405" s="74"/>
    </row>
    <row r="18406" spans="14:14" customFormat="1">
      <c r="N18406" s="74"/>
    </row>
    <row r="18407" spans="14:14" customFormat="1">
      <c r="N18407" s="74"/>
    </row>
    <row r="18408" spans="14:14" customFormat="1">
      <c r="N18408" s="74"/>
    </row>
    <row r="18409" spans="14:14" customFormat="1">
      <c r="N18409" s="74"/>
    </row>
    <row r="18410" spans="14:14" customFormat="1">
      <c r="N18410" s="74"/>
    </row>
    <row r="18411" spans="14:14" customFormat="1">
      <c r="N18411" s="74"/>
    </row>
    <row r="18412" spans="14:14" customFormat="1">
      <c r="N18412" s="74"/>
    </row>
    <row r="18413" spans="14:14" customFormat="1">
      <c r="N18413" s="74"/>
    </row>
    <row r="18414" spans="14:14" customFormat="1">
      <c r="N18414" s="74"/>
    </row>
    <row r="18415" spans="14:14" customFormat="1">
      <c r="N18415" s="74"/>
    </row>
    <row r="18416" spans="14:14" customFormat="1">
      <c r="N18416" s="74"/>
    </row>
    <row r="18417" spans="14:14" customFormat="1">
      <c r="N18417" s="74"/>
    </row>
    <row r="18418" spans="14:14" customFormat="1">
      <c r="N18418" s="74"/>
    </row>
    <row r="18419" spans="14:14" customFormat="1">
      <c r="N18419" s="74"/>
    </row>
    <row r="18420" spans="14:14" customFormat="1">
      <c r="N18420" s="74"/>
    </row>
    <row r="18421" spans="14:14" customFormat="1">
      <c r="N18421" s="74"/>
    </row>
    <row r="18422" spans="14:14" customFormat="1">
      <c r="N18422" s="74"/>
    </row>
    <row r="18423" spans="14:14" customFormat="1">
      <c r="N18423" s="74"/>
    </row>
    <row r="18424" spans="14:14" customFormat="1">
      <c r="N18424" s="74"/>
    </row>
    <row r="18425" spans="14:14" customFormat="1">
      <c r="N18425" s="74"/>
    </row>
    <row r="18426" spans="14:14" customFormat="1">
      <c r="N18426" s="74"/>
    </row>
    <row r="18427" spans="14:14" customFormat="1">
      <c r="N18427" s="74"/>
    </row>
    <row r="18428" spans="14:14" customFormat="1">
      <c r="N18428" s="74"/>
    </row>
    <row r="18429" spans="14:14" customFormat="1">
      <c r="N18429" s="74"/>
    </row>
    <row r="18430" spans="14:14" customFormat="1">
      <c r="N18430" s="74"/>
    </row>
    <row r="18431" spans="14:14" customFormat="1">
      <c r="N18431" s="74"/>
    </row>
    <row r="18432" spans="14:14" customFormat="1">
      <c r="N18432" s="74"/>
    </row>
    <row r="18433" spans="14:14" customFormat="1">
      <c r="N18433" s="74"/>
    </row>
    <row r="18434" spans="14:14" customFormat="1">
      <c r="N18434" s="74"/>
    </row>
    <row r="18435" spans="14:14" customFormat="1">
      <c r="N18435" s="74"/>
    </row>
    <row r="18436" spans="14:14" customFormat="1">
      <c r="N18436" s="74"/>
    </row>
    <row r="18437" spans="14:14" customFormat="1">
      <c r="N18437" s="74"/>
    </row>
    <row r="18438" spans="14:14" customFormat="1">
      <c r="N18438" s="74"/>
    </row>
    <row r="18439" spans="14:14" customFormat="1">
      <c r="N18439" s="74"/>
    </row>
    <row r="18440" spans="14:14" customFormat="1">
      <c r="N18440" s="74"/>
    </row>
    <row r="18441" spans="14:14" customFormat="1">
      <c r="N18441" s="74"/>
    </row>
    <row r="18442" spans="14:14" customFormat="1">
      <c r="N18442" s="74"/>
    </row>
    <row r="18443" spans="14:14" customFormat="1">
      <c r="N18443" s="74"/>
    </row>
    <row r="18444" spans="14:14" customFormat="1">
      <c r="N18444" s="74"/>
    </row>
    <row r="18445" spans="14:14" customFormat="1">
      <c r="N18445" s="74"/>
    </row>
    <row r="18446" spans="14:14" customFormat="1">
      <c r="N18446" s="74"/>
    </row>
    <row r="18447" spans="14:14" customFormat="1">
      <c r="N18447" s="74"/>
    </row>
    <row r="18448" spans="14:14" customFormat="1">
      <c r="N18448" s="74"/>
    </row>
    <row r="18449" spans="14:14" customFormat="1">
      <c r="N18449" s="74"/>
    </row>
    <row r="18450" spans="14:14" customFormat="1">
      <c r="N18450" s="74"/>
    </row>
    <row r="18451" spans="14:14" customFormat="1">
      <c r="N18451" s="74"/>
    </row>
    <row r="18452" spans="14:14" customFormat="1">
      <c r="N18452" s="74"/>
    </row>
    <row r="18453" spans="14:14" customFormat="1">
      <c r="N18453" s="74"/>
    </row>
    <row r="18454" spans="14:14" customFormat="1">
      <c r="N18454" s="74"/>
    </row>
    <row r="18455" spans="14:14" customFormat="1">
      <c r="N18455" s="74"/>
    </row>
    <row r="18456" spans="14:14" customFormat="1">
      <c r="N18456" s="74"/>
    </row>
    <row r="18457" spans="14:14" customFormat="1">
      <c r="N18457" s="74"/>
    </row>
    <row r="18458" spans="14:14" customFormat="1">
      <c r="N18458" s="74"/>
    </row>
    <row r="18459" spans="14:14" customFormat="1">
      <c r="N18459" s="74"/>
    </row>
    <row r="18460" spans="14:14" customFormat="1">
      <c r="N18460" s="74"/>
    </row>
    <row r="18461" spans="14:14" customFormat="1">
      <c r="N18461" s="74"/>
    </row>
    <row r="18462" spans="14:14" customFormat="1">
      <c r="N18462" s="74"/>
    </row>
    <row r="18463" spans="14:14" customFormat="1">
      <c r="N18463" s="74"/>
    </row>
    <row r="18464" spans="14:14" customFormat="1">
      <c r="N18464" s="74"/>
    </row>
    <row r="18465" spans="14:14" customFormat="1">
      <c r="N18465" s="74"/>
    </row>
    <row r="18466" spans="14:14" customFormat="1">
      <c r="N18466" s="74"/>
    </row>
    <row r="18467" spans="14:14" customFormat="1">
      <c r="N18467" s="74"/>
    </row>
    <row r="18468" spans="14:14" customFormat="1">
      <c r="N18468" s="74"/>
    </row>
    <row r="18469" spans="14:14" customFormat="1">
      <c r="N18469" s="74"/>
    </row>
    <row r="18470" spans="14:14" customFormat="1">
      <c r="N18470" s="74"/>
    </row>
    <row r="18471" spans="14:14" customFormat="1">
      <c r="N18471" s="74"/>
    </row>
    <row r="18472" spans="14:14" customFormat="1">
      <c r="N18472" s="74"/>
    </row>
    <row r="18473" spans="14:14" customFormat="1">
      <c r="N18473" s="74"/>
    </row>
    <row r="18474" spans="14:14" customFormat="1">
      <c r="N18474" s="74"/>
    </row>
    <row r="18475" spans="14:14" customFormat="1">
      <c r="N18475" s="74"/>
    </row>
    <row r="18476" spans="14:14" customFormat="1">
      <c r="N18476" s="74"/>
    </row>
    <row r="18477" spans="14:14" customFormat="1">
      <c r="N18477" s="74"/>
    </row>
    <row r="18478" spans="14:14" customFormat="1">
      <c r="N18478" s="74"/>
    </row>
    <row r="18479" spans="14:14" customFormat="1">
      <c r="N18479" s="74"/>
    </row>
    <row r="18480" spans="14:14" customFormat="1">
      <c r="N18480" s="74"/>
    </row>
    <row r="18481" spans="14:14" customFormat="1">
      <c r="N18481" s="74"/>
    </row>
    <row r="18482" spans="14:14" customFormat="1">
      <c r="N18482" s="74"/>
    </row>
    <row r="18483" spans="14:14" customFormat="1">
      <c r="N18483" s="74"/>
    </row>
    <row r="18484" spans="14:14" customFormat="1">
      <c r="N18484" s="74"/>
    </row>
    <row r="18485" spans="14:14" customFormat="1">
      <c r="N18485" s="74"/>
    </row>
    <row r="18486" spans="14:14" customFormat="1">
      <c r="N18486" s="74"/>
    </row>
    <row r="18487" spans="14:14" customFormat="1">
      <c r="N18487" s="74"/>
    </row>
    <row r="18488" spans="14:14" customFormat="1">
      <c r="N18488" s="74"/>
    </row>
    <row r="18489" spans="14:14" customFormat="1">
      <c r="N18489" s="74"/>
    </row>
    <row r="18490" spans="14:14" customFormat="1">
      <c r="N18490" s="74"/>
    </row>
    <row r="18491" spans="14:14" customFormat="1">
      <c r="N18491" s="74"/>
    </row>
    <row r="18492" spans="14:14" customFormat="1">
      <c r="N18492" s="74"/>
    </row>
    <row r="18493" spans="14:14" customFormat="1">
      <c r="N18493" s="74"/>
    </row>
    <row r="18494" spans="14:14" customFormat="1">
      <c r="N18494" s="74"/>
    </row>
    <row r="18495" spans="14:14" customFormat="1">
      <c r="N18495" s="74"/>
    </row>
    <row r="18496" spans="14:14" customFormat="1">
      <c r="N18496" s="74"/>
    </row>
    <row r="18497" spans="14:14" customFormat="1">
      <c r="N18497" s="74"/>
    </row>
    <row r="18498" spans="14:14" customFormat="1">
      <c r="N18498" s="74"/>
    </row>
    <row r="18499" spans="14:14" customFormat="1">
      <c r="N18499" s="74"/>
    </row>
    <row r="18500" spans="14:14" customFormat="1">
      <c r="N18500" s="74"/>
    </row>
    <row r="18501" spans="14:14" customFormat="1">
      <c r="N18501" s="74"/>
    </row>
    <row r="18502" spans="14:14" customFormat="1">
      <c r="N18502" s="74"/>
    </row>
    <row r="18503" spans="14:14" customFormat="1">
      <c r="N18503" s="74"/>
    </row>
    <row r="18504" spans="14:14" customFormat="1">
      <c r="N18504" s="74"/>
    </row>
    <row r="18505" spans="14:14" customFormat="1">
      <c r="N18505" s="74"/>
    </row>
    <row r="18506" spans="14:14" customFormat="1">
      <c r="N18506" s="74"/>
    </row>
    <row r="18507" spans="14:14" customFormat="1">
      <c r="N18507" s="74"/>
    </row>
    <row r="18508" spans="14:14" customFormat="1">
      <c r="N18508" s="74"/>
    </row>
    <row r="18509" spans="14:14" customFormat="1">
      <c r="N18509" s="74"/>
    </row>
    <row r="18510" spans="14:14" customFormat="1">
      <c r="N18510" s="74"/>
    </row>
    <row r="18511" spans="14:14" customFormat="1">
      <c r="N18511" s="74"/>
    </row>
    <row r="18512" spans="14:14" customFormat="1">
      <c r="N18512" s="74"/>
    </row>
    <row r="18513" spans="14:14" customFormat="1">
      <c r="N18513" s="74"/>
    </row>
    <row r="18514" spans="14:14" customFormat="1">
      <c r="N18514" s="74"/>
    </row>
    <row r="18515" spans="14:14" customFormat="1">
      <c r="N18515" s="74"/>
    </row>
    <row r="18516" spans="14:14" customFormat="1">
      <c r="N18516" s="74"/>
    </row>
    <row r="18517" spans="14:14" customFormat="1">
      <c r="N18517" s="74"/>
    </row>
    <row r="18518" spans="14:14" customFormat="1">
      <c r="N18518" s="74"/>
    </row>
    <row r="18519" spans="14:14" customFormat="1">
      <c r="N18519" s="74"/>
    </row>
    <row r="18520" spans="14:14" customFormat="1">
      <c r="N18520" s="74"/>
    </row>
    <row r="18521" spans="14:14" customFormat="1">
      <c r="N18521" s="74"/>
    </row>
    <row r="18522" spans="14:14" customFormat="1">
      <c r="N18522" s="74"/>
    </row>
    <row r="18523" spans="14:14" customFormat="1">
      <c r="N18523" s="74"/>
    </row>
    <row r="18524" spans="14:14" customFormat="1">
      <c r="N18524" s="74"/>
    </row>
    <row r="18525" spans="14:14" customFormat="1">
      <c r="N18525" s="74"/>
    </row>
    <row r="18526" spans="14:14" customFormat="1">
      <c r="N18526" s="74"/>
    </row>
    <row r="18527" spans="14:14" customFormat="1">
      <c r="N18527" s="74"/>
    </row>
    <row r="18528" spans="14:14" customFormat="1">
      <c r="N18528" s="74"/>
    </row>
    <row r="18529" spans="14:14" customFormat="1">
      <c r="N18529" s="74"/>
    </row>
    <row r="18530" spans="14:14" customFormat="1">
      <c r="N18530" s="74"/>
    </row>
    <row r="18531" spans="14:14" customFormat="1">
      <c r="N18531" s="74"/>
    </row>
    <row r="18532" spans="14:14" customFormat="1">
      <c r="N18532" s="74"/>
    </row>
    <row r="18533" spans="14:14" customFormat="1">
      <c r="N18533" s="74"/>
    </row>
    <row r="18534" spans="14:14" customFormat="1">
      <c r="N18534" s="74"/>
    </row>
    <row r="18535" spans="14:14" customFormat="1">
      <c r="N18535" s="74"/>
    </row>
    <row r="18536" spans="14:14" customFormat="1">
      <c r="N18536" s="74"/>
    </row>
    <row r="18537" spans="14:14" customFormat="1">
      <c r="N18537" s="74"/>
    </row>
    <row r="18538" spans="14:14" customFormat="1">
      <c r="N18538" s="74"/>
    </row>
    <row r="18539" spans="14:14" customFormat="1">
      <c r="N18539" s="74"/>
    </row>
    <row r="18540" spans="14:14" customFormat="1">
      <c r="N18540" s="74"/>
    </row>
    <row r="18541" spans="14:14" customFormat="1">
      <c r="N18541" s="74"/>
    </row>
    <row r="18542" spans="14:14" customFormat="1">
      <c r="N18542" s="74"/>
    </row>
    <row r="18543" spans="14:14" customFormat="1">
      <c r="N18543" s="74"/>
    </row>
    <row r="18544" spans="14:14" customFormat="1">
      <c r="N18544" s="74"/>
    </row>
    <row r="18545" spans="14:14" customFormat="1">
      <c r="N18545" s="74"/>
    </row>
    <row r="18546" spans="14:14" customFormat="1">
      <c r="N18546" s="74"/>
    </row>
    <row r="18547" spans="14:14" customFormat="1">
      <c r="N18547" s="74"/>
    </row>
    <row r="18548" spans="14:14" customFormat="1">
      <c r="N18548" s="74"/>
    </row>
    <row r="18549" spans="14:14" customFormat="1">
      <c r="N18549" s="74"/>
    </row>
    <row r="18550" spans="14:14" customFormat="1">
      <c r="N18550" s="74"/>
    </row>
    <row r="18551" spans="14:14" customFormat="1">
      <c r="N18551" s="74"/>
    </row>
    <row r="18552" spans="14:14" customFormat="1">
      <c r="N18552" s="74"/>
    </row>
    <row r="18553" spans="14:14" customFormat="1">
      <c r="N18553" s="74"/>
    </row>
    <row r="18554" spans="14:14" customFormat="1">
      <c r="N18554" s="74"/>
    </row>
    <row r="18555" spans="14:14" customFormat="1">
      <c r="N18555" s="74"/>
    </row>
    <row r="18556" spans="14:14" customFormat="1">
      <c r="N18556" s="74"/>
    </row>
    <row r="18557" spans="14:14" customFormat="1">
      <c r="N18557" s="74"/>
    </row>
    <row r="18558" spans="14:14" customFormat="1">
      <c r="N18558" s="74"/>
    </row>
    <row r="18559" spans="14:14" customFormat="1">
      <c r="N18559" s="74"/>
    </row>
    <row r="18560" spans="14:14" customFormat="1">
      <c r="N18560" s="74"/>
    </row>
    <row r="18561" spans="14:14" customFormat="1">
      <c r="N18561" s="74"/>
    </row>
    <row r="18562" spans="14:14" customFormat="1">
      <c r="N18562" s="74"/>
    </row>
    <row r="18563" spans="14:14" customFormat="1">
      <c r="N18563" s="74"/>
    </row>
    <row r="18564" spans="14:14" customFormat="1">
      <c r="N18564" s="74"/>
    </row>
    <row r="18565" spans="14:14" customFormat="1">
      <c r="N18565" s="74"/>
    </row>
    <row r="18566" spans="14:14" customFormat="1">
      <c r="N18566" s="74"/>
    </row>
    <row r="18567" spans="14:14" customFormat="1">
      <c r="N18567" s="74"/>
    </row>
    <row r="18568" spans="14:14" customFormat="1">
      <c r="N18568" s="74"/>
    </row>
    <row r="18569" spans="14:14" customFormat="1">
      <c r="N18569" s="74"/>
    </row>
    <row r="18570" spans="14:14" customFormat="1">
      <c r="N18570" s="74"/>
    </row>
    <row r="18571" spans="14:14" customFormat="1">
      <c r="N18571" s="74"/>
    </row>
    <row r="18572" spans="14:14" customFormat="1">
      <c r="N18572" s="74"/>
    </row>
    <row r="18573" spans="14:14" customFormat="1">
      <c r="N18573" s="74"/>
    </row>
    <row r="18574" spans="14:14" customFormat="1">
      <c r="N18574" s="74"/>
    </row>
    <row r="18575" spans="14:14" customFormat="1">
      <c r="N18575" s="74"/>
    </row>
    <row r="18576" spans="14:14" customFormat="1">
      <c r="N18576" s="74"/>
    </row>
    <row r="18577" spans="14:14" customFormat="1">
      <c r="N18577" s="74"/>
    </row>
    <row r="18578" spans="14:14" customFormat="1">
      <c r="N18578" s="74"/>
    </row>
    <row r="18579" spans="14:14" customFormat="1">
      <c r="N18579" s="74"/>
    </row>
    <row r="18580" spans="14:14" customFormat="1">
      <c r="N18580" s="74"/>
    </row>
    <row r="18581" spans="14:14" customFormat="1">
      <c r="N18581" s="74"/>
    </row>
    <row r="18582" spans="14:14" customFormat="1">
      <c r="N18582" s="74"/>
    </row>
    <row r="18583" spans="14:14" customFormat="1">
      <c r="N18583" s="74"/>
    </row>
    <row r="18584" spans="14:14" customFormat="1">
      <c r="N18584" s="74"/>
    </row>
    <row r="18585" spans="14:14" customFormat="1">
      <c r="N18585" s="74"/>
    </row>
    <row r="18586" spans="14:14" customFormat="1">
      <c r="N18586" s="74"/>
    </row>
    <row r="18587" spans="14:14" customFormat="1">
      <c r="N18587" s="74"/>
    </row>
    <row r="18588" spans="14:14" customFormat="1">
      <c r="N18588" s="74"/>
    </row>
    <row r="18589" spans="14:14" customFormat="1">
      <c r="N18589" s="74"/>
    </row>
    <row r="18590" spans="14:14" customFormat="1">
      <c r="N18590" s="74"/>
    </row>
    <row r="18591" spans="14:14" customFormat="1">
      <c r="N18591" s="74"/>
    </row>
    <row r="18592" spans="14:14" customFormat="1">
      <c r="N18592" s="74"/>
    </row>
    <row r="18593" spans="14:14" customFormat="1">
      <c r="N18593" s="74"/>
    </row>
    <row r="18594" spans="14:14" customFormat="1">
      <c r="N18594" s="74"/>
    </row>
    <row r="18595" spans="14:14" customFormat="1">
      <c r="N18595" s="74"/>
    </row>
    <row r="18596" spans="14:14" customFormat="1">
      <c r="N18596" s="74"/>
    </row>
    <row r="18597" spans="14:14" customFormat="1">
      <c r="N18597" s="74"/>
    </row>
    <row r="18598" spans="14:14" customFormat="1">
      <c r="N18598" s="74"/>
    </row>
    <row r="18599" spans="14:14" customFormat="1">
      <c r="N18599" s="74"/>
    </row>
    <row r="18600" spans="14:14" customFormat="1">
      <c r="N18600" s="74"/>
    </row>
    <row r="18601" spans="14:14" customFormat="1">
      <c r="N18601" s="74"/>
    </row>
    <row r="18602" spans="14:14" customFormat="1">
      <c r="N18602" s="74"/>
    </row>
    <row r="18603" spans="14:14" customFormat="1">
      <c r="N18603" s="74"/>
    </row>
    <row r="18604" spans="14:14" customFormat="1">
      <c r="N18604" s="74"/>
    </row>
    <row r="18605" spans="14:14" customFormat="1">
      <c r="N18605" s="74"/>
    </row>
    <row r="18606" spans="14:14" customFormat="1">
      <c r="N18606" s="74"/>
    </row>
    <row r="18607" spans="14:14" customFormat="1">
      <c r="N18607" s="74"/>
    </row>
    <row r="18608" spans="14:14" customFormat="1">
      <c r="N18608" s="74"/>
    </row>
    <row r="18609" spans="14:14" customFormat="1">
      <c r="N18609" s="74"/>
    </row>
    <row r="18610" spans="14:14" customFormat="1">
      <c r="N18610" s="74"/>
    </row>
    <row r="18611" spans="14:14" customFormat="1">
      <c r="N18611" s="74"/>
    </row>
    <row r="18612" spans="14:14" customFormat="1">
      <c r="N18612" s="74"/>
    </row>
    <row r="18613" spans="14:14" customFormat="1">
      <c r="N18613" s="74"/>
    </row>
    <row r="18614" spans="14:14" customFormat="1">
      <c r="N18614" s="74"/>
    </row>
    <row r="18615" spans="14:14" customFormat="1">
      <c r="N18615" s="74"/>
    </row>
    <row r="18616" spans="14:14" customFormat="1">
      <c r="N18616" s="74"/>
    </row>
    <row r="18617" spans="14:14" customFormat="1">
      <c r="N18617" s="74"/>
    </row>
    <row r="18618" spans="14:14" customFormat="1">
      <c r="N18618" s="74"/>
    </row>
    <row r="18619" spans="14:14" customFormat="1">
      <c r="N18619" s="74"/>
    </row>
    <row r="18620" spans="14:14" customFormat="1">
      <c r="N18620" s="74"/>
    </row>
    <row r="18621" spans="14:14" customFormat="1">
      <c r="N18621" s="74"/>
    </row>
    <row r="18622" spans="14:14" customFormat="1">
      <c r="N18622" s="74"/>
    </row>
    <row r="18623" spans="14:14" customFormat="1">
      <c r="N18623" s="74"/>
    </row>
    <row r="18624" spans="14:14" customFormat="1">
      <c r="N18624" s="74"/>
    </row>
    <row r="18625" spans="14:14" customFormat="1">
      <c r="N18625" s="74"/>
    </row>
    <row r="18626" spans="14:14" customFormat="1">
      <c r="N18626" s="74"/>
    </row>
    <row r="18627" spans="14:14" customFormat="1">
      <c r="N18627" s="74"/>
    </row>
    <row r="18628" spans="14:14" customFormat="1">
      <c r="N18628" s="74"/>
    </row>
    <row r="18629" spans="14:14" customFormat="1">
      <c r="N18629" s="74"/>
    </row>
    <row r="18630" spans="14:14" customFormat="1">
      <c r="N18630" s="74"/>
    </row>
    <row r="18631" spans="14:14" customFormat="1">
      <c r="N18631" s="74"/>
    </row>
    <row r="18632" spans="14:14" customFormat="1">
      <c r="N18632" s="74"/>
    </row>
    <row r="18633" spans="14:14" customFormat="1">
      <c r="N18633" s="74"/>
    </row>
    <row r="18634" spans="14:14" customFormat="1">
      <c r="N18634" s="74"/>
    </row>
    <row r="18635" spans="14:14" customFormat="1">
      <c r="N18635" s="74"/>
    </row>
    <row r="18636" spans="14:14" customFormat="1">
      <c r="N18636" s="74"/>
    </row>
    <row r="18637" spans="14:14" customFormat="1">
      <c r="N18637" s="74"/>
    </row>
    <row r="18638" spans="14:14" customFormat="1">
      <c r="N18638" s="74"/>
    </row>
    <row r="18639" spans="14:14" customFormat="1">
      <c r="N18639" s="74"/>
    </row>
    <row r="18640" spans="14:14" customFormat="1">
      <c r="N18640" s="74"/>
    </row>
    <row r="18641" spans="14:14" customFormat="1">
      <c r="N18641" s="74"/>
    </row>
    <row r="18642" spans="14:14" customFormat="1">
      <c r="N18642" s="74"/>
    </row>
    <row r="18643" spans="14:14" customFormat="1">
      <c r="N18643" s="74"/>
    </row>
    <row r="18644" spans="14:14" customFormat="1">
      <c r="N18644" s="74"/>
    </row>
    <row r="18645" spans="14:14" customFormat="1">
      <c r="N18645" s="74"/>
    </row>
    <row r="18646" spans="14:14" customFormat="1">
      <c r="N18646" s="74"/>
    </row>
    <row r="18647" spans="14:14" customFormat="1">
      <c r="N18647" s="74"/>
    </row>
    <row r="18648" spans="14:14" customFormat="1">
      <c r="N18648" s="74"/>
    </row>
    <row r="18649" spans="14:14" customFormat="1">
      <c r="N18649" s="74"/>
    </row>
    <row r="18650" spans="14:14" customFormat="1">
      <c r="N18650" s="74"/>
    </row>
    <row r="18651" spans="14:14" customFormat="1">
      <c r="N18651" s="74"/>
    </row>
    <row r="18652" spans="14:14" customFormat="1">
      <c r="N18652" s="74"/>
    </row>
    <row r="18653" spans="14:14" customFormat="1">
      <c r="N18653" s="74"/>
    </row>
    <row r="18654" spans="14:14" customFormat="1">
      <c r="N18654" s="74"/>
    </row>
    <row r="18655" spans="14:14" customFormat="1">
      <c r="N18655" s="74"/>
    </row>
    <row r="18656" spans="14:14" customFormat="1">
      <c r="N18656" s="74"/>
    </row>
    <row r="18657" spans="14:14" customFormat="1">
      <c r="N18657" s="74"/>
    </row>
    <row r="18658" spans="14:14" customFormat="1">
      <c r="N18658" s="74"/>
    </row>
    <row r="18659" spans="14:14" customFormat="1">
      <c r="N18659" s="74"/>
    </row>
    <row r="18660" spans="14:14" customFormat="1">
      <c r="N18660" s="74"/>
    </row>
    <row r="18661" spans="14:14" customFormat="1">
      <c r="N18661" s="74"/>
    </row>
    <row r="18662" spans="14:14" customFormat="1">
      <c r="N18662" s="74"/>
    </row>
    <row r="18663" spans="14:14" customFormat="1">
      <c r="N18663" s="74"/>
    </row>
    <row r="18664" spans="14:14" customFormat="1">
      <c r="N18664" s="74"/>
    </row>
    <row r="18665" spans="14:14" customFormat="1">
      <c r="N18665" s="74"/>
    </row>
    <row r="18666" spans="14:14" customFormat="1">
      <c r="N18666" s="74"/>
    </row>
    <row r="18667" spans="14:14" customFormat="1">
      <c r="N18667" s="74"/>
    </row>
    <row r="18668" spans="14:14" customFormat="1">
      <c r="N18668" s="74"/>
    </row>
    <row r="18669" spans="14:14" customFormat="1">
      <c r="N18669" s="74"/>
    </row>
    <row r="18670" spans="14:14" customFormat="1">
      <c r="N18670" s="74"/>
    </row>
    <row r="18671" spans="14:14" customFormat="1">
      <c r="N18671" s="74"/>
    </row>
    <row r="18672" spans="14:14" customFormat="1">
      <c r="N18672" s="74"/>
    </row>
    <row r="18673" spans="14:14" customFormat="1">
      <c r="N18673" s="74"/>
    </row>
    <row r="18674" spans="14:14" customFormat="1">
      <c r="N18674" s="74"/>
    </row>
    <row r="18675" spans="14:14" customFormat="1">
      <c r="N18675" s="74"/>
    </row>
    <row r="18676" spans="14:14" customFormat="1">
      <c r="N18676" s="74"/>
    </row>
    <row r="18677" spans="14:14" customFormat="1">
      <c r="N18677" s="74"/>
    </row>
    <row r="18678" spans="14:14" customFormat="1">
      <c r="N18678" s="74"/>
    </row>
    <row r="18679" spans="14:14" customFormat="1">
      <c r="N18679" s="74"/>
    </row>
    <row r="18680" spans="14:14" customFormat="1">
      <c r="N18680" s="74"/>
    </row>
    <row r="18681" spans="14:14" customFormat="1">
      <c r="N18681" s="74"/>
    </row>
    <row r="18682" spans="14:14" customFormat="1">
      <c r="N18682" s="74"/>
    </row>
    <row r="18683" spans="14:14" customFormat="1">
      <c r="N18683" s="74"/>
    </row>
    <row r="18684" spans="14:14" customFormat="1">
      <c r="N18684" s="74"/>
    </row>
    <row r="18685" spans="14:14" customFormat="1">
      <c r="N18685" s="74"/>
    </row>
    <row r="18686" spans="14:14" customFormat="1">
      <c r="N18686" s="74"/>
    </row>
    <row r="18687" spans="14:14" customFormat="1">
      <c r="N18687" s="74"/>
    </row>
    <row r="18688" spans="14:14" customFormat="1">
      <c r="N18688" s="74"/>
    </row>
    <row r="18689" spans="14:14" customFormat="1">
      <c r="N18689" s="74"/>
    </row>
    <row r="18690" spans="14:14" customFormat="1">
      <c r="N18690" s="74"/>
    </row>
    <row r="18691" spans="14:14" customFormat="1">
      <c r="N18691" s="74"/>
    </row>
    <row r="18692" spans="14:14" customFormat="1">
      <c r="N18692" s="74"/>
    </row>
    <row r="18693" spans="14:14" customFormat="1">
      <c r="N18693" s="74"/>
    </row>
    <row r="18694" spans="14:14" customFormat="1">
      <c r="N18694" s="74"/>
    </row>
    <row r="18695" spans="14:14" customFormat="1">
      <c r="N18695" s="74"/>
    </row>
    <row r="18696" spans="14:14" customFormat="1">
      <c r="N18696" s="74"/>
    </row>
    <row r="18697" spans="14:14" customFormat="1">
      <c r="N18697" s="74"/>
    </row>
    <row r="18698" spans="14:14" customFormat="1">
      <c r="N18698" s="74"/>
    </row>
    <row r="18699" spans="14:14" customFormat="1">
      <c r="N18699" s="74"/>
    </row>
    <row r="18700" spans="14:14" customFormat="1">
      <c r="N18700" s="74"/>
    </row>
    <row r="18701" spans="14:14" customFormat="1">
      <c r="N18701" s="74"/>
    </row>
    <row r="18702" spans="14:14" customFormat="1">
      <c r="N18702" s="74"/>
    </row>
    <row r="18703" spans="14:14" customFormat="1">
      <c r="N18703" s="74"/>
    </row>
    <row r="18704" spans="14:14" customFormat="1">
      <c r="N18704" s="74"/>
    </row>
    <row r="18705" spans="14:14" customFormat="1">
      <c r="N18705" s="74"/>
    </row>
    <row r="18706" spans="14:14" customFormat="1">
      <c r="N18706" s="74"/>
    </row>
    <row r="18707" spans="14:14" customFormat="1">
      <c r="N18707" s="74"/>
    </row>
    <row r="18708" spans="14:14" customFormat="1">
      <c r="N18708" s="74"/>
    </row>
    <row r="18709" spans="14:14" customFormat="1">
      <c r="N18709" s="74"/>
    </row>
    <row r="18710" spans="14:14" customFormat="1">
      <c r="N18710" s="74"/>
    </row>
    <row r="18711" spans="14:14" customFormat="1">
      <c r="N18711" s="74"/>
    </row>
    <row r="18712" spans="14:14" customFormat="1">
      <c r="N18712" s="74"/>
    </row>
    <row r="18713" spans="14:14" customFormat="1">
      <c r="N18713" s="74"/>
    </row>
    <row r="18714" spans="14:14" customFormat="1">
      <c r="N18714" s="74"/>
    </row>
    <row r="18715" spans="14:14" customFormat="1">
      <c r="N18715" s="74"/>
    </row>
    <row r="18716" spans="14:14" customFormat="1">
      <c r="N18716" s="74"/>
    </row>
    <row r="18717" spans="14:14" customFormat="1">
      <c r="N18717" s="74"/>
    </row>
    <row r="18718" spans="14:14" customFormat="1">
      <c r="N18718" s="74"/>
    </row>
    <row r="18719" spans="14:14" customFormat="1">
      <c r="N18719" s="74"/>
    </row>
    <row r="18720" spans="14:14" customFormat="1">
      <c r="N18720" s="74"/>
    </row>
    <row r="18721" spans="14:14" customFormat="1">
      <c r="N18721" s="74"/>
    </row>
    <row r="18722" spans="14:14" customFormat="1">
      <c r="N18722" s="74"/>
    </row>
    <row r="18723" spans="14:14" customFormat="1">
      <c r="N18723" s="74"/>
    </row>
    <row r="18724" spans="14:14" customFormat="1">
      <c r="N18724" s="74"/>
    </row>
    <row r="18725" spans="14:14" customFormat="1">
      <c r="N18725" s="74"/>
    </row>
    <row r="18726" spans="14:14" customFormat="1">
      <c r="N18726" s="74"/>
    </row>
    <row r="18727" spans="14:14" customFormat="1">
      <c r="N18727" s="74"/>
    </row>
    <row r="18728" spans="14:14" customFormat="1">
      <c r="N18728" s="74"/>
    </row>
    <row r="18729" spans="14:14" customFormat="1">
      <c r="N18729" s="74"/>
    </row>
    <row r="18730" spans="14:14" customFormat="1">
      <c r="N18730" s="74"/>
    </row>
    <row r="18731" spans="14:14" customFormat="1">
      <c r="N18731" s="74"/>
    </row>
    <row r="18732" spans="14:14" customFormat="1">
      <c r="N18732" s="74"/>
    </row>
    <row r="18733" spans="14:14" customFormat="1">
      <c r="N18733" s="74"/>
    </row>
    <row r="18734" spans="14:14" customFormat="1">
      <c r="N18734" s="74"/>
    </row>
    <row r="18735" spans="14:14" customFormat="1">
      <c r="N18735" s="74"/>
    </row>
    <row r="18736" spans="14:14" customFormat="1">
      <c r="N18736" s="74"/>
    </row>
    <row r="18737" spans="14:14" customFormat="1">
      <c r="N18737" s="74"/>
    </row>
    <row r="18738" spans="14:14" customFormat="1">
      <c r="N18738" s="74"/>
    </row>
    <row r="18739" spans="14:14" customFormat="1">
      <c r="N18739" s="74"/>
    </row>
    <row r="18740" spans="14:14" customFormat="1">
      <c r="N18740" s="74"/>
    </row>
    <row r="18741" spans="14:14" customFormat="1">
      <c r="N18741" s="74"/>
    </row>
    <row r="18742" spans="14:14" customFormat="1">
      <c r="N18742" s="74"/>
    </row>
    <row r="18743" spans="14:14" customFormat="1">
      <c r="N18743" s="74"/>
    </row>
    <row r="18744" spans="14:14" customFormat="1">
      <c r="N18744" s="74"/>
    </row>
    <row r="18745" spans="14:14" customFormat="1">
      <c r="N18745" s="74"/>
    </row>
    <row r="18746" spans="14:14" customFormat="1">
      <c r="N18746" s="74"/>
    </row>
    <row r="18747" spans="14:14" customFormat="1">
      <c r="N18747" s="74"/>
    </row>
    <row r="18748" spans="14:14" customFormat="1">
      <c r="N18748" s="74"/>
    </row>
    <row r="18749" spans="14:14" customFormat="1">
      <c r="N18749" s="74"/>
    </row>
    <row r="18750" spans="14:14" customFormat="1">
      <c r="N18750" s="74"/>
    </row>
    <row r="18751" spans="14:14" customFormat="1">
      <c r="N18751" s="74"/>
    </row>
    <row r="18752" spans="14:14" customFormat="1">
      <c r="N18752" s="74"/>
    </row>
    <row r="18753" spans="14:14" customFormat="1">
      <c r="N18753" s="74"/>
    </row>
    <row r="18754" spans="14:14" customFormat="1">
      <c r="N18754" s="74"/>
    </row>
    <row r="18755" spans="14:14" customFormat="1">
      <c r="N18755" s="74"/>
    </row>
    <row r="18756" spans="14:14" customFormat="1">
      <c r="N18756" s="74"/>
    </row>
    <row r="18757" spans="14:14" customFormat="1">
      <c r="N18757" s="74"/>
    </row>
    <row r="18758" spans="14:14" customFormat="1">
      <c r="N18758" s="74"/>
    </row>
    <row r="18759" spans="14:14" customFormat="1">
      <c r="N18759" s="74"/>
    </row>
    <row r="18760" spans="14:14" customFormat="1">
      <c r="N18760" s="74"/>
    </row>
    <row r="18761" spans="14:14" customFormat="1">
      <c r="N18761" s="74"/>
    </row>
    <row r="18762" spans="14:14" customFormat="1">
      <c r="N18762" s="74"/>
    </row>
    <row r="18763" spans="14:14" customFormat="1">
      <c r="N18763" s="74"/>
    </row>
    <row r="18764" spans="14:14" customFormat="1">
      <c r="N18764" s="74"/>
    </row>
    <row r="18765" spans="14:14" customFormat="1">
      <c r="N18765" s="74"/>
    </row>
    <row r="18766" spans="14:14" customFormat="1">
      <c r="N18766" s="74"/>
    </row>
    <row r="18767" spans="14:14" customFormat="1">
      <c r="N18767" s="74"/>
    </row>
    <row r="18768" spans="14:14" customFormat="1">
      <c r="N18768" s="74"/>
    </row>
    <row r="18769" spans="14:14" customFormat="1">
      <c r="N18769" s="74"/>
    </row>
    <row r="18770" spans="14:14" customFormat="1">
      <c r="N18770" s="74"/>
    </row>
    <row r="18771" spans="14:14" customFormat="1">
      <c r="N18771" s="74"/>
    </row>
    <row r="18772" spans="14:14" customFormat="1">
      <c r="N18772" s="74"/>
    </row>
    <row r="18773" spans="14:14" customFormat="1">
      <c r="N18773" s="74"/>
    </row>
    <row r="18774" spans="14:14" customFormat="1">
      <c r="N18774" s="74"/>
    </row>
    <row r="18775" spans="14:14" customFormat="1">
      <c r="N18775" s="74"/>
    </row>
    <row r="18776" spans="14:14" customFormat="1">
      <c r="N18776" s="74"/>
    </row>
    <row r="18777" spans="14:14" customFormat="1">
      <c r="N18777" s="74"/>
    </row>
    <row r="18778" spans="14:14" customFormat="1">
      <c r="N18778" s="74"/>
    </row>
    <row r="18779" spans="14:14" customFormat="1">
      <c r="N18779" s="74"/>
    </row>
    <row r="18780" spans="14:14" customFormat="1">
      <c r="N18780" s="74"/>
    </row>
    <row r="18781" spans="14:14" customFormat="1">
      <c r="N18781" s="74"/>
    </row>
    <row r="18782" spans="14:14" customFormat="1">
      <c r="N18782" s="74"/>
    </row>
    <row r="18783" spans="14:14" customFormat="1">
      <c r="N18783" s="74"/>
    </row>
    <row r="18784" spans="14:14" customFormat="1">
      <c r="N18784" s="74"/>
    </row>
    <row r="18785" spans="14:14" customFormat="1">
      <c r="N18785" s="74"/>
    </row>
    <row r="18786" spans="14:14" customFormat="1">
      <c r="N18786" s="74"/>
    </row>
    <row r="18787" spans="14:14" customFormat="1">
      <c r="N18787" s="74"/>
    </row>
    <row r="18788" spans="14:14" customFormat="1">
      <c r="N18788" s="74"/>
    </row>
    <row r="18789" spans="14:14" customFormat="1">
      <c r="N18789" s="74"/>
    </row>
    <row r="18790" spans="14:14" customFormat="1">
      <c r="N18790" s="74"/>
    </row>
    <row r="18791" spans="14:14" customFormat="1">
      <c r="N18791" s="74"/>
    </row>
    <row r="18792" spans="14:14" customFormat="1">
      <c r="N18792" s="74"/>
    </row>
    <row r="18793" spans="14:14" customFormat="1">
      <c r="N18793" s="74"/>
    </row>
    <row r="18794" spans="14:14" customFormat="1">
      <c r="N18794" s="74"/>
    </row>
    <row r="18795" spans="14:14" customFormat="1">
      <c r="N18795" s="74"/>
    </row>
    <row r="18796" spans="14:14" customFormat="1">
      <c r="N18796" s="74"/>
    </row>
    <row r="18797" spans="14:14" customFormat="1">
      <c r="N18797" s="74"/>
    </row>
    <row r="18798" spans="14:14" customFormat="1">
      <c r="N18798" s="74"/>
    </row>
    <row r="18799" spans="14:14" customFormat="1">
      <c r="N18799" s="74"/>
    </row>
    <row r="18800" spans="14:14" customFormat="1">
      <c r="N18800" s="74"/>
    </row>
    <row r="18801" spans="14:14" customFormat="1">
      <c r="N18801" s="74"/>
    </row>
    <row r="18802" spans="14:14" customFormat="1">
      <c r="N18802" s="74"/>
    </row>
    <row r="18803" spans="14:14" customFormat="1">
      <c r="N18803" s="74"/>
    </row>
    <row r="18804" spans="14:14" customFormat="1">
      <c r="N18804" s="74"/>
    </row>
    <row r="18805" spans="14:14" customFormat="1">
      <c r="N18805" s="74"/>
    </row>
    <row r="18806" spans="14:14" customFormat="1">
      <c r="N18806" s="74"/>
    </row>
    <row r="18807" spans="14:14" customFormat="1">
      <c r="N18807" s="74"/>
    </row>
    <row r="18808" spans="14:14" customFormat="1">
      <c r="N18808" s="74"/>
    </row>
    <row r="18809" spans="14:14" customFormat="1">
      <c r="N18809" s="74"/>
    </row>
    <row r="18810" spans="14:14" customFormat="1">
      <c r="N18810" s="74"/>
    </row>
    <row r="18811" spans="14:14" customFormat="1">
      <c r="N18811" s="74"/>
    </row>
    <row r="18812" spans="14:14" customFormat="1">
      <c r="N18812" s="74"/>
    </row>
    <row r="18813" spans="14:14" customFormat="1">
      <c r="N18813" s="74"/>
    </row>
    <row r="18814" spans="14:14" customFormat="1">
      <c r="N18814" s="74"/>
    </row>
    <row r="18815" spans="14:14" customFormat="1">
      <c r="N18815" s="74"/>
    </row>
    <row r="18816" spans="14:14" customFormat="1">
      <c r="N18816" s="74"/>
    </row>
    <row r="18817" spans="14:14" customFormat="1">
      <c r="N18817" s="74"/>
    </row>
    <row r="18818" spans="14:14" customFormat="1">
      <c r="N18818" s="74"/>
    </row>
    <row r="18819" spans="14:14" customFormat="1">
      <c r="N18819" s="74"/>
    </row>
    <row r="18820" spans="14:14" customFormat="1">
      <c r="N18820" s="74"/>
    </row>
    <row r="18821" spans="14:14" customFormat="1">
      <c r="N18821" s="74"/>
    </row>
    <row r="18822" spans="14:14" customFormat="1">
      <c r="N18822" s="74"/>
    </row>
    <row r="18823" spans="14:14" customFormat="1">
      <c r="N18823" s="74"/>
    </row>
    <row r="18824" spans="14:14" customFormat="1">
      <c r="N18824" s="74"/>
    </row>
    <row r="18825" spans="14:14" customFormat="1">
      <c r="N18825" s="74"/>
    </row>
    <row r="18826" spans="14:14" customFormat="1">
      <c r="N18826" s="74"/>
    </row>
    <row r="18827" spans="14:14" customFormat="1">
      <c r="N18827" s="74"/>
    </row>
    <row r="18828" spans="14:14" customFormat="1">
      <c r="N18828" s="74"/>
    </row>
    <row r="18829" spans="14:14" customFormat="1">
      <c r="N18829" s="74"/>
    </row>
    <row r="18830" spans="14:14" customFormat="1">
      <c r="N18830" s="74"/>
    </row>
    <row r="18831" spans="14:14" customFormat="1">
      <c r="N18831" s="74"/>
    </row>
    <row r="18832" spans="14:14" customFormat="1">
      <c r="N18832" s="74"/>
    </row>
    <row r="18833" spans="14:14" customFormat="1">
      <c r="N18833" s="74"/>
    </row>
    <row r="18834" spans="14:14" customFormat="1">
      <c r="N18834" s="74"/>
    </row>
    <row r="18835" spans="14:14" customFormat="1">
      <c r="N18835" s="74"/>
    </row>
    <row r="18836" spans="14:14" customFormat="1">
      <c r="N18836" s="74"/>
    </row>
    <row r="18837" spans="14:14" customFormat="1">
      <c r="N18837" s="74"/>
    </row>
    <row r="18838" spans="14:14" customFormat="1">
      <c r="N18838" s="74"/>
    </row>
    <row r="18839" spans="14:14" customFormat="1">
      <c r="N18839" s="74"/>
    </row>
    <row r="18840" spans="14:14" customFormat="1">
      <c r="N18840" s="74"/>
    </row>
    <row r="18841" spans="14:14" customFormat="1">
      <c r="N18841" s="74"/>
    </row>
    <row r="18842" spans="14:14" customFormat="1">
      <c r="N18842" s="74"/>
    </row>
    <row r="18843" spans="14:14" customFormat="1">
      <c r="N18843" s="74"/>
    </row>
    <row r="18844" spans="14:14" customFormat="1">
      <c r="N18844" s="74"/>
    </row>
    <row r="18845" spans="14:14" customFormat="1">
      <c r="N18845" s="74"/>
    </row>
    <row r="18846" spans="14:14" customFormat="1">
      <c r="N18846" s="74"/>
    </row>
    <row r="18847" spans="14:14" customFormat="1">
      <c r="N18847" s="74"/>
    </row>
    <row r="18848" spans="14:14" customFormat="1">
      <c r="N18848" s="74"/>
    </row>
    <row r="18849" spans="14:14" customFormat="1">
      <c r="N18849" s="74"/>
    </row>
    <row r="18850" spans="14:14" customFormat="1">
      <c r="N18850" s="74"/>
    </row>
    <row r="18851" spans="14:14" customFormat="1">
      <c r="N18851" s="74"/>
    </row>
    <row r="18852" spans="14:14" customFormat="1">
      <c r="N18852" s="74"/>
    </row>
    <row r="18853" spans="14:14" customFormat="1">
      <c r="N18853" s="74"/>
    </row>
    <row r="18854" spans="14:14" customFormat="1">
      <c r="N18854" s="74"/>
    </row>
    <row r="18855" spans="14:14" customFormat="1">
      <c r="N18855" s="74"/>
    </row>
    <row r="18856" spans="14:14" customFormat="1">
      <c r="N18856" s="74"/>
    </row>
    <row r="18857" spans="14:14" customFormat="1">
      <c r="N18857" s="74"/>
    </row>
    <row r="18858" spans="14:14" customFormat="1">
      <c r="N18858" s="74"/>
    </row>
    <row r="18859" spans="14:14" customFormat="1">
      <c r="N18859" s="74"/>
    </row>
    <row r="18860" spans="14:14" customFormat="1">
      <c r="N18860" s="74"/>
    </row>
    <row r="18861" spans="14:14" customFormat="1">
      <c r="N18861" s="74"/>
    </row>
    <row r="18862" spans="14:14" customFormat="1">
      <c r="N18862" s="74"/>
    </row>
    <row r="18863" spans="14:14" customFormat="1">
      <c r="N18863" s="74"/>
    </row>
    <row r="18864" spans="14:14" customFormat="1">
      <c r="N18864" s="74"/>
    </row>
    <row r="18865" spans="14:14" customFormat="1">
      <c r="N18865" s="74"/>
    </row>
    <row r="18866" spans="14:14" customFormat="1">
      <c r="N18866" s="74"/>
    </row>
    <row r="18867" spans="14:14" customFormat="1">
      <c r="N18867" s="74"/>
    </row>
    <row r="18868" spans="14:14" customFormat="1">
      <c r="N18868" s="74"/>
    </row>
    <row r="18869" spans="14:14" customFormat="1">
      <c r="N18869" s="74"/>
    </row>
    <row r="18870" spans="14:14" customFormat="1">
      <c r="N18870" s="74"/>
    </row>
    <row r="18871" spans="14:14" customFormat="1">
      <c r="N18871" s="74"/>
    </row>
    <row r="18872" spans="14:14" customFormat="1">
      <c r="N18872" s="74"/>
    </row>
    <row r="18873" spans="14:14" customFormat="1">
      <c r="N18873" s="74"/>
    </row>
    <row r="18874" spans="14:14" customFormat="1">
      <c r="N18874" s="74"/>
    </row>
    <row r="18875" spans="14:14" customFormat="1">
      <c r="N18875" s="74"/>
    </row>
    <row r="18876" spans="14:14" customFormat="1">
      <c r="N18876" s="74"/>
    </row>
    <row r="18877" spans="14:14" customFormat="1">
      <c r="N18877" s="74"/>
    </row>
    <row r="18878" spans="14:14" customFormat="1">
      <c r="N18878" s="74"/>
    </row>
    <row r="18879" spans="14:14" customFormat="1">
      <c r="N18879" s="74"/>
    </row>
    <row r="18880" spans="14:14" customFormat="1">
      <c r="N18880" s="74"/>
    </row>
    <row r="18881" spans="14:14" customFormat="1">
      <c r="N18881" s="74"/>
    </row>
    <row r="18882" spans="14:14" customFormat="1">
      <c r="N18882" s="74"/>
    </row>
    <row r="18883" spans="14:14" customFormat="1">
      <c r="N18883" s="74"/>
    </row>
    <row r="18884" spans="14:14" customFormat="1">
      <c r="N18884" s="74"/>
    </row>
    <row r="18885" spans="14:14" customFormat="1">
      <c r="N18885" s="74"/>
    </row>
    <row r="18886" spans="14:14" customFormat="1">
      <c r="N18886" s="74"/>
    </row>
    <row r="18887" spans="14:14" customFormat="1">
      <c r="N18887" s="74"/>
    </row>
    <row r="18888" spans="14:14" customFormat="1">
      <c r="N18888" s="74"/>
    </row>
    <row r="18889" spans="14:14" customFormat="1">
      <c r="N18889" s="74"/>
    </row>
    <row r="18890" spans="14:14" customFormat="1">
      <c r="N18890" s="74"/>
    </row>
    <row r="18891" spans="14:14" customFormat="1">
      <c r="N18891" s="74"/>
    </row>
    <row r="18892" spans="14:14" customFormat="1">
      <c r="N18892" s="74"/>
    </row>
    <row r="18893" spans="14:14" customFormat="1">
      <c r="N18893" s="74"/>
    </row>
    <row r="18894" spans="14:14" customFormat="1">
      <c r="N18894" s="74"/>
    </row>
    <row r="18895" spans="14:14" customFormat="1">
      <c r="N18895" s="74"/>
    </row>
    <row r="18896" spans="14:14" customFormat="1">
      <c r="N18896" s="74"/>
    </row>
    <row r="18897" spans="14:14" customFormat="1">
      <c r="N18897" s="74"/>
    </row>
    <row r="18898" spans="14:14" customFormat="1">
      <c r="N18898" s="74"/>
    </row>
    <row r="18899" spans="14:14" customFormat="1">
      <c r="N18899" s="74"/>
    </row>
    <row r="18900" spans="14:14" customFormat="1">
      <c r="N18900" s="74"/>
    </row>
    <row r="18901" spans="14:14" customFormat="1">
      <c r="N18901" s="74"/>
    </row>
    <row r="18902" spans="14:14" customFormat="1">
      <c r="N18902" s="74"/>
    </row>
    <row r="18903" spans="14:14" customFormat="1">
      <c r="N18903" s="74"/>
    </row>
    <row r="18904" spans="14:14" customFormat="1">
      <c r="N18904" s="74"/>
    </row>
    <row r="18905" spans="14:14" customFormat="1">
      <c r="N18905" s="74"/>
    </row>
    <row r="18906" spans="14:14" customFormat="1">
      <c r="N18906" s="74"/>
    </row>
    <row r="18907" spans="14:14" customFormat="1">
      <c r="N18907" s="74"/>
    </row>
    <row r="18908" spans="14:14" customFormat="1">
      <c r="N18908" s="74"/>
    </row>
    <row r="18909" spans="14:14" customFormat="1">
      <c r="N18909" s="74"/>
    </row>
    <row r="18910" spans="14:14" customFormat="1">
      <c r="N18910" s="74"/>
    </row>
    <row r="18911" spans="14:14" customFormat="1">
      <c r="N18911" s="74"/>
    </row>
    <row r="18912" spans="14:14" customFormat="1">
      <c r="N18912" s="74"/>
    </row>
    <row r="18913" spans="14:14" customFormat="1">
      <c r="N18913" s="74"/>
    </row>
    <row r="18914" spans="14:14" customFormat="1">
      <c r="N18914" s="74"/>
    </row>
    <row r="18915" spans="14:14" customFormat="1">
      <c r="N18915" s="74"/>
    </row>
    <row r="18916" spans="14:14" customFormat="1">
      <c r="N18916" s="74"/>
    </row>
    <row r="18917" spans="14:14" customFormat="1">
      <c r="N18917" s="74"/>
    </row>
    <row r="18918" spans="14:14" customFormat="1">
      <c r="N18918" s="74"/>
    </row>
    <row r="18919" spans="14:14" customFormat="1">
      <c r="N18919" s="74"/>
    </row>
    <row r="18920" spans="14:14" customFormat="1">
      <c r="N18920" s="74"/>
    </row>
    <row r="18921" spans="14:14" customFormat="1">
      <c r="N18921" s="74"/>
    </row>
    <row r="18922" spans="14:14" customFormat="1">
      <c r="N18922" s="74"/>
    </row>
    <row r="18923" spans="14:14" customFormat="1">
      <c r="N18923" s="74"/>
    </row>
    <row r="18924" spans="14:14" customFormat="1">
      <c r="N18924" s="74"/>
    </row>
    <row r="18925" spans="14:14" customFormat="1">
      <c r="N18925" s="74"/>
    </row>
    <row r="18926" spans="14:14" customFormat="1">
      <c r="N18926" s="74"/>
    </row>
    <row r="18927" spans="14:14" customFormat="1">
      <c r="N18927" s="74"/>
    </row>
    <row r="18928" spans="14:14" customFormat="1">
      <c r="N18928" s="74"/>
    </row>
    <row r="18929" spans="14:14" customFormat="1">
      <c r="N18929" s="74"/>
    </row>
    <row r="18930" spans="14:14" customFormat="1">
      <c r="N18930" s="74"/>
    </row>
    <row r="18931" spans="14:14" customFormat="1">
      <c r="N18931" s="74"/>
    </row>
    <row r="18932" spans="14:14" customFormat="1">
      <c r="N18932" s="74"/>
    </row>
    <row r="18933" spans="14:14" customFormat="1">
      <c r="N18933" s="74"/>
    </row>
    <row r="18934" spans="14:14" customFormat="1">
      <c r="N18934" s="74"/>
    </row>
    <row r="18935" spans="14:14" customFormat="1">
      <c r="N18935" s="74"/>
    </row>
    <row r="18936" spans="14:14" customFormat="1">
      <c r="N18936" s="74"/>
    </row>
    <row r="18937" spans="14:14" customFormat="1">
      <c r="N18937" s="74"/>
    </row>
    <row r="18938" spans="14:14" customFormat="1">
      <c r="N18938" s="74"/>
    </row>
    <row r="18939" spans="14:14" customFormat="1">
      <c r="N18939" s="74"/>
    </row>
    <row r="18940" spans="14:14" customFormat="1">
      <c r="N18940" s="74"/>
    </row>
    <row r="18941" spans="14:14" customFormat="1">
      <c r="N18941" s="74"/>
    </row>
    <row r="18942" spans="14:14" customFormat="1">
      <c r="N18942" s="74"/>
    </row>
    <row r="18943" spans="14:14" customFormat="1">
      <c r="N18943" s="74"/>
    </row>
    <row r="18944" spans="14:14" customFormat="1">
      <c r="N18944" s="74"/>
    </row>
    <row r="18945" spans="14:14" customFormat="1">
      <c r="N18945" s="74"/>
    </row>
    <row r="18946" spans="14:14" customFormat="1">
      <c r="N18946" s="74"/>
    </row>
    <row r="18947" spans="14:14" customFormat="1">
      <c r="N18947" s="74"/>
    </row>
    <row r="18948" spans="14:14" customFormat="1">
      <c r="N18948" s="74"/>
    </row>
    <row r="18949" spans="14:14" customFormat="1">
      <c r="N18949" s="74"/>
    </row>
    <row r="18950" spans="14:14" customFormat="1">
      <c r="N18950" s="74"/>
    </row>
    <row r="18951" spans="14:14" customFormat="1">
      <c r="N18951" s="74"/>
    </row>
    <row r="18952" spans="14:14" customFormat="1">
      <c r="N18952" s="74"/>
    </row>
    <row r="18953" spans="14:14" customFormat="1">
      <c r="N18953" s="74"/>
    </row>
    <row r="18954" spans="14:14" customFormat="1">
      <c r="N18954" s="74"/>
    </row>
    <row r="18955" spans="14:14" customFormat="1">
      <c r="N18955" s="74"/>
    </row>
    <row r="18956" spans="14:14" customFormat="1">
      <c r="N18956" s="74"/>
    </row>
    <row r="18957" spans="14:14" customFormat="1">
      <c r="N18957" s="74"/>
    </row>
    <row r="18958" spans="14:14" customFormat="1">
      <c r="N18958" s="74"/>
    </row>
    <row r="18959" spans="14:14" customFormat="1">
      <c r="N18959" s="74"/>
    </row>
    <row r="18960" spans="14:14" customFormat="1">
      <c r="N18960" s="74"/>
    </row>
    <row r="18961" spans="14:14" customFormat="1">
      <c r="N18961" s="74"/>
    </row>
    <row r="18962" spans="14:14" customFormat="1">
      <c r="N18962" s="74"/>
    </row>
    <row r="18963" spans="14:14" customFormat="1">
      <c r="N18963" s="74"/>
    </row>
    <row r="18964" spans="14:14" customFormat="1">
      <c r="N18964" s="74"/>
    </row>
    <row r="18965" spans="14:14" customFormat="1">
      <c r="N18965" s="74"/>
    </row>
    <row r="18966" spans="14:14" customFormat="1">
      <c r="N18966" s="74"/>
    </row>
    <row r="18967" spans="14:14" customFormat="1">
      <c r="N18967" s="74"/>
    </row>
    <row r="18968" spans="14:14" customFormat="1">
      <c r="N18968" s="74"/>
    </row>
    <row r="18969" spans="14:14" customFormat="1">
      <c r="N18969" s="74"/>
    </row>
    <row r="18970" spans="14:14" customFormat="1">
      <c r="N18970" s="74"/>
    </row>
    <row r="18971" spans="14:14" customFormat="1">
      <c r="N18971" s="74"/>
    </row>
    <row r="18972" spans="14:14" customFormat="1">
      <c r="N18972" s="74"/>
    </row>
    <row r="18973" spans="14:14" customFormat="1">
      <c r="N18973" s="74"/>
    </row>
    <row r="18974" spans="14:14" customFormat="1">
      <c r="N18974" s="74"/>
    </row>
    <row r="18975" spans="14:14" customFormat="1">
      <c r="N18975" s="74"/>
    </row>
    <row r="18976" spans="14:14" customFormat="1">
      <c r="N18976" s="74"/>
    </row>
    <row r="18977" spans="14:14" customFormat="1">
      <c r="N18977" s="74"/>
    </row>
    <row r="18978" spans="14:14" customFormat="1">
      <c r="N18978" s="74"/>
    </row>
    <row r="18979" spans="14:14" customFormat="1">
      <c r="N18979" s="74"/>
    </row>
    <row r="18980" spans="14:14" customFormat="1">
      <c r="N18980" s="74"/>
    </row>
    <row r="18981" spans="14:14" customFormat="1">
      <c r="N18981" s="74"/>
    </row>
    <row r="18982" spans="14:14" customFormat="1">
      <c r="N18982" s="74"/>
    </row>
    <row r="18983" spans="14:14" customFormat="1">
      <c r="N18983" s="74"/>
    </row>
    <row r="18984" spans="14:14" customFormat="1">
      <c r="N18984" s="74"/>
    </row>
    <row r="18985" spans="14:14" customFormat="1">
      <c r="N18985" s="74"/>
    </row>
    <row r="18986" spans="14:14" customFormat="1">
      <c r="N18986" s="74"/>
    </row>
    <row r="18987" spans="14:14" customFormat="1">
      <c r="N18987" s="74"/>
    </row>
    <row r="18988" spans="14:14" customFormat="1">
      <c r="N18988" s="74"/>
    </row>
    <row r="18989" spans="14:14" customFormat="1">
      <c r="N18989" s="74"/>
    </row>
    <row r="18990" spans="14:14" customFormat="1">
      <c r="N18990" s="74"/>
    </row>
    <row r="18991" spans="14:14" customFormat="1">
      <c r="N18991" s="74"/>
    </row>
    <row r="18992" spans="14:14" customFormat="1">
      <c r="N18992" s="74"/>
    </row>
    <row r="18993" spans="14:14" customFormat="1">
      <c r="N18993" s="74"/>
    </row>
    <row r="18994" spans="14:14" customFormat="1">
      <c r="N18994" s="74"/>
    </row>
    <row r="18995" spans="14:14" customFormat="1">
      <c r="N18995" s="74"/>
    </row>
    <row r="18996" spans="14:14" customFormat="1">
      <c r="N18996" s="74"/>
    </row>
    <row r="18997" spans="14:14" customFormat="1">
      <c r="N18997" s="74"/>
    </row>
    <row r="18998" spans="14:14" customFormat="1">
      <c r="N18998" s="74"/>
    </row>
    <row r="18999" spans="14:14" customFormat="1">
      <c r="N18999" s="74"/>
    </row>
    <row r="19000" spans="14:14" customFormat="1">
      <c r="N19000" s="74"/>
    </row>
    <row r="19001" spans="14:14" customFormat="1">
      <c r="N19001" s="74"/>
    </row>
    <row r="19002" spans="14:14" customFormat="1">
      <c r="N19002" s="74"/>
    </row>
    <row r="19003" spans="14:14" customFormat="1">
      <c r="N19003" s="74"/>
    </row>
    <row r="19004" spans="14:14" customFormat="1">
      <c r="N19004" s="74"/>
    </row>
    <row r="19005" spans="14:14" customFormat="1">
      <c r="N19005" s="74"/>
    </row>
    <row r="19006" spans="14:14" customFormat="1">
      <c r="N19006" s="74"/>
    </row>
    <row r="19007" spans="14:14" customFormat="1">
      <c r="N19007" s="74"/>
    </row>
    <row r="19008" spans="14:14" customFormat="1">
      <c r="N19008" s="74"/>
    </row>
    <row r="19009" spans="14:14" customFormat="1">
      <c r="N19009" s="74"/>
    </row>
    <row r="19010" spans="14:14" customFormat="1">
      <c r="N19010" s="74"/>
    </row>
    <row r="19011" spans="14:14" customFormat="1">
      <c r="N19011" s="74"/>
    </row>
    <row r="19012" spans="14:14" customFormat="1">
      <c r="N19012" s="74"/>
    </row>
    <row r="19013" spans="14:14" customFormat="1">
      <c r="N19013" s="74"/>
    </row>
    <row r="19014" spans="14:14" customFormat="1">
      <c r="N19014" s="74"/>
    </row>
    <row r="19015" spans="14:14" customFormat="1">
      <c r="N19015" s="74"/>
    </row>
    <row r="19016" spans="14:14" customFormat="1">
      <c r="N19016" s="74"/>
    </row>
    <row r="19017" spans="14:14" customFormat="1">
      <c r="N19017" s="74"/>
    </row>
    <row r="19018" spans="14:14" customFormat="1">
      <c r="N19018" s="74"/>
    </row>
    <row r="19019" spans="14:14" customFormat="1">
      <c r="N19019" s="74"/>
    </row>
    <row r="19020" spans="14:14" customFormat="1">
      <c r="N19020" s="74"/>
    </row>
    <row r="19021" spans="14:14" customFormat="1">
      <c r="N19021" s="74"/>
    </row>
    <row r="19022" spans="14:14" customFormat="1">
      <c r="N19022" s="74"/>
    </row>
    <row r="19023" spans="14:14" customFormat="1">
      <c r="N19023" s="74"/>
    </row>
    <row r="19024" spans="14:14" customFormat="1">
      <c r="N19024" s="74"/>
    </row>
    <row r="19025" spans="14:14" customFormat="1">
      <c r="N19025" s="74"/>
    </row>
    <row r="19026" spans="14:14" customFormat="1">
      <c r="N19026" s="74"/>
    </row>
    <row r="19027" spans="14:14" customFormat="1">
      <c r="N19027" s="74"/>
    </row>
    <row r="19028" spans="14:14" customFormat="1">
      <c r="N19028" s="74"/>
    </row>
    <row r="19029" spans="14:14" customFormat="1">
      <c r="N19029" s="74"/>
    </row>
    <row r="19030" spans="14:14" customFormat="1">
      <c r="N19030" s="74"/>
    </row>
    <row r="19031" spans="14:14" customFormat="1">
      <c r="N19031" s="74"/>
    </row>
    <row r="19032" spans="14:14" customFormat="1">
      <c r="N19032" s="74"/>
    </row>
    <row r="19033" spans="14:14" customFormat="1">
      <c r="N19033" s="74"/>
    </row>
    <row r="19034" spans="14:14" customFormat="1">
      <c r="N19034" s="74"/>
    </row>
    <row r="19035" spans="14:14" customFormat="1">
      <c r="N19035" s="74"/>
    </row>
    <row r="19036" spans="14:14" customFormat="1">
      <c r="N19036" s="74"/>
    </row>
    <row r="19037" spans="14:14" customFormat="1">
      <c r="N19037" s="74"/>
    </row>
    <row r="19038" spans="14:14" customFormat="1">
      <c r="N19038" s="74"/>
    </row>
    <row r="19039" spans="14:14" customFormat="1">
      <c r="N19039" s="74"/>
    </row>
    <row r="19040" spans="14:14" customFormat="1">
      <c r="N19040" s="74"/>
    </row>
    <row r="19041" spans="14:14" customFormat="1">
      <c r="N19041" s="74"/>
    </row>
    <row r="19042" spans="14:14" customFormat="1">
      <c r="N19042" s="74"/>
    </row>
    <row r="19043" spans="14:14" customFormat="1">
      <c r="N19043" s="74"/>
    </row>
    <row r="19044" spans="14:14" customFormat="1">
      <c r="N19044" s="74"/>
    </row>
    <row r="19045" spans="14:14" customFormat="1">
      <c r="N19045" s="74"/>
    </row>
    <row r="19046" spans="14:14" customFormat="1">
      <c r="N19046" s="74"/>
    </row>
    <row r="19047" spans="14:14" customFormat="1">
      <c r="N19047" s="74"/>
    </row>
    <row r="19048" spans="14:14" customFormat="1">
      <c r="N19048" s="74"/>
    </row>
    <row r="19049" spans="14:14" customFormat="1">
      <c r="N19049" s="74"/>
    </row>
    <row r="19050" spans="14:14" customFormat="1">
      <c r="N19050" s="74"/>
    </row>
    <row r="19051" spans="14:14" customFormat="1">
      <c r="N19051" s="74"/>
    </row>
    <row r="19052" spans="14:14" customFormat="1">
      <c r="N19052" s="74"/>
    </row>
    <row r="19053" spans="14:14" customFormat="1">
      <c r="N19053" s="74"/>
    </row>
    <row r="19054" spans="14:14" customFormat="1">
      <c r="N19054" s="74"/>
    </row>
    <row r="19055" spans="14:14" customFormat="1">
      <c r="N19055" s="74"/>
    </row>
    <row r="19056" spans="14:14" customFormat="1">
      <c r="N19056" s="74"/>
    </row>
    <row r="19057" spans="14:14" customFormat="1">
      <c r="N19057" s="74"/>
    </row>
    <row r="19058" spans="14:14" customFormat="1">
      <c r="N19058" s="74"/>
    </row>
    <row r="19059" spans="14:14" customFormat="1">
      <c r="N19059" s="74"/>
    </row>
    <row r="19060" spans="14:14" customFormat="1">
      <c r="N19060" s="74"/>
    </row>
    <row r="19061" spans="14:14" customFormat="1">
      <c r="N19061" s="74"/>
    </row>
    <row r="19062" spans="14:14" customFormat="1">
      <c r="N19062" s="74"/>
    </row>
    <row r="19063" spans="14:14" customFormat="1">
      <c r="N19063" s="74"/>
    </row>
    <row r="19064" spans="14:14" customFormat="1">
      <c r="N19064" s="74"/>
    </row>
    <row r="19065" spans="14:14" customFormat="1">
      <c r="N19065" s="74"/>
    </row>
    <row r="19066" spans="14:14" customFormat="1">
      <c r="N19066" s="74"/>
    </row>
    <row r="19067" spans="14:14" customFormat="1">
      <c r="N19067" s="74"/>
    </row>
    <row r="19068" spans="14:14" customFormat="1">
      <c r="N19068" s="74"/>
    </row>
    <row r="19069" spans="14:14" customFormat="1">
      <c r="N19069" s="74"/>
    </row>
    <row r="19070" spans="14:14" customFormat="1">
      <c r="N19070" s="74"/>
    </row>
    <row r="19071" spans="14:14" customFormat="1">
      <c r="N19071" s="74"/>
    </row>
    <row r="19072" spans="14:14" customFormat="1">
      <c r="N19072" s="74"/>
    </row>
    <row r="19073" spans="14:14" customFormat="1">
      <c r="N19073" s="74"/>
    </row>
    <row r="19074" spans="14:14" customFormat="1">
      <c r="N19074" s="74"/>
    </row>
    <row r="19075" spans="14:14" customFormat="1">
      <c r="N19075" s="74"/>
    </row>
    <row r="19076" spans="14:14" customFormat="1">
      <c r="N19076" s="74"/>
    </row>
    <row r="19077" spans="14:14" customFormat="1">
      <c r="N19077" s="74"/>
    </row>
    <row r="19078" spans="14:14" customFormat="1">
      <c r="N19078" s="74"/>
    </row>
    <row r="19079" spans="14:14" customFormat="1">
      <c r="N19079" s="74"/>
    </row>
    <row r="19080" spans="14:14" customFormat="1">
      <c r="N19080" s="74"/>
    </row>
    <row r="19081" spans="14:14" customFormat="1">
      <c r="N19081" s="74"/>
    </row>
    <row r="19082" spans="14:14" customFormat="1">
      <c r="N19082" s="74"/>
    </row>
    <row r="19083" spans="14:14" customFormat="1">
      <c r="N19083" s="74"/>
    </row>
    <row r="19084" spans="14:14" customFormat="1">
      <c r="N19084" s="74"/>
    </row>
    <row r="19085" spans="14:14" customFormat="1">
      <c r="N19085" s="74"/>
    </row>
    <row r="19086" spans="14:14" customFormat="1">
      <c r="N19086" s="74"/>
    </row>
    <row r="19087" spans="14:14" customFormat="1">
      <c r="N19087" s="74"/>
    </row>
    <row r="19088" spans="14:14" customFormat="1">
      <c r="N19088" s="74"/>
    </row>
    <row r="19089" spans="14:14" customFormat="1">
      <c r="N19089" s="74"/>
    </row>
    <row r="19090" spans="14:14" customFormat="1">
      <c r="N19090" s="74"/>
    </row>
    <row r="19091" spans="14:14" customFormat="1">
      <c r="N19091" s="74"/>
    </row>
    <row r="19092" spans="14:14" customFormat="1">
      <c r="N19092" s="74"/>
    </row>
    <row r="19093" spans="14:14" customFormat="1">
      <c r="N19093" s="74"/>
    </row>
    <row r="19094" spans="14:14" customFormat="1">
      <c r="N19094" s="74"/>
    </row>
    <row r="19095" spans="14:14" customFormat="1">
      <c r="N19095" s="74"/>
    </row>
    <row r="19096" spans="14:14" customFormat="1">
      <c r="N19096" s="74"/>
    </row>
    <row r="19097" spans="14:14" customFormat="1">
      <c r="N19097" s="74"/>
    </row>
    <row r="19098" spans="14:14" customFormat="1">
      <c r="N19098" s="74"/>
    </row>
    <row r="19099" spans="14:14" customFormat="1">
      <c r="N19099" s="74"/>
    </row>
    <row r="19100" spans="14:14" customFormat="1">
      <c r="N19100" s="74"/>
    </row>
    <row r="19101" spans="14:14" customFormat="1">
      <c r="N19101" s="74"/>
    </row>
    <row r="19102" spans="14:14" customFormat="1">
      <c r="N19102" s="74"/>
    </row>
    <row r="19103" spans="14:14" customFormat="1">
      <c r="N19103" s="74"/>
    </row>
    <row r="19104" spans="14:14" customFormat="1">
      <c r="N19104" s="74"/>
    </row>
    <row r="19105" spans="14:14" customFormat="1">
      <c r="N19105" s="74"/>
    </row>
    <row r="19106" spans="14:14" customFormat="1">
      <c r="N19106" s="74"/>
    </row>
    <row r="19107" spans="14:14" customFormat="1">
      <c r="N19107" s="74"/>
    </row>
    <row r="19108" spans="14:14" customFormat="1">
      <c r="N19108" s="74"/>
    </row>
    <row r="19109" spans="14:14" customFormat="1">
      <c r="N19109" s="74"/>
    </row>
    <row r="19110" spans="14:14" customFormat="1">
      <c r="N19110" s="74"/>
    </row>
    <row r="19111" spans="14:14" customFormat="1">
      <c r="N19111" s="74"/>
    </row>
    <row r="19112" spans="14:14" customFormat="1">
      <c r="N19112" s="74"/>
    </row>
    <row r="19113" spans="14:14" customFormat="1">
      <c r="N19113" s="74"/>
    </row>
    <row r="19114" spans="14:14" customFormat="1">
      <c r="N19114" s="74"/>
    </row>
    <row r="19115" spans="14:14" customFormat="1">
      <c r="N19115" s="74"/>
    </row>
    <row r="19116" spans="14:14" customFormat="1">
      <c r="N19116" s="74"/>
    </row>
    <row r="19117" spans="14:14" customFormat="1">
      <c r="N19117" s="74"/>
    </row>
    <row r="19118" spans="14:14" customFormat="1">
      <c r="N19118" s="74"/>
    </row>
    <row r="19119" spans="14:14" customFormat="1">
      <c r="N19119" s="74"/>
    </row>
    <row r="19120" spans="14:14" customFormat="1">
      <c r="N19120" s="74"/>
    </row>
    <row r="19121" spans="14:14" customFormat="1">
      <c r="N19121" s="74"/>
    </row>
    <row r="19122" spans="14:14" customFormat="1">
      <c r="N19122" s="74"/>
    </row>
    <row r="19123" spans="14:14" customFormat="1">
      <c r="N19123" s="74"/>
    </row>
    <row r="19124" spans="14:14" customFormat="1">
      <c r="N19124" s="74"/>
    </row>
    <row r="19125" spans="14:14" customFormat="1">
      <c r="N19125" s="74"/>
    </row>
    <row r="19126" spans="14:14" customFormat="1">
      <c r="N19126" s="74"/>
    </row>
    <row r="19127" spans="14:14" customFormat="1">
      <c r="N19127" s="74"/>
    </row>
    <row r="19128" spans="14:14" customFormat="1">
      <c r="N19128" s="74"/>
    </row>
    <row r="19129" spans="14:14" customFormat="1">
      <c r="N19129" s="74"/>
    </row>
    <row r="19130" spans="14:14" customFormat="1">
      <c r="N19130" s="74"/>
    </row>
    <row r="19131" spans="14:14" customFormat="1">
      <c r="N19131" s="74"/>
    </row>
    <row r="19132" spans="14:14" customFormat="1">
      <c r="N19132" s="74"/>
    </row>
    <row r="19133" spans="14:14" customFormat="1">
      <c r="N19133" s="74"/>
    </row>
    <row r="19134" spans="14:14" customFormat="1">
      <c r="N19134" s="74"/>
    </row>
    <row r="19135" spans="14:14" customFormat="1">
      <c r="N19135" s="74"/>
    </row>
    <row r="19136" spans="14:14" customFormat="1">
      <c r="N19136" s="74"/>
    </row>
    <row r="19137" spans="14:14" customFormat="1">
      <c r="N19137" s="74"/>
    </row>
    <row r="19138" spans="14:14" customFormat="1">
      <c r="N19138" s="74"/>
    </row>
    <row r="19139" spans="14:14" customFormat="1">
      <c r="N19139" s="74"/>
    </row>
    <row r="19140" spans="14:14" customFormat="1">
      <c r="N19140" s="74"/>
    </row>
    <row r="19141" spans="14:14" customFormat="1">
      <c r="N19141" s="74"/>
    </row>
    <row r="19142" spans="14:14" customFormat="1">
      <c r="N19142" s="74"/>
    </row>
    <row r="19143" spans="14:14" customFormat="1">
      <c r="N19143" s="74"/>
    </row>
    <row r="19144" spans="14:14" customFormat="1">
      <c r="N19144" s="74"/>
    </row>
    <row r="19145" spans="14:14" customFormat="1">
      <c r="N19145" s="74"/>
    </row>
    <row r="19146" spans="14:14" customFormat="1">
      <c r="N19146" s="74"/>
    </row>
    <row r="19147" spans="14:14" customFormat="1">
      <c r="N19147" s="74"/>
    </row>
    <row r="19148" spans="14:14" customFormat="1">
      <c r="N19148" s="74"/>
    </row>
    <row r="19149" spans="14:14" customFormat="1">
      <c r="N19149" s="74"/>
    </row>
    <row r="19150" spans="14:14" customFormat="1">
      <c r="N19150" s="74"/>
    </row>
    <row r="19151" spans="14:14" customFormat="1">
      <c r="N19151" s="74"/>
    </row>
    <row r="19152" spans="14:14" customFormat="1">
      <c r="N19152" s="74"/>
    </row>
    <row r="19153" spans="14:14" customFormat="1">
      <c r="N19153" s="74"/>
    </row>
    <row r="19154" spans="14:14" customFormat="1">
      <c r="N19154" s="74"/>
    </row>
    <row r="19155" spans="14:14" customFormat="1">
      <c r="N19155" s="74"/>
    </row>
    <row r="19156" spans="14:14" customFormat="1">
      <c r="N19156" s="74"/>
    </row>
    <row r="19157" spans="14:14" customFormat="1">
      <c r="N19157" s="74"/>
    </row>
    <row r="19158" spans="14:14" customFormat="1">
      <c r="N19158" s="74"/>
    </row>
    <row r="19159" spans="14:14" customFormat="1">
      <c r="N19159" s="74"/>
    </row>
    <row r="19160" spans="14:14" customFormat="1">
      <c r="N19160" s="74"/>
    </row>
    <row r="19161" spans="14:14" customFormat="1">
      <c r="N19161" s="74"/>
    </row>
    <row r="19162" spans="14:14" customFormat="1">
      <c r="N19162" s="74"/>
    </row>
    <row r="19163" spans="14:14" customFormat="1">
      <c r="N19163" s="74"/>
    </row>
    <row r="19164" spans="14:14" customFormat="1">
      <c r="N19164" s="74"/>
    </row>
    <row r="19165" spans="14:14" customFormat="1">
      <c r="N19165" s="74"/>
    </row>
    <row r="19166" spans="14:14" customFormat="1">
      <c r="N19166" s="74"/>
    </row>
    <row r="19167" spans="14:14" customFormat="1">
      <c r="N19167" s="74"/>
    </row>
    <row r="19168" spans="14:14" customFormat="1">
      <c r="N19168" s="74"/>
    </row>
    <row r="19169" spans="14:14" customFormat="1">
      <c r="N19169" s="74"/>
    </row>
    <row r="19170" spans="14:14" customFormat="1">
      <c r="N19170" s="74"/>
    </row>
    <row r="19171" spans="14:14" customFormat="1">
      <c r="N19171" s="74"/>
    </row>
    <row r="19172" spans="14:14" customFormat="1">
      <c r="N19172" s="74"/>
    </row>
    <row r="19173" spans="14:14" customFormat="1">
      <c r="N19173" s="74"/>
    </row>
    <row r="19174" spans="14:14" customFormat="1">
      <c r="N19174" s="74"/>
    </row>
    <row r="19175" spans="14:14" customFormat="1">
      <c r="N19175" s="74"/>
    </row>
    <row r="19176" spans="14:14" customFormat="1">
      <c r="N19176" s="74"/>
    </row>
    <row r="19177" spans="14:14" customFormat="1">
      <c r="N19177" s="74"/>
    </row>
    <row r="19178" spans="14:14" customFormat="1">
      <c r="N19178" s="74"/>
    </row>
    <row r="19179" spans="14:14" customFormat="1">
      <c r="N19179" s="74"/>
    </row>
    <row r="19180" spans="14:14" customFormat="1">
      <c r="N19180" s="74"/>
    </row>
    <row r="19181" spans="14:14" customFormat="1">
      <c r="N19181" s="74"/>
    </row>
    <row r="19182" spans="14:14" customFormat="1">
      <c r="N19182" s="74"/>
    </row>
    <row r="19183" spans="14:14" customFormat="1">
      <c r="N19183" s="74"/>
    </row>
    <row r="19184" spans="14:14" customFormat="1">
      <c r="N19184" s="74"/>
    </row>
    <row r="19185" spans="14:14" customFormat="1">
      <c r="N19185" s="74"/>
    </row>
    <row r="19186" spans="14:14" customFormat="1">
      <c r="N19186" s="74"/>
    </row>
    <row r="19187" spans="14:14" customFormat="1">
      <c r="N19187" s="74"/>
    </row>
    <row r="19188" spans="14:14" customFormat="1">
      <c r="N19188" s="74"/>
    </row>
    <row r="19189" spans="14:14" customFormat="1">
      <c r="N19189" s="74"/>
    </row>
    <row r="19190" spans="14:14" customFormat="1">
      <c r="N19190" s="74"/>
    </row>
    <row r="19191" spans="14:14" customFormat="1">
      <c r="N19191" s="74"/>
    </row>
    <row r="19192" spans="14:14" customFormat="1">
      <c r="N19192" s="74"/>
    </row>
    <row r="19193" spans="14:14" customFormat="1">
      <c r="N19193" s="74"/>
    </row>
    <row r="19194" spans="14:14" customFormat="1">
      <c r="N19194" s="74"/>
    </row>
    <row r="19195" spans="14:14" customFormat="1">
      <c r="N19195" s="74"/>
    </row>
    <row r="19196" spans="14:14" customFormat="1">
      <c r="N19196" s="74"/>
    </row>
    <row r="19197" spans="14:14" customFormat="1">
      <c r="N19197" s="74"/>
    </row>
    <row r="19198" spans="14:14" customFormat="1">
      <c r="N19198" s="74"/>
    </row>
    <row r="19199" spans="14:14" customFormat="1">
      <c r="N19199" s="74"/>
    </row>
    <row r="19200" spans="14:14" customFormat="1">
      <c r="N19200" s="74"/>
    </row>
    <row r="19201" spans="14:14" customFormat="1">
      <c r="N19201" s="74"/>
    </row>
    <row r="19202" spans="14:14" customFormat="1">
      <c r="N19202" s="74"/>
    </row>
    <row r="19203" spans="14:14" customFormat="1">
      <c r="N19203" s="74"/>
    </row>
    <row r="19204" spans="14:14" customFormat="1">
      <c r="N19204" s="74"/>
    </row>
    <row r="19205" spans="14:14" customFormat="1">
      <c r="N19205" s="74"/>
    </row>
    <row r="19206" spans="14:14" customFormat="1">
      <c r="N19206" s="74"/>
    </row>
    <row r="19207" spans="14:14" customFormat="1">
      <c r="N19207" s="74"/>
    </row>
    <row r="19208" spans="14:14" customFormat="1">
      <c r="N19208" s="74"/>
    </row>
    <row r="19209" spans="14:14" customFormat="1">
      <c r="N19209" s="74"/>
    </row>
    <row r="19210" spans="14:14" customFormat="1">
      <c r="N19210" s="74"/>
    </row>
    <row r="19211" spans="14:14" customFormat="1">
      <c r="N19211" s="74"/>
    </row>
    <row r="19212" spans="14:14" customFormat="1">
      <c r="N19212" s="74"/>
    </row>
    <row r="19213" spans="14:14" customFormat="1">
      <c r="N19213" s="74"/>
    </row>
    <row r="19214" spans="14:14" customFormat="1">
      <c r="N19214" s="74"/>
    </row>
    <row r="19215" spans="14:14" customFormat="1">
      <c r="N19215" s="74"/>
    </row>
    <row r="19216" spans="14:14" customFormat="1">
      <c r="N19216" s="74"/>
    </row>
    <row r="19217" spans="14:14" customFormat="1">
      <c r="N19217" s="74"/>
    </row>
    <row r="19218" spans="14:14" customFormat="1">
      <c r="N19218" s="74"/>
    </row>
    <row r="19219" spans="14:14" customFormat="1">
      <c r="N19219" s="74"/>
    </row>
    <row r="19220" spans="14:14" customFormat="1">
      <c r="N19220" s="74"/>
    </row>
    <row r="19221" spans="14:14" customFormat="1">
      <c r="N19221" s="74"/>
    </row>
    <row r="19222" spans="14:14" customFormat="1">
      <c r="N19222" s="74"/>
    </row>
    <row r="19223" spans="14:14" customFormat="1">
      <c r="N19223" s="74"/>
    </row>
    <row r="19224" spans="14:14" customFormat="1">
      <c r="N19224" s="74"/>
    </row>
    <row r="19225" spans="14:14" customFormat="1">
      <c r="N19225" s="74"/>
    </row>
    <row r="19226" spans="14:14" customFormat="1">
      <c r="N19226" s="74"/>
    </row>
    <row r="19227" spans="14:14" customFormat="1">
      <c r="N19227" s="74"/>
    </row>
    <row r="19228" spans="14:14" customFormat="1">
      <c r="N19228" s="74"/>
    </row>
    <row r="19229" spans="14:14" customFormat="1">
      <c r="N19229" s="74"/>
    </row>
    <row r="19230" spans="14:14" customFormat="1">
      <c r="N19230" s="74"/>
    </row>
    <row r="19231" spans="14:14" customFormat="1">
      <c r="N19231" s="74"/>
    </row>
    <row r="19232" spans="14:14" customFormat="1">
      <c r="N19232" s="74"/>
    </row>
    <row r="19233" spans="14:14" customFormat="1">
      <c r="N19233" s="74"/>
    </row>
    <row r="19234" spans="14:14" customFormat="1">
      <c r="N19234" s="74"/>
    </row>
    <row r="19235" spans="14:14" customFormat="1">
      <c r="N19235" s="74"/>
    </row>
    <row r="19236" spans="14:14" customFormat="1">
      <c r="N19236" s="74"/>
    </row>
    <row r="19237" spans="14:14" customFormat="1">
      <c r="N19237" s="74"/>
    </row>
    <row r="19238" spans="14:14" customFormat="1">
      <c r="N19238" s="74"/>
    </row>
    <row r="19239" spans="14:14" customFormat="1">
      <c r="N19239" s="74"/>
    </row>
    <row r="19240" spans="14:14" customFormat="1">
      <c r="N19240" s="74"/>
    </row>
    <row r="19241" spans="14:14" customFormat="1">
      <c r="N19241" s="74"/>
    </row>
    <row r="19242" spans="14:14" customFormat="1">
      <c r="N19242" s="74"/>
    </row>
    <row r="19243" spans="14:14" customFormat="1">
      <c r="N19243" s="74"/>
    </row>
    <row r="19244" spans="14:14" customFormat="1">
      <c r="N19244" s="74"/>
    </row>
    <row r="19245" spans="14:14" customFormat="1">
      <c r="N19245" s="74"/>
    </row>
    <row r="19246" spans="14:14" customFormat="1">
      <c r="N19246" s="74"/>
    </row>
    <row r="19247" spans="14:14" customFormat="1">
      <c r="N19247" s="74"/>
    </row>
    <row r="19248" spans="14:14" customFormat="1">
      <c r="N19248" s="74"/>
    </row>
    <row r="19249" spans="14:14" customFormat="1">
      <c r="N19249" s="74"/>
    </row>
    <row r="19250" spans="14:14" customFormat="1">
      <c r="N19250" s="74"/>
    </row>
    <row r="19251" spans="14:14" customFormat="1">
      <c r="N19251" s="74"/>
    </row>
    <row r="19252" spans="14:14" customFormat="1">
      <c r="N19252" s="74"/>
    </row>
    <row r="19253" spans="14:14" customFormat="1">
      <c r="N19253" s="74"/>
    </row>
    <row r="19254" spans="14:14" customFormat="1">
      <c r="N19254" s="74"/>
    </row>
    <row r="19255" spans="14:14" customFormat="1">
      <c r="N19255" s="74"/>
    </row>
    <row r="19256" spans="14:14" customFormat="1">
      <c r="N19256" s="74"/>
    </row>
    <row r="19257" spans="14:14" customFormat="1">
      <c r="N19257" s="74"/>
    </row>
    <row r="19258" spans="14:14" customFormat="1">
      <c r="N19258" s="74"/>
    </row>
    <row r="19259" spans="14:14" customFormat="1">
      <c r="N19259" s="74"/>
    </row>
    <row r="19260" spans="14:14" customFormat="1">
      <c r="N19260" s="74"/>
    </row>
    <row r="19261" spans="14:14" customFormat="1">
      <c r="N19261" s="74"/>
    </row>
    <row r="19262" spans="14:14" customFormat="1">
      <c r="N19262" s="74"/>
    </row>
    <row r="19263" spans="14:14" customFormat="1">
      <c r="N19263" s="74"/>
    </row>
    <row r="19264" spans="14:14" customFormat="1">
      <c r="N19264" s="74"/>
    </row>
    <row r="19265" spans="14:14" customFormat="1">
      <c r="N19265" s="74"/>
    </row>
    <row r="19266" spans="14:14" customFormat="1">
      <c r="N19266" s="74"/>
    </row>
    <row r="19267" spans="14:14" customFormat="1">
      <c r="N19267" s="74"/>
    </row>
    <row r="19268" spans="14:14" customFormat="1">
      <c r="N19268" s="74"/>
    </row>
    <row r="19269" spans="14:14" customFormat="1">
      <c r="N19269" s="74"/>
    </row>
    <row r="19270" spans="14:14" customFormat="1">
      <c r="N19270" s="74"/>
    </row>
    <row r="19271" spans="14:14" customFormat="1">
      <c r="N19271" s="74"/>
    </row>
    <row r="19272" spans="14:14" customFormat="1">
      <c r="N19272" s="74"/>
    </row>
    <row r="19273" spans="14:14" customFormat="1">
      <c r="N19273" s="74"/>
    </row>
    <row r="19274" spans="14:14" customFormat="1">
      <c r="N19274" s="74"/>
    </row>
    <row r="19275" spans="14:14" customFormat="1">
      <c r="N19275" s="74"/>
    </row>
    <row r="19276" spans="14:14" customFormat="1">
      <c r="N19276" s="74"/>
    </row>
    <row r="19277" spans="14:14" customFormat="1">
      <c r="N19277" s="74"/>
    </row>
    <row r="19278" spans="14:14" customFormat="1">
      <c r="N19278" s="74"/>
    </row>
    <row r="19279" spans="14:14" customFormat="1">
      <c r="N19279" s="74"/>
    </row>
    <row r="19280" spans="14:14" customFormat="1">
      <c r="N19280" s="74"/>
    </row>
    <row r="19281" spans="14:14" customFormat="1">
      <c r="N19281" s="74"/>
    </row>
    <row r="19282" spans="14:14" customFormat="1">
      <c r="N19282" s="74"/>
    </row>
    <row r="19283" spans="14:14" customFormat="1">
      <c r="N19283" s="74"/>
    </row>
    <row r="19284" spans="14:14" customFormat="1">
      <c r="N19284" s="74"/>
    </row>
    <row r="19285" spans="14:14" customFormat="1">
      <c r="N19285" s="74"/>
    </row>
    <row r="19286" spans="14:14" customFormat="1">
      <c r="N19286" s="74"/>
    </row>
    <row r="19287" spans="14:14" customFormat="1">
      <c r="N19287" s="74"/>
    </row>
    <row r="19288" spans="14:14" customFormat="1">
      <c r="N19288" s="74"/>
    </row>
    <row r="19289" spans="14:14" customFormat="1">
      <c r="N19289" s="74"/>
    </row>
    <row r="19290" spans="14:14" customFormat="1">
      <c r="N19290" s="74"/>
    </row>
    <row r="19291" spans="14:14" customFormat="1">
      <c r="N19291" s="74"/>
    </row>
    <row r="19292" spans="14:14" customFormat="1">
      <c r="N19292" s="74"/>
    </row>
    <row r="19293" spans="14:14" customFormat="1">
      <c r="N19293" s="74"/>
    </row>
    <row r="19294" spans="14:14" customFormat="1">
      <c r="N19294" s="74"/>
    </row>
    <row r="19295" spans="14:14" customFormat="1">
      <c r="N19295" s="74"/>
    </row>
    <row r="19296" spans="14:14" customFormat="1">
      <c r="N19296" s="74"/>
    </row>
    <row r="19297" spans="14:14" customFormat="1">
      <c r="N19297" s="74"/>
    </row>
    <row r="19298" spans="14:14" customFormat="1">
      <c r="N19298" s="74"/>
    </row>
    <row r="19299" spans="14:14" customFormat="1">
      <c r="N19299" s="74"/>
    </row>
    <row r="19300" spans="14:14" customFormat="1">
      <c r="N19300" s="74"/>
    </row>
    <row r="19301" spans="14:14" customFormat="1">
      <c r="N19301" s="74"/>
    </row>
    <row r="19302" spans="14:14" customFormat="1">
      <c r="N19302" s="74"/>
    </row>
    <row r="19303" spans="14:14" customFormat="1">
      <c r="N19303" s="74"/>
    </row>
    <row r="19304" spans="14:14" customFormat="1">
      <c r="N19304" s="74"/>
    </row>
    <row r="19305" spans="14:14" customFormat="1">
      <c r="N19305" s="74"/>
    </row>
    <row r="19306" spans="14:14" customFormat="1">
      <c r="N19306" s="74"/>
    </row>
    <row r="19307" spans="14:14" customFormat="1">
      <c r="N19307" s="74"/>
    </row>
    <row r="19308" spans="14:14" customFormat="1">
      <c r="N19308" s="74"/>
    </row>
    <row r="19309" spans="14:14" customFormat="1">
      <c r="N19309" s="74"/>
    </row>
    <row r="19310" spans="14:14" customFormat="1">
      <c r="N19310" s="74"/>
    </row>
    <row r="19311" spans="14:14" customFormat="1">
      <c r="N19311" s="74"/>
    </row>
    <row r="19312" spans="14:14" customFormat="1">
      <c r="N19312" s="74"/>
    </row>
    <row r="19313" spans="14:14" customFormat="1">
      <c r="N19313" s="74"/>
    </row>
    <row r="19314" spans="14:14" customFormat="1">
      <c r="N19314" s="74"/>
    </row>
    <row r="19315" spans="14:14" customFormat="1">
      <c r="N19315" s="74"/>
    </row>
    <row r="19316" spans="14:14" customFormat="1">
      <c r="N19316" s="74"/>
    </row>
    <row r="19317" spans="14:14" customFormat="1">
      <c r="N19317" s="74"/>
    </row>
    <row r="19318" spans="14:14" customFormat="1">
      <c r="N19318" s="74"/>
    </row>
    <row r="19319" spans="14:14" customFormat="1">
      <c r="N19319" s="74"/>
    </row>
    <row r="19320" spans="14:14" customFormat="1">
      <c r="N19320" s="74"/>
    </row>
    <row r="19321" spans="14:14" customFormat="1">
      <c r="N19321" s="74"/>
    </row>
    <row r="19322" spans="14:14" customFormat="1">
      <c r="N19322" s="74"/>
    </row>
    <row r="19323" spans="14:14" customFormat="1">
      <c r="N19323" s="74"/>
    </row>
    <row r="19324" spans="14:14" customFormat="1">
      <c r="N19324" s="74"/>
    </row>
    <row r="19325" spans="14:14" customFormat="1">
      <c r="N19325" s="74"/>
    </row>
    <row r="19326" spans="14:14" customFormat="1">
      <c r="N19326" s="74"/>
    </row>
    <row r="19327" spans="14:14" customFormat="1">
      <c r="N19327" s="74"/>
    </row>
    <row r="19328" spans="14:14" customFormat="1">
      <c r="N19328" s="74"/>
    </row>
    <row r="19329" spans="14:14" customFormat="1">
      <c r="N19329" s="74"/>
    </row>
    <row r="19330" spans="14:14" customFormat="1">
      <c r="N19330" s="74"/>
    </row>
    <row r="19331" spans="14:14" customFormat="1">
      <c r="N19331" s="74"/>
    </row>
    <row r="19332" spans="14:14" customFormat="1">
      <c r="N19332" s="74"/>
    </row>
    <row r="19333" spans="14:14" customFormat="1">
      <c r="N19333" s="74"/>
    </row>
    <row r="19334" spans="14:14" customFormat="1">
      <c r="N19334" s="74"/>
    </row>
    <row r="19335" spans="14:14" customFormat="1">
      <c r="N19335" s="74"/>
    </row>
    <row r="19336" spans="14:14" customFormat="1">
      <c r="N19336" s="74"/>
    </row>
    <row r="19337" spans="14:14" customFormat="1">
      <c r="N19337" s="74"/>
    </row>
    <row r="19338" spans="14:14" customFormat="1">
      <c r="N19338" s="74"/>
    </row>
    <row r="19339" spans="14:14" customFormat="1">
      <c r="N19339" s="74"/>
    </row>
    <row r="19340" spans="14:14" customFormat="1">
      <c r="N19340" s="74"/>
    </row>
    <row r="19341" spans="14:14" customFormat="1">
      <c r="N19341" s="74"/>
    </row>
    <row r="19342" spans="14:14" customFormat="1">
      <c r="N19342" s="74"/>
    </row>
    <row r="19343" spans="14:14" customFormat="1">
      <c r="N19343" s="74"/>
    </row>
    <row r="19344" spans="14:14" customFormat="1">
      <c r="N19344" s="74"/>
    </row>
    <row r="19345" spans="14:14" customFormat="1">
      <c r="N19345" s="74"/>
    </row>
    <row r="19346" spans="14:14" customFormat="1">
      <c r="N19346" s="74"/>
    </row>
    <row r="19347" spans="14:14" customFormat="1">
      <c r="N19347" s="74"/>
    </row>
    <row r="19348" spans="14:14" customFormat="1">
      <c r="N19348" s="74"/>
    </row>
    <row r="19349" spans="14:14" customFormat="1">
      <c r="N19349" s="74"/>
    </row>
    <row r="19350" spans="14:14" customFormat="1">
      <c r="N19350" s="74"/>
    </row>
    <row r="19351" spans="14:14" customFormat="1">
      <c r="N19351" s="74"/>
    </row>
    <row r="19352" spans="14:14" customFormat="1">
      <c r="N19352" s="74"/>
    </row>
    <row r="19353" spans="14:14" customFormat="1">
      <c r="N19353" s="74"/>
    </row>
    <row r="19354" spans="14:14" customFormat="1">
      <c r="N19354" s="74"/>
    </row>
    <row r="19355" spans="14:14" customFormat="1">
      <c r="N19355" s="74"/>
    </row>
    <row r="19356" spans="14:14" customFormat="1">
      <c r="N19356" s="74"/>
    </row>
    <row r="19357" spans="14:14" customFormat="1">
      <c r="N19357" s="74"/>
    </row>
    <row r="19358" spans="14:14" customFormat="1">
      <c r="N19358" s="74"/>
    </row>
    <row r="19359" spans="14:14" customFormat="1">
      <c r="N19359" s="74"/>
    </row>
    <row r="19360" spans="14:14" customFormat="1">
      <c r="N19360" s="74"/>
    </row>
    <row r="19361" spans="14:14" customFormat="1">
      <c r="N19361" s="74"/>
    </row>
    <row r="19362" spans="14:14" customFormat="1">
      <c r="N19362" s="74"/>
    </row>
    <row r="19363" spans="14:14" customFormat="1">
      <c r="N19363" s="74"/>
    </row>
    <row r="19364" spans="14:14" customFormat="1">
      <c r="N19364" s="74"/>
    </row>
    <row r="19365" spans="14:14" customFormat="1">
      <c r="N19365" s="74"/>
    </row>
    <row r="19366" spans="14:14" customFormat="1">
      <c r="N19366" s="74"/>
    </row>
    <row r="19367" spans="14:14" customFormat="1">
      <c r="N19367" s="74"/>
    </row>
    <row r="19368" spans="14:14" customFormat="1">
      <c r="N19368" s="74"/>
    </row>
    <row r="19369" spans="14:14" customFormat="1">
      <c r="N19369" s="74"/>
    </row>
    <row r="19370" spans="14:14" customFormat="1">
      <c r="N19370" s="74"/>
    </row>
    <row r="19371" spans="14:14" customFormat="1">
      <c r="N19371" s="74"/>
    </row>
    <row r="19372" spans="14:14" customFormat="1">
      <c r="N19372" s="74"/>
    </row>
    <row r="19373" spans="14:14" customFormat="1">
      <c r="N19373" s="74"/>
    </row>
    <row r="19374" spans="14:14" customFormat="1">
      <c r="N19374" s="74"/>
    </row>
    <row r="19375" spans="14:14" customFormat="1">
      <c r="N19375" s="74"/>
    </row>
    <row r="19376" spans="14:14" customFormat="1">
      <c r="N19376" s="74"/>
    </row>
    <row r="19377" spans="14:14" customFormat="1">
      <c r="N19377" s="74"/>
    </row>
    <row r="19378" spans="14:14" customFormat="1">
      <c r="N19378" s="74"/>
    </row>
    <row r="19379" spans="14:14" customFormat="1">
      <c r="N19379" s="74"/>
    </row>
    <row r="19380" spans="14:14" customFormat="1">
      <c r="N19380" s="74"/>
    </row>
    <row r="19381" spans="14:14" customFormat="1">
      <c r="N19381" s="74"/>
    </row>
    <row r="19382" spans="14:14" customFormat="1">
      <c r="N19382" s="74"/>
    </row>
    <row r="19383" spans="14:14" customFormat="1">
      <c r="N19383" s="74"/>
    </row>
    <row r="19384" spans="14:14" customFormat="1">
      <c r="N19384" s="74"/>
    </row>
    <row r="19385" spans="14:14" customFormat="1">
      <c r="N19385" s="74"/>
    </row>
    <row r="19386" spans="14:14" customFormat="1">
      <c r="N19386" s="74"/>
    </row>
    <row r="19387" spans="14:14" customFormat="1">
      <c r="N19387" s="74"/>
    </row>
    <row r="19388" spans="14:14" customFormat="1">
      <c r="N19388" s="74"/>
    </row>
    <row r="19389" spans="14:14" customFormat="1">
      <c r="N19389" s="74"/>
    </row>
    <row r="19390" spans="14:14" customFormat="1">
      <c r="N19390" s="74"/>
    </row>
    <row r="19391" spans="14:14" customFormat="1">
      <c r="N19391" s="74"/>
    </row>
    <row r="19392" spans="14:14" customFormat="1">
      <c r="N19392" s="74"/>
    </row>
    <row r="19393" spans="14:14" customFormat="1">
      <c r="N19393" s="74"/>
    </row>
    <row r="19394" spans="14:14" customFormat="1">
      <c r="N19394" s="74"/>
    </row>
    <row r="19395" spans="14:14" customFormat="1">
      <c r="N19395" s="74"/>
    </row>
    <row r="19396" spans="14:14" customFormat="1">
      <c r="N19396" s="74"/>
    </row>
    <row r="19397" spans="14:14" customFormat="1">
      <c r="N19397" s="74"/>
    </row>
    <row r="19398" spans="14:14" customFormat="1">
      <c r="N19398" s="74"/>
    </row>
    <row r="19399" spans="14:14" customFormat="1">
      <c r="N19399" s="74"/>
    </row>
    <row r="19400" spans="14:14" customFormat="1">
      <c r="N19400" s="74"/>
    </row>
    <row r="19401" spans="14:14" customFormat="1">
      <c r="N19401" s="74"/>
    </row>
    <row r="19402" spans="14:14" customFormat="1">
      <c r="N19402" s="74"/>
    </row>
    <row r="19403" spans="14:14" customFormat="1">
      <c r="N19403" s="74"/>
    </row>
    <row r="19404" spans="14:14" customFormat="1">
      <c r="N19404" s="74"/>
    </row>
    <row r="19405" spans="14:14" customFormat="1">
      <c r="N19405" s="74"/>
    </row>
    <row r="19406" spans="14:14" customFormat="1">
      <c r="N19406" s="74"/>
    </row>
    <row r="19407" spans="14:14" customFormat="1">
      <c r="N19407" s="74"/>
    </row>
    <row r="19408" spans="14:14" customFormat="1">
      <c r="N19408" s="74"/>
    </row>
    <row r="19409" spans="14:14" customFormat="1">
      <c r="N19409" s="74"/>
    </row>
    <row r="19410" spans="14:14" customFormat="1">
      <c r="N19410" s="74"/>
    </row>
    <row r="19411" spans="14:14" customFormat="1">
      <c r="N19411" s="74"/>
    </row>
    <row r="19412" spans="14:14" customFormat="1">
      <c r="N19412" s="74"/>
    </row>
    <row r="19413" spans="14:14" customFormat="1">
      <c r="N19413" s="74"/>
    </row>
    <row r="19414" spans="14:14" customFormat="1">
      <c r="N19414" s="74"/>
    </row>
    <row r="19415" spans="14:14" customFormat="1">
      <c r="N19415" s="74"/>
    </row>
    <row r="19416" spans="14:14" customFormat="1">
      <c r="N19416" s="74"/>
    </row>
    <row r="19417" spans="14:14" customFormat="1">
      <c r="N19417" s="74"/>
    </row>
    <row r="19418" spans="14:14" customFormat="1">
      <c r="N19418" s="74"/>
    </row>
    <row r="19419" spans="14:14" customFormat="1">
      <c r="N19419" s="74"/>
    </row>
    <row r="19420" spans="14:14" customFormat="1">
      <c r="N19420" s="74"/>
    </row>
    <row r="19421" spans="14:14" customFormat="1">
      <c r="N19421" s="74"/>
    </row>
    <row r="19422" spans="14:14" customFormat="1">
      <c r="N19422" s="74"/>
    </row>
    <row r="19423" spans="14:14" customFormat="1">
      <c r="N19423" s="74"/>
    </row>
    <row r="19424" spans="14:14" customFormat="1">
      <c r="N19424" s="74"/>
    </row>
    <row r="19425" spans="14:14" customFormat="1">
      <c r="N19425" s="74"/>
    </row>
    <row r="19426" spans="14:14" customFormat="1">
      <c r="N19426" s="74"/>
    </row>
    <row r="19427" spans="14:14" customFormat="1">
      <c r="N19427" s="74"/>
    </row>
    <row r="19428" spans="14:14" customFormat="1">
      <c r="N19428" s="74"/>
    </row>
    <row r="19429" spans="14:14" customFormat="1">
      <c r="N19429" s="74"/>
    </row>
    <row r="19430" spans="14:14" customFormat="1">
      <c r="N19430" s="74"/>
    </row>
    <row r="19431" spans="14:14" customFormat="1">
      <c r="N19431" s="74"/>
    </row>
    <row r="19432" spans="14:14" customFormat="1">
      <c r="N19432" s="74"/>
    </row>
    <row r="19433" spans="14:14" customFormat="1">
      <c r="N19433" s="74"/>
    </row>
    <row r="19434" spans="14:14" customFormat="1">
      <c r="N19434" s="74"/>
    </row>
    <row r="19435" spans="14:14" customFormat="1">
      <c r="N19435" s="74"/>
    </row>
    <row r="19436" spans="14:14" customFormat="1">
      <c r="N19436" s="74"/>
    </row>
    <row r="19437" spans="14:14" customFormat="1">
      <c r="N19437" s="74"/>
    </row>
    <row r="19438" spans="14:14" customFormat="1">
      <c r="N19438" s="74"/>
    </row>
    <row r="19439" spans="14:14" customFormat="1">
      <c r="N19439" s="74"/>
    </row>
    <row r="19440" spans="14:14" customFormat="1">
      <c r="N19440" s="74"/>
    </row>
    <row r="19441" spans="14:14" customFormat="1">
      <c r="N19441" s="74"/>
    </row>
    <row r="19442" spans="14:14" customFormat="1">
      <c r="N19442" s="74"/>
    </row>
    <row r="19443" spans="14:14" customFormat="1">
      <c r="N19443" s="74"/>
    </row>
    <row r="19444" spans="14:14" customFormat="1">
      <c r="N19444" s="74"/>
    </row>
    <row r="19445" spans="14:14" customFormat="1">
      <c r="N19445" s="74"/>
    </row>
    <row r="19446" spans="14:14" customFormat="1">
      <c r="N19446" s="74"/>
    </row>
    <row r="19447" spans="14:14" customFormat="1">
      <c r="N19447" s="74"/>
    </row>
    <row r="19448" spans="14:14" customFormat="1">
      <c r="N19448" s="74"/>
    </row>
    <row r="19449" spans="14:14" customFormat="1">
      <c r="N19449" s="74"/>
    </row>
    <row r="19450" spans="14:14" customFormat="1">
      <c r="N19450" s="74"/>
    </row>
    <row r="19451" spans="14:14" customFormat="1">
      <c r="N19451" s="74"/>
    </row>
    <row r="19452" spans="14:14" customFormat="1">
      <c r="N19452" s="74"/>
    </row>
    <row r="19453" spans="14:14" customFormat="1">
      <c r="N19453" s="74"/>
    </row>
    <row r="19454" spans="14:14" customFormat="1">
      <c r="N19454" s="74"/>
    </row>
    <row r="19455" spans="14:14" customFormat="1">
      <c r="N19455" s="74"/>
    </row>
    <row r="19456" spans="14:14" customFormat="1">
      <c r="N19456" s="74"/>
    </row>
    <row r="19457" spans="14:14" customFormat="1">
      <c r="N19457" s="74"/>
    </row>
    <row r="19458" spans="14:14" customFormat="1">
      <c r="N19458" s="74"/>
    </row>
    <row r="19459" spans="14:14" customFormat="1">
      <c r="N19459" s="74"/>
    </row>
    <row r="19460" spans="14:14" customFormat="1">
      <c r="N19460" s="74"/>
    </row>
    <row r="19461" spans="14:14" customFormat="1">
      <c r="N19461" s="74"/>
    </row>
    <row r="19462" spans="14:14" customFormat="1">
      <c r="N19462" s="74"/>
    </row>
    <row r="19463" spans="14:14" customFormat="1">
      <c r="N19463" s="74"/>
    </row>
    <row r="19464" spans="14:14" customFormat="1">
      <c r="N19464" s="74"/>
    </row>
    <row r="19465" spans="14:14" customFormat="1">
      <c r="N19465" s="74"/>
    </row>
    <row r="19466" spans="14:14" customFormat="1">
      <c r="N19466" s="74"/>
    </row>
    <row r="19467" spans="14:14" customFormat="1">
      <c r="N19467" s="74"/>
    </row>
    <row r="19468" spans="14:14" customFormat="1">
      <c r="N19468" s="74"/>
    </row>
    <row r="19469" spans="14:14" customFormat="1">
      <c r="N19469" s="74"/>
    </row>
    <row r="19470" spans="14:14" customFormat="1">
      <c r="N19470" s="74"/>
    </row>
    <row r="19471" spans="14:14" customFormat="1">
      <c r="N19471" s="74"/>
    </row>
    <row r="19472" spans="14:14" customFormat="1">
      <c r="N19472" s="74"/>
    </row>
    <row r="19473" spans="14:14" customFormat="1">
      <c r="N19473" s="74"/>
    </row>
    <row r="19474" spans="14:14" customFormat="1">
      <c r="N19474" s="74"/>
    </row>
    <row r="19475" spans="14:14" customFormat="1">
      <c r="N19475" s="74"/>
    </row>
    <row r="19476" spans="14:14" customFormat="1">
      <c r="N19476" s="74"/>
    </row>
    <row r="19477" spans="14:14" customFormat="1">
      <c r="N19477" s="74"/>
    </row>
    <row r="19478" spans="14:14" customFormat="1">
      <c r="N19478" s="74"/>
    </row>
    <row r="19479" spans="14:14" customFormat="1">
      <c r="N19479" s="74"/>
    </row>
    <row r="19480" spans="14:14" customFormat="1">
      <c r="N19480" s="74"/>
    </row>
    <row r="19481" spans="14:14" customFormat="1">
      <c r="N19481" s="74"/>
    </row>
    <row r="19482" spans="14:14" customFormat="1">
      <c r="N19482" s="74"/>
    </row>
    <row r="19483" spans="14:14" customFormat="1">
      <c r="N19483" s="74"/>
    </row>
    <row r="19484" spans="14:14" customFormat="1">
      <c r="N19484" s="74"/>
    </row>
    <row r="19485" spans="14:14" customFormat="1">
      <c r="N19485" s="74"/>
    </row>
    <row r="19486" spans="14:14" customFormat="1">
      <c r="N19486" s="74"/>
    </row>
    <row r="19487" spans="14:14" customFormat="1">
      <c r="N19487" s="74"/>
    </row>
    <row r="19488" spans="14:14" customFormat="1">
      <c r="N19488" s="74"/>
    </row>
    <row r="19489" spans="14:14" customFormat="1">
      <c r="N19489" s="74"/>
    </row>
    <row r="19490" spans="14:14" customFormat="1">
      <c r="N19490" s="74"/>
    </row>
    <row r="19491" spans="14:14" customFormat="1">
      <c r="N19491" s="74"/>
    </row>
    <row r="19492" spans="14:14" customFormat="1">
      <c r="N19492" s="74"/>
    </row>
    <row r="19493" spans="14:14" customFormat="1">
      <c r="N19493" s="74"/>
    </row>
    <row r="19494" spans="14:14" customFormat="1">
      <c r="N19494" s="74"/>
    </row>
    <row r="19495" spans="14:14" customFormat="1">
      <c r="N19495" s="74"/>
    </row>
    <row r="19496" spans="14:14" customFormat="1">
      <c r="N19496" s="74"/>
    </row>
    <row r="19497" spans="14:14" customFormat="1">
      <c r="N19497" s="74"/>
    </row>
    <row r="19498" spans="14:14" customFormat="1">
      <c r="N19498" s="74"/>
    </row>
    <row r="19499" spans="14:14" customFormat="1">
      <c r="N19499" s="74"/>
    </row>
    <row r="19500" spans="14:14" customFormat="1">
      <c r="N19500" s="74"/>
    </row>
    <row r="19501" spans="14:14" customFormat="1">
      <c r="N19501" s="74"/>
    </row>
    <row r="19502" spans="14:14" customFormat="1">
      <c r="N19502" s="74"/>
    </row>
    <row r="19503" spans="14:14" customFormat="1">
      <c r="N19503" s="74"/>
    </row>
    <row r="19504" spans="14:14" customFormat="1">
      <c r="N19504" s="74"/>
    </row>
    <row r="19505" spans="14:14" customFormat="1">
      <c r="N19505" s="74"/>
    </row>
    <row r="19506" spans="14:14" customFormat="1">
      <c r="N19506" s="74"/>
    </row>
    <row r="19507" spans="14:14" customFormat="1">
      <c r="N19507" s="74"/>
    </row>
    <row r="19508" spans="14:14" customFormat="1">
      <c r="N19508" s="74"/>
    </row>
    <row r="19509" spans="14:14" customFormat="1">
      <c r="N19509" s="74"/>
    </row>
    <row r="19510" spans="14:14" customFormat="1">
      <c r="N19510" s="74"/>
    </row>
    <row r="19511" spans="14:14" customFormat="1">
      <c r="N19511" s="74"/>
    </row>
    <row r="19512" spans="14:14" customFormat="1">
      <c r="N19512" s="74"/>
    </row>
    <row r="19513" spans="14:14" customFormat="1">
      <c r="N19513" s="74"/>
    </row>
    <row r="19514" spans="14:14" customFormat="1">
      <c r="N19514" s="74"/>
    </row>
    <row r="19515" spans="14:14" customFormat="1">
      <c r="N19515" s="74"/>
    </row>
    <row r="19516" spans="14:14" customFormat="1">
      <c r="N19516" s="74"/>
    </row>
    <row r="19517" spans="14:14" customFormat="1">
      <c r="N19517" s="74"/>
    </row>
    <row r="19518" spans="14:14" customFormat="1">
      <c r="N19518" s="74"/>
    </row>
    <row r="19519" spans="14:14" customFormat="1">
      <c r="N19519" s="74"/>
    </row>
    <row r="19520" spans="14:14" customFormat="1">
      <c r="N19520" s="74"/>
    </row>
    <row r="19521" spans="14:14" customFormat="1">
      <c r="N19521" s="74"/>
    </row>
    <row r="19522" spans="14:14" customFormat="1">
      <c r="N19522" s="74"/>
    </row>
    <row r="19523" spans="14:14" customFormat="1">
      <c r="N19523" s="74"/>
    </row>
    <row r="19524" spans="14:14" customFormat="1">
      <c r="N19524" s="74"/>
    </row>
    <row r="19525" spans="14:14" customFormat="1">
      <c r="N19525" s="74"/>
    </row>
    <row r="19526" spans="14:14" customFormat="1">
      <c r="N19526" s="74"/>
    </row>
    <row r="19527" spans="14:14" customFormat="1">
      <c r="N19527" s="74"/>
    </row>
    <row r="19528" spans="14:14" customFormat="1">
      <c r="N19528" s="74"/>
    </row>
    <row r="19529" spans="14:14" customFormat="1">
      <c r="N19529" s="74"/>
    </row>
    <row r="19530" spans="14:14" customFormat="1">
      <c r="N19530" s="74"/>
    </row>
    <row r="19531" spans="14:14" customFormat="1">
      <c r="N19531" s="74"/>
    </row>
    <row r="19532" spans="14:14" customFormat="1">
      <c r="N19532" s="74"/>
    </row>
    <row r="19533" spans="14:14" customFormat="1">
      <c r="N19533" s="74"/>
    </row>
    <row r="19534" spans="14:14" customFormat="1">
      <c r="N19534" s="74"/>
    </row>
    <row r="19535" spans="14:14" customFormat="1">
      <c r="N19535" s="74"/>
    </row>
    <row r="19536" spans="14:14" customFormat="1">
      <c r="N19536" s="74"/>
    </row>
    <row r="19537" spans="14:14" customFormat="1">
      <c r="N19537" s="74"/>
    </row>
    <row r="19538" spans="14:14" customFormat="1">
      <c r="N19538" s="74"/>
    </row>
    <row r="19539" spans="14:14" customFormat="1">
      <c r="N19539" s="74"/>
    </row>
    <row r="19540" spans="14:14" customFormat="1">
      <c r="N19540" s="74"/>
    </row>
    <row r="19541" spans="14:14" customFormat="1">
      <c r="N19541" s="74"/>
    </row>
    <row r="19542" spans="14:14" customFormat="1">
      <c r="N19542" s="74"/>
    </row>
    <row r="19543" spans="14:14" customFormat="1">
      <c r="N19543" s="74"/>
    </row>
    <row r="19544" spans="14:14" customFormat="1">
      <c r="N19544" s="74"/>
    </row>
    <row r="19545" spans="14:14" customFormat="1">
      <c r="N19545" s="74"/>
    </row>
    <row r="19546" spans="14:14" customFormat="1">
      <c r="N19546" s="74"/>
    </row>
    <row r="19547" spans="14:14" customFormat="1">
      <c r="N19547" s="74"/>
    </row>
    <row r="19548" spans="14:14" customFormat="1">
      <c r="N19548" s="74"/>
    </row>
    <row r="19549" spans="14:14" customFormat="1">
      <c r="N19549" s="74"/>
    </row>
    <row r="19550" spans="14:14" customFormat="1">
      <c r="N19550" s="74"/>
    </row>
    <row r="19551" spans="14:14" customFormat="1">
      <c r="N19551" s="74"/>
    </row>
    <row r="19552" spans="14:14" customFormat="1">
      <c r="N19552" s="74"/>
    </row>
    <row r="19553" spans="14:14" customFormat="1">
      <c r="N19553" s="74"/>
    </row>
    <row r="19554" spans="14:14" customFormat="1">
      <c r="N19554" s="74"/>
    </row>
    <row r="19555" spans="14:14" customFormat="1">
      <c r="N19555" s="74"/>
    </row>
    <row r="19556" spans="14:14" customFormat="1">
      <c r="N19556" s="74"/>
    </row>
    <row r="19557" spans="14:14" customFormat="1">
      <c r="N19557" s="74"/>
    </row>
    <row r="19558" spans="14:14" customFormat="1">
      <c r="N19558" s="74"/>
    </row>
    <row r="19559" spans="14:14" customFormat="1">
      <c r="N19559" s="74"/>
    </row>
    <row r="19560" spans="14:14" customFormat="1">
      <c r="N19560" s="74"/>
    </row>
    <row r="19561" spans="14:14" customFormat="1">
      <c r="N19561" s="74"/>
    </row>
    <row r="19562" spans="14:14" customFormat="1">
      <c r="N19562" s="74"/>
    </row>
    <row r="19563" spans="14:14" customFormat="1">
      <c r="N19563" s="74"/>
    </row>
    <row r="19564" spans="14:14" customFormat="1">
      <c r="N19564" s="74"/>
    </row>
    <row r="19565" spans="14:14" customFormat="1">
      <c r="N19565" s="74"/>
    </row>
    <row r="19566" spans="14:14" customFormat="1">
      <c r="N19566" s="74"/>
    </row>
    <row r="19567" spans="14:14" customFormat="1">
      <c r="N19567" s="74"/>
    </row>
    <row r="19568" spans="14:14" customFormat="1">
      <c r="N19568" s="74"/>
    </row>
    <row r="19569" spans="14:14" customFormat="1">
      <c r="N19569" s="74"/>
    </row>
    <row r="19570" spans="14:14" customFormat="1">
      <c r="N19570" s="74"/>
    </row>
    <row r="19571" spans="14:14" customFormat="1">
      <c r="N19571" s="74"/>
    </row>
    <row r="19572" spans="14:14" customFormat="1">
      <c r="N19572" s="74"/>
    </row>
    <row r="19573" spans="14:14" customFormat="1">
      <c r="N19573" s="74"/>
    </row>
    <row r="19574" spans="14:14" customFormat="1">
      <c r="N19574" s="74"/>
    </row>
    <row r="19575" spans="14:14" customFormat="1">
      <c r="N19575" s="74"/>
    </row>
    <row r="19576" spans="14:14" customFormat="1">
      <c r="N19576" s="74"/>
    </row>
    <row r="19577" spans="14:14" customFormat="1">
      <c r="N19577" s="74"/>
    </row>
    <row r="19578" spans="14:14" customFormat="1">
      <c r="N19578" s="74"/>
    </row>
    <row r="19579" spans="14:14" customFormat="1">
      <c r="N19579" s="74"/>
    </row>
    <row r="19580" spans="14:14" customFormat="1">
      <c r="N19580" s="74"/>
    </row>
    <row r="19581" spans="14:14" customFormat="1">
      <c r="N19581" s="74"/>
    </row>
    <row r="19582" spans="14:14" customFormat="1">
      <c r="N19582" s="74"/>
    </row>
    <row r="19583" spans="14:14" customFormat="1">
      <c r="N19583" s="74"/>
    </row>
    <row r="19584" spans="14:14" customFormat="1">
      <c r="N19584" s="74"/>
    </row>
    <row r="19585" spans="14:14" customFormat="1">
      <c r="N19585" s="74"/>
    </row>
    <row r="19586" spans="14:14" customFormat="1">
      <c r="N19586" s="74"/>
    </row>
    <row r="19587" spans="14:14" customFormat="1">
      <c r="N19587" s="74"/>
    </row>
    <row r="19588" spans="14:14" customFormat="1">
      <c r="N19588" s="74"/>
    </row>
    <row r="19589" spans="14:14" customFormat="1">
      <c r="N19589" s="74"/>
    </row>
    <row r="19590" spans="14:14" customFormat="1">
      <c r="N19590" s="74"/>
    </row>
    <row r="19591" spans="14:14" customFormat="1">
      <c r="N19591" s="74"/>
    </row>
    <row r="19592" spans="14:14" customFormat="1">
      <c r="N19592" s="74"/>
    </row>
    <row r="19593" spans="14:14" customFormat="1">
      <c r="N19593" s="74"/>
    </row>
    <row r="19594" spans="14:14" customFormat="1">
      <c r="N19594" s="74"/>
    </row>
    <row r="19595" spans="14:14" customFormat="1">
      <c r="N19595" s="74"/>
    </row>
    <row r="19596" spans="14:14" customFormat="1">
      <c r="N19596" s="74"/>
    </row>
    <row r="19597" spans="14:14" customFormat="1">
      <c r="N19597" s="74"/>
    </row>
    <row r="19598" spans="14:14" customFormat="1">
      <c r="N19598" s="74"/>
    </row>
    <row r="19599" spans="14:14" customFormat="1">
      <c r="N19599" s="74"/>
    </row>
    <row r="19600" spans="14:14" customFormat="1">
      <c r="N19600" s="74"/>
    </row>
    <row r="19601" spans="14:14" customFormat="1">
      <c r="N19601" s="74"/>
    </row>
    <row r="19602" spans="14:14" customFormat="1">
      <c r="N19602" s="74"/>
    </row>
    <row r="19603" spans="14:14" customFormat="1">
      <c r="N19603" s="74"/>
    </row>
    <row r="19604" spans="14:14" customFormat="1">
      <c r="N19604" s="74"/>
    </row>
    <row r="19605" spans="14:14" customFormat="1">
      <c r="N19605" s="74"/>
    </row>
    <row r="19606" spans="14:14" customFormat="1">
      <c r="N19606" s="74"/>
    </row>
    <row r="19607" spans="14:14" customFormat="1">
      <c r="N19607" s="74"/>
    </row>
    <row r="19608" spans="14:14" customFormat="1">
      <c r="N19608" s="74"/>
    </row>
    <row r="19609" spans="14:14" customFormat="1">
      <c r="N19609" s="74"/>
    </row>
    <row r="19610" spans="14:14" customFormat="1">
      <c r="N19610" s="74"/>
    </row>
    <row r="19611" spans="14:14" customFormat="1">
      <c r="N19611" s="74"/>
    </row>
    <row r="19612" spans="14:14" customFormat="1">
      <c r="N19612" s="74"/>
    </row>
    <row r="19613" spans="14:14" customFormat="1">
      <c r="N19613" s="74"/>
    </row>
    <row r="19614" spans="14:14" customFormat="1">
      <c r="N19614" s="74"/>
    </row>
    <row r="19615" spans="14:14" customFormat="1">
      <c r="N19615" s="74"/>
    </row>
    <row r="19616" spans="14:14" customFormat="1">
      <c r="N19616" s="74"/>
    </row>
    <row r="19617" spans="14:14" customFormat="1">
      <c r="N19617" s="74"/>
    </row>
    <row r="19618" spans="14:14" customFormat="1">
      <c r="N19618" s="74"/>
    </row>
    <row r="19619" spans="14:14" customFormat="1">
      <c r="N19619" s="74"/>
    </row>
    <row r="19620" spans="14:14" customFormat="1">
      <c r="N19620" s="74"/>
    </row>
    <row r="19621" spans="14:14" customFormat="1">
      <c r="N19621" s="74"/>
    </row>
    <row r="19622" spans="14:14" customFormat="1">
      <c r="N19622" s="74"/>
    </row>
    <row r="19623" spans="14:14" customFormat="1">
      <c r="N19623" s="74"/>
    </row>
    <row r="19624" spans="14:14" customFormat="1">
      <c r="N19624" s="74"/>
    </row>
    <row r="19625" spans="14:14" customFormat="1">
      <c r="N19625" s="74"/>
    </row>
    <row r="19626" spans="14:14" customFormat="1">
      <c r="N19626" s="74"/>
    </row>
    <row r="19627" spans="14:14" customFormat="1">
      <c r="N19627" s="74"/>
    </row>
    <row r="19628" spans="14:14" customFormat="1">
      <c r="N19628" s="74"/>
    </row>
    <row r="19629" spans="14:14" customFormat="1">
      <c r="N19629" s="74"/>
    </row>
    <row r="19630" spans="14:14" customFormat="1">
      <c r="N19630" s="74"/>
    </row>
    <row r="19631" spans="14:14" customFormat="1">
      <c r="N19631" s="74"/>
    </row>
    <row r="19632" spans="14:14" customFormat="1">
      <c r="N19632" s="74"/>
    </row>
    <row r="19633" spans="14:14" customFormat="1">
      <c r="N19633" s="74"/>
    </row>
    <row r="19634" spans="14:14" customFormat="1">
      <c r="N19634" s="74"/>
    </row>
    <row r="19635" spans="14:14" customFormat="1">
      <c r="N19635" s="74"/>
    </row>
    <row r="19636" spans="14:14" customFormat="1">
      <c r="N19636" s="74"/>
    </row>
    <row r="19637" spans="14:14" customFormat="1">
      <c r="N19637" s="74"/>
    </row>
    <row r="19638" spans="14:14" customFormat="1">
      <c r="N19638" s="74"/>
    </row>
    <row r="19639" spans="14:14" customFormat="1">
      <c r="N19639" s="74"/>
    </row>
    <row r="19640" spans="14:14" customFormat="1">
      <c r="N19640" s="74"/>
    </row>
    <row r="19641" spans="14:14" customFormat="1">
      <c r="N19641" s="74"/>
    </row>
    <row r="19642" spans="14:14" customFormat="1">
      <c r="N19642" s="74"/>
    </row>
    <row r="19643" spans="14:14" customFormat="1">
      <c r="N19643" s="74"/>
    </row>
    <row r="19644" spans="14:14" customFormat="1">
      <c r="N19644" s="74"/>
    </row>
    <row r="19645" spans="14:14" customFormat="1">
      <c r="N19645" s="74"/>
    </row>
    <row r="19646" spans="14:14" customFormat="1">
      <c r="N19646" s="74"/>
    </row>
    <row r="19647" spans="14:14" customFormat="1">
      <c r="N19647" s="74"/>
    </row>
    <row r="19648" spans="14:14" customFormat="1">
      <c r="N19648" s="74"/>
    </row>
    <row r="19649" spans="14:14" customFormat="1">
      <c r="N19649" s="74"/>
    </row>
    <row r="19650" spans="14:14" customFormat="1">
      <c r="N19650" s="74"/>
    </row>
    <row r="19651" spans="14:14" customFormat="1">
      <c r="N19651" s="74"/>
    </row>
    <row r="19652" spans="14:14" customFormat="1">
      <c r="N19652" s="74"/>
    </row>
    <row r="19653" spans="14:14" customFormat="1">
      <c r="N19653" s="74"/>
    </row>
    <row r="19654" spans="14:14" customFormat="1">
      <c r="N19654" s="74"/>
    </row>
    <row r="19655" spans="14:14" customFormat="1">
      <c r="N19655" s="74"/>
    </row>
    <row r="19656" spans="14:14" customFormat="1">
      <c r="N19656" s="74"/>
    </row>
    <row r="19657" spans="14:14" customFormat="1">
      <c r="N19657" s="74"/>
    </row>
    <row r="19658" spans="14:14" customFormat="1">
      <c r="N19658" s="74"/>
    </row>
    <row r="19659" spans="14:14" customFormat="1">
      <c r="N19659" s="74"/>
    </row>
    <row r="19660" spans="14:14" customFormat="1">
      <c r="N19660" s="74"/>
    </row>
    <row r="19661" spans="14:14" customFormat="1">
      <c r="N19661" s="74"/>
    </row>
    <row r="19662" spans="14:14" customFormat="1">
      <c r="N19662" s="74"/>
    </row>
    <row r="19663" spans="14:14" customFormat="1">
      <c r="N19663" s="74"/>
    </row>
    <row r="19664" spans="14:14" customFormat="1">
      <c r="N19664" s="74"/>
    </row>
    <row r="19665" spans="14:14" customFormat="1">
      <c r="N19665" s="74"/>
    </row>
    <row r="19666" spans="14:14" customFormat="1">
      <c r="N19666" s="74"/>
    </row>
    <row r="19667" spans="14:14" customFormat="1">
      <c r="N19667" s="74"/>
    </row>
    <row r="19668" spans="14:14" customFormat="1">
      <c r="N19668" s="74"/>
    </row>
    <row r="19669" spans="14:14" customFormat="1">
      <c r="N19669" s="74"/>
    </row>
    <row r="19670" spans="14:14" customFormat="1">
      <c r="N19670" s="74"/>
    </row>
    <row r="19671" spans="14:14" customFormat="1">
      <c r="N19671" s="74"/>
    </row>
    <row r="19672" spans="14:14" customFormat="1">
      <c r="N19672" s="74"/>
    </row>
    <row r="19673" spans="14:14" customFormat="1">
      <c r="N19673" s="74"/>
    </row>
    <row r="19674" spans="14:14" customFormat="1">
      <c r="N19674" s="74"/>
    </row>
    <row r="19675" spans="14:14" customFormat="1">
      <c r="N19675" s="74"/>
    </row>
    <row r="19676" spans="14:14" customFormat="1">
      <c r="N19676" s="74"/>
    </row>
    <row r="19677" spans="14:14" customFormat="1">
      <c r="N19677" s="74"/>
    </row>
    <row r="19678" spans="14:14" customFormat="1">
      <c r="N19678" s="74"/>
    </row>
    <row r="19679" spans="14:14" customFormat="1">
      <c r="N19679" s="74"/>
    </row>
    <row r="19680" spans="14:14" customFormat="1">
      <c r="N19680" s="74"/>
    </row>
    <row r="19681" spans="14:14" customFormat="1">
      <c r="N19681" s="74"/>
    </row>
    <row r="19682" spans="14:14" customFormat="1">
      <c r="N19682" s="74"/>
    </row>
    <row r="19683" spans="14:14" customFormat="1">
      <c r="N19683" s="74"/>
    </row>
    <row r="19684" spans="14:14" customFormat="1">
      <c r="N19684" s="74"/>
    </row>
    <row r="19685" spans="14:14" customFormat="1">
      <c r="N19685" s="74"/>
    </row>
    <row r="19686" spans="14:14" customFormat="1">
      <c r="N19686" s="74"/>
    </row>
    <row r="19687" spans="14:14" customFormat="1">
      <c r="N19687" s="74"/>
    </row>
    <row r="19688" spans="14:14" customFormat="1">
      <c r="N19688" s="74"/>
    </row>
    <row r="19689" spans="14:14" customFormat="1">
      <c r="N19689" s="74"/>
    </row>
    <row r="19690" spans="14:14" customFormat="1">
      <c r="N19690" s="74"/>
    </row>
    <row r="19691" spans="14:14" customFormat="1">
      <c r="N19691" s="74"/>
    </row>
    <row r="19692" spans="14:14" customFormat="1">
      <c r="N19692" s="74"/>
    </row>
    <row r="19693" spans="14:14" customFormat="1">
      <c r="N19693" s="74"/>
    </row>
    <row r="19694" spans="14:14" customFormat="1">
      <c r="N19694" s="74"/>
    </row>
    <row r="19695" spans="14:14" customFormat="1">
      <c r="N19695" s="74"/>
    </row>
    <row r="19696" spans="14:14" customFormat="1">
      <c r="N19696" s="74"/>
    </row>
    <row r="19697" spans="14:14" customFormat="1">
      <c r="N19697" s="74"/>
    </row>
    <row r="19698" spans="14:14" customFormat="1">
      <c r="N19698" s="74"/>
    </row>
    <row r="19699" spans="14:14" customFormat="1">
      <c r="N19699" s="74"/>
    </row>
    <row r="19700" spans="14:14" customFormat="1">
      <c r="N19700" s="74"/>
    </row>
    <row r="19701" spans="14:14" customFormat="1">
      <c r="N19701" s="74"/>
    </row>
    <row r="19702" spans="14:14" customFormat="1">
      <c r="N19702" s="74"/>
    </row>
    <row r="19703" spans="14:14" customFormat="1">
      <c r="N19703" s="74"/>
    </row>
    <row r="19704" spans="14:14" customFormat="1">
      <c r="N19704" s="74"/>
    </row>
    <row r="19705" spans="14:14" customFormat="1">
      <c r="N19705" s="74"/>
    </row>
    <row r="19706" spans="14:14" customFormat="1">
      <c r="N19706" s="74"/>
    </row>
    <row r="19707" spans="14:14" customFormat="1">
      <c r="N19707" s="74"/>
    </row>
    <row r="19708" spans="14:14" customFormat="1">
      <c r="N19708" s="74"/>
    </row>
    <row r="19709" spans="14:14" customFormat="1">
      <c r="N19709" s="74"/>
    </row>
    <row r="19710" spans="14:14" customFormat="1">
      <c r="N19710" s="74"/>
    </row>
    <row r="19711" spans="14:14" customFormat="1">
      <c r="N19711" s="74"/>
    </row>
    <row r="19712" spans="14:14" customFormat="1">
      <c r="N19712" s="74"/>
    </row>
    <row r="19713" spans="14:14" customFormat="1">
      <c r="N19713" s="74"/>
    </row>
    <row r="19714" spans="14:14" customFormat="1">
      <c r="N19714" s="74"/>
    </row>
    <row r="19715" spans="14:14" customFormat="1">
      <c r="N19715" s="74"/>
    </row>
    <row r="19716" spans="14:14" customFormat="1">
      <c r="N19716" s="74"/>
    </row>
    <row r="19717" spans="14:14" customFormat="1">
      <c r="N19717" s="74"/>
    </row>
    <row r="19718" spans="14:14" customFormat="1">
      <c r="N19718" s="74"/>
    </row>
    <row r="19719" spans="14:14" customFormat="1">
      <c r="N19719" s="74"/>
    </row>
    <row r="19720" spans="14:14" customFormat="1">
      <c r="N19720" s="74"/>
    </row>
    <row r="19721" spans="14:14" customFormat="1">
      <c r="N19721" s="74"/>
    </row>
    <row r="19722" spans="14:14" customFormat="1">
      <c r="N19722" s="74"/>
    </row>
    <row r="19723" spans="14:14" customFormat="1">
      <c r="N19723" s="74"/>
    </row>
    <row r="19724" spans="14:14" customFormat="1">
      <c r="N19724" s="74"/>
    </row>
    <row r="19725" spans="14:14" customFormat="1">
      <c r="N19725" s="74"/>
    </row>
    <row r="19726" spans="14:14" customFormat="1">
      <c r="N19726" s="74"/>
    </row>
    <row r="19727" spans="14:14" customFormat="1">
      <c r="N19727" s="74"/>
    </row>
    <row r="19728" spans="14:14" customFormat="1">
      <c r="N19728" s="74"/>
    </row>
    <row r="19729" spans="14:14" customFormat="1">
      <c r="N19729" s="74"/>
    </row>
    <row r="19730" spans="14:14" customFormat="1">
      <c r="N19730" s="74"/>
    </row>
    <row r="19731" spans="14:14" customFormat="1">
      <c r="N19731" s="74"/>
    </row>
    <row r="19732" spans="14:14" customFormat="1">
      <c r="N19732" s="74"/>
    </row>
    <row r="19733" spans="14:14" customFormat="1">
      <c r="N19733" s="74"/>
    </row>
    <row r="19734" spans="14:14" customFormat="1">
      <c r="N19734" s="74"/>
    </row>
    <row r="19735" spans="14:14" customFormat="1">
      <c r="N19735" s="74"/>
    </row>
    <row r="19736" spans="14:14" customFormat="1">
      <c r="N19736" s="74"/>
    </row>
    <row r="19737" spans="14:14" customFormat="1">
      <c r="N19737" s="74"/>
    </row>
    <row r="19738" spans="14:14" customFormat="1">
      <c r="N19738" s="74"/>
    </row>
    <row r="19739" spans="14:14" customFormat="1">
      <c r="N19739" s="74"/>
    </row>
    <row r="19740" spans="14:14" customFormat="1">
      <c r="N19740" s="74"/>
    </row>
    <row r="19741" spans="14:14" customFormat="1">
      <c r="N19741" s="74"/>
    </row>
    <row r="19742" spans="14:14" customFormat="1">
      <c r="N19742" s="74"/>
    </row>
    <row r="19743" spans="14:14" customFormat="1">
      <c r="N19743" s="74"/>
    </row>
    <row r="19744" spans="14:14" customFormat="1">
      <c r="N19744" s="74"/>
    </row>
    <row r="19745" spans="14:14" customFormat="1">
      <c r="N19745" s="74"/>
    </row>
    <row r="19746" spans="14:14" customFormat="1">
      <c r="N19746" s="74"/>
    </row>
    <row r="19747" spans="14:14" customFormat="1">
      <c r="N19747" s="74"/>
    </row>
    <row r="19748" spans="14:14" customFormat="1">
      <c r="N19748" s="74"/>
    </row>
    <row r="19749" spans="14:14" customFormat="1">
      <c r="N19749" s="74"/>
    </row>
    <row r="19750" spans="14:14" customFormat="1">
      <c r="N19750" s="74"/>
    </row>
    <row r="19751" spans="14:14" customFormat="1">
      <c r="N19751" s="74"/>
    </row>
    <row r="19752" spans="14:14" customFormat="1">
      <c r="N19752" s="74"/>
    </row>
    <row r="19753" spans="14:14" customFormat="1">
      <c r="N19753" s="74"/>
    </row>
    <row r="19754" spans="14:14" customFormat="1">
      <c r="N19754" s="74"/>
    </row>
    <row r="19755" spans="14:14" customFormat="1">
      <c r="N19755" s="74"/>
    </row>
    <row r="19756" spans="14:14" customFormat="1">
      <c r="N19756" s="74"/>
    </row>
    <row r="19757" spans="14:14" customFormat="1">
      <c r="N19757" s="74"/>
    </row>
    <row r="19758" spans="14:14" customFormat="1">
      <c r="N19758" s="74"/>
    </row>
    <row r="19759" spans="14:14" customFormat="1">
      <c r="N19759" s="74"/>
    </row>
    <row r="19760" spans="14:14" customFormat="1">
      <c r="N19760" s="74"/>
    </row>
    <row r="19761" spans="14:14" customFormat="1">
      <c r="N19761" s="74"/>
    </row>
    <row r="19762" spans="14:14" customFormat="1">
      <c r="N19762" s="74"/>
    </row>
    <row r="19763" spans="14:14" customFormat="1">
      <c r="N19763" s="74"/>
    </row>
    <row r="19764" spans="14:14" customFormat="1">
      <c r="N19764" s="74"/>
    </row>
    <row r="19765" spans="14:14" customFormat="1">
      <c r="N19765" s="74"/>
    </row>
    <row r="19766" spans="14:14" customFormat="1">
      <c r="N19766" s="74"/>
    </row>
    <row r="19767" spans="14:14" customFormat="1">
      <c r="N19767" s="74"/>
    </row>
    <row r="19768" spans="14:14" customFormat="1">
      <c r="N19768" s="74"/>
    </row>
    <row r="19769" spans="14:14" customFormat="1">
      <c r="N19769" s="74"/>
    </row>
    <row r="19770" spans="14:14" customFormat="1">
      <c r="N19770" s="74"/>
    </row>
    <row r="19771" spans="14:14" customFormat="1">
      <c r="N19771" s="74"/>
    </row>
    <row r="19772" spans="14:14" customFormat="1">
      <c r="N19772" s="74"/>
    </row>
    <row r="19773" spans="14:14" customFormat="1">
      <c r="N19773" s="74"/>
    </row>
    <row r="19774" spans="14:14" customFormat="1">
      <c r="N19774" s="74"/>
    </row>
    <row r="19775" spans="14:14" customFormat="1">
      <c r="N19775" s="74"/>
    </row>
    <row r="19776" spans="14:14" customFormat="1">
      <c r="N19776" s="74"/>
    </row>
    <row r="19777" spans="14:14" customFormat="1">
      <c r="N19777" s="74"/>
    </row>
    <row r="19778" spans="14:14" customFormat="1">
      <c r="N19778" s="74"/>
    </row>
    <row r="19779" spans="14:14" customFormat="1">
      <c r="N19779" s="74"/>
    </row>
    <row r="19780" spans="14:14" customFormat="1">
      <c r="N19780" s="74"/>
    </row>
    <row r="19781" spans="14:14" customFormat="1">
      <c r="N19781" s="74"/>
    </row>
    <row r="19782" spans="14:14" customFormat="1">
      <c r="N19782" s="74"/>
    </row>
    <row r="19783" spans="14:14" customFormat="1">
      <c r="N19783" s="74"/>
    </row>
    <row r="19784" spans="14:14" customFormat="1">
      <c r="N19784" s="74"/>
    </row>
    <row r="19785" spans="14:14" customFormat="1">
      <c r="N19785" s="74"/>
    </row>
    <row r="19786" spans="14:14" customFormat="1">
      <c r="N19786" s="74"/>
    </row>
    <row r="19787" spans="14:14" customFormat="1">
      <c r="N19787" s="74"/>
    </row>
    <row r="19788" spans="14:14" customFormat="1">
      <c r="N19788" s="74"/>
    </row>
    <row r="19789" spans="14:14" customFormat="1">
      <c r="N19789" s="74"/>
    </row>
    <row r="19790" spans="14:14" customFormat="1">
      <c r="N19790" s="74"/>
    </row>
    <row r="19791" spans="14:14" customFormat="1">
      <c r="N19791" s="74"/>
    </row>
    <row r="19792" spans="14:14" customFormat="1">
      <c r="N19792" s="74"/>
    </row>
    <row r="19793" spans="14:14" customFormat="1">
      <c r="N19793" s="74"/>
    </row>
    <row r="19794" spans="14:14" customFormat="1">
      <c r="N19794" s="74"/>
    </row>
    <row r="19795" spans="14:14" customFormat="1">
      <c r="N19795" s="74"/>
    </row>
    <row r="19796" spans="14:14" customFormat="1">
      <c r="N19796" s="74"/>
    </row>
    <row r="19797" spans="14:14" customFormat="1">
      <c r="N19797" s="74"/>
    </row>
    <row r="19798" spans="14:14" customFormat="1">
      <c r="N19798" s="74"/>
    </row>
    <row r="19799" spans="14:14" customFormat="1">
      <c r="N19799" s="74"/>
    </row>
    <row r="19800" spans="14:14" customFormat="1">
      <c r="N19800" s="74"/>
    </row>
    <row r="19801" spans="14:14" customFormat="1">
      <c r="N19801" s="74"/>
    </row>
    <row r="19802" spans="14:14" customFormat="1">
      <c r="N19802" s="74"/>
    </row>
    <row r="19803" spans="14:14" customFormat="1">
      <c r="N19803" s="74"/>
    </row>
    <row r="19804" spans="14:14" customFormat="1">
      <c r="N19804" s="74"/>
    </row>
    <row r="19805" spans="14:14" customFormat="1">
      <c r="N19805" s="74"/>
    </row>
    <row r="19806" spans="14:14" customFormat="1">
      <c r="N19806" s="74"/>
    </row>
    <row r="19807" spans="14:14" customFormat="1">
      <c r="N19807" s="74"/>
    </row>
    <row r="19808" spans="14:14" customFormat="1">
      <c r="N19808" s="74"/>
    </row>
    <row r="19809" spans="14:14" customFormat="1">
      <c r="N19809" s="74"/>
    </row>
    <row r="19810" spans="14:14" customFormat="1">
      <c r="N19810" s="74"/>
    </row>
    <row r="19811" spans="14:14" customFormat="1">
      <c r="N19811" s="74"/>
    </row>
    <row r="19812" spans="14:14" customFormat="1">
      <c r="N19812" s="74"/>
    </row>
    <row r="19813" spans="14:14" customFormat="1">
      <c r="N19813" s="74"/>
    </row>
    <row r="19814" spans="14:14" customFormat="1">
      <c r="N19814" s="74"/>
    </row>
    <row r="19815" spans="14:14" customFormat="1">
      <c r="N19815" s="74"/>
    </row>
    <row r="19816" spans="14:14" customFormat="1">
      <c r="N19816" s="74"/>
    </row>
    <row r="19817" spans="14:14" customFormat="1">
      <c r="N19817" s="74"/>
    </row>
    <row r="19818" spans="14:14" customFormat="1">
      <c r="N19818" s="74"/>
    </row>
    <row r="19819" spans="14:14" customFormat="1">
      <c r="N19819" s="74"/>
    </row>
    <row r="19820" spans="14:14" customFormat="1">
      <c r="N19820" s="74"/>
    </row>
    <row r="19821" spans="14:14" customFormat="1">
      <c r="N19821" s="74"/>
    </row>
    <row r="19822" spans="14:14" customFormat="1">
      <c r="N19822" s="74"/>
    </row>
    <row r="19823" spans="14:14" customFormat="1">
      <c r="N19823" s="74"/>
    </row>
    <row r="19824" spans="14:14" customFormat="1">
      <c r="N19824" s="74"/>
    </row>
    <row r="19825" spans="14:14" customFormat="1">
      <c r="N19825" s="74"/>
    </row>
    <row r="19826" spans="14:14" customFormat="1">
      <c r="N19826" s="74"/>
    </row>
    <row r="19827" spans="14:14" customFormat="1">
      <c r="N19827" s="74"/>
    </row>
    <row r="19828" spans="14:14" customFormat="1">
      <c r="N19828" s="74"/>
    </row>
    <row r="19829" spans="14:14" customFormat="1">
      <c r="N19829" s="74"/>
    </row>
    <row r="19830" spans="14:14" customFormat="1">
      <c r="N19830" s="74"/>
    </row>
    <row r="19831" spans="14:14" customFormat="1">
      <c r="N19831" s="74"/>
    </row>
    <row r="19832" spans="14:14" customFormat="1">
      <c r="N19832" s="74"/>
    </row>
    <row r="19833" spans="14:14" customFormat="1">
      <c r="N19833" s="74"/>
    </row>
    <row r="19834" spans="14:14" customFormat="1">
      <c r="N19834" s="74"/>
    </row>
    <row r="19835" spans="14:14" customFormat="1">
      <c r="N19835" s="74"/>
    </row>
    <row r="19836" spans="14:14" customFormat="1">
      <c r="N19836" s="74"/>
    </row>
    <row r="19837" spans="14:14" customFormat="1">
      <c r="N19837" s="74"/>
    </row>
    <row r="19838" spans="14:14" customFormat="1">
      <c r="N19838" s="74"/>
    </row>
    <row r="19839" spans="14:14" customFormat="1">
      <c r="N19839" s="74"/>
    </row>
    <row r="19840" spans="14:14" customFormat="1">
      <c r="N19840" s="74"/>
    </row>
    <row r="19841" spans="14:14" customFormat="1">
      <c r="N19841" s="74"/>
    </row>
    <row r="19842" spans="14:14" customFormat="1">
      <c r="N19842" s="74"/>
    </row>
    <row r="19843" spans="14:14" customFormat="1">
      <c r="N19843" s="74"/>
    </row>
    <row r="19844" spans="14:14" customFormat="1">
      <c r="N19844" s="74"/>
    </row>
    <row r="19845" spans="14:14" customFormat="1">
      <c r="N19845" s="74"/>
    </row>
    <row r="19846" spans="14:14" customFormat="1">
      <c r="N19846" s="74"/>
    </row>
    <row r="19847" spans="14:14" customFormat="1">
      <c r="N19847" s="74"/>
    </row>
    <row r="19848" spans="14:14" customFormat="1">
      <c r="N19848" s="74"/>
    </row>
    <row r="19849" spans="14:14" customFormat="1">
      <c r="N19849" s="74"/>
    </row>
    <row r="19850" spans="14:14" customFormat="1">
      <c r="N19850" s="74"/>
    </row>
    <row r="19851" spans="14:14" customFormat="1">
      <c r="N19851" s="74"/>
    </row>
    <row r="19852" spans="14:14" customFormat="1">
      <c r="N19852" s="74"/>
    </row>
    <row r="19853" spans="14:14" customFormat="1">
      <c r="N19853" s="74"/>
    </row>
    <row r="19854" spans="14:14" customFormat="1">
      <c r="N19854" s="74"/>
    </row>
    <row r="19855" spans="14:14" customFormat="1">
      <c r="N19855" s="74"/>
    </row>
    <row r="19856" spans="14:14" customFormat="1">
      <c r="N19856" s="74"/>
    </row>
    <row r="19857" spans="14:14" customFormat="1">
      <c r="N19857" s="74"/>
    </row>
    <row r="19858" spans="14:14" customFormat="1">
      <c r="N19858" s="74"/>
    </row>
    <row r="19859" spans="14:14" customFormat="1">
      <c r="N19859" s="74"/>
    </row>
    <row r="19860" spans="14:14" customFormat="1">
      <c r="N19860" s="74"/>
    </row>
    <row r="19861" spans="14:14" customFormat="1">
      <c r="N19861" s="74"/>
    </row>
    <row r="19862" spans="14:14" customFormat="1">
      <c r="N19862" s="74"/>
    </row>
    <row r="19863" spans="14:14" customFormat="1">
      <c r="N19863" s="74"/>
    </row>
    <row r="19864" spans="14:14" customFormat="1">
      <c r="N19864" s="74"/>
    </row>
    <row r="19865" spans="14:14" customFormat="1">
      <c r="N19865" s="74"/>
    </row>
    <row r="19866" spans="14:14" customFormat="1">
      <c r="N19866" s="74"/>
    </row>
    <row r="19867" spans="14:14" customFormat="1">
      <c r="N19867" s="74"/>
    </row>
    <row r="19868" spans="14:14" customFormat="1">
      <c r="N19868" s="74"/>
    </row>
    <row r="19869" spans="14:14" customFormat="1">
      <c r="N19869" s="74"/>
    </row>
    <row r="19870" spans="14:14" customFormat="1">
      <c r="N19870" s="74"/>
    </row>
    <row r="19871" spans="14:14" customFormat="1">
      <c r="N19871" s="74"/>
    </row>
    <row r="19872" spans="14:14" customFormat="1">
      <c r="N19872" s="74"/>
    </row>
    <row r="19873" spans="14:14" customFormat="1">
      <c r="N19873" s="74"/>
    </row>
    <row r="19874" spans="14:14" customFormat="1">
      <c r="N19874" s="74"/>
    </row>
    <row r="19875" spans="14:14" customFormat="1">
      <c r="N19875" s="74"/>
    </row>
    <row r="19876" spans="14:14" customFormat="1">
      <c r="N19876" s="74"/>
    </row>
    <row r="19877" spans="14:14" customFormat="1">
      <c r="N19877" s="74"/>
    </row>
    <row r="19878" spans="14:14" customFormat="1">
      <c r="N19878" s="74"/>
    </row>
    <row r="19879" spans="14:14" customFormat="1">
      <c r="N19879" s="74"/>
    </row>
    <row r="19880" spans="14:14" customFormat="1">
      <c r="N19880" s="74"/>
    </row>
    <row r="19881" spans="14:14" customFormat="1">
      <c r="N19881" s="74"/>
    </row>
    <row r="19882" spans="14:14" customFormat="1">
      <c r="N19882" s="74"/>
    </row>
    <row r="19883" spans="14:14" customFormat="1">
      <c r="N19883" s="74"/>
    </row>
    <row r="19884" spans="14:14" customFormat="1">
      <c r="N19884" s="74"/>
    </row>
    <row r="19885" spans="14:14" customFormat="1">
      <c r="N19885" s="74"/>
    </row>
    <row r="19886" spans="14:14" customFormat="1">
      <c r="N19886" s="74"/>
    </row>
    <row r="19887" spans="14:14" customFormat="1">
      <c r="N19887" s="74"/>
    </row>
    <row r="19888" spans="14:14" customFormat="1">
      <c r="N19888" s="74"/>
    </row>
    <row r="19889" spans="14:14" customFormat="1">
      <c r="N19889" s="74"/>
    </row>
    <row r="19890" spans="14:14" customFormat="1">
      <c r="N19890" s="74"/>
    </row>
    <row r="19891" spans="14:14" customFormat="1">
      <c r="N19891" s="74"/>
    </row>
    <row r="19892" spans="14:14" customFormat="1">
      <c r="N19892" s="74"/>
    </row>
    <row r="19893" spans="14:14" customFormat="1">
      <c r="N19893" s="74"/>
    </row>
    <row r="19894" spans="14:14" customFormat="1">
      <c r="N19894" s="74"/>
    </row>
    <row r="19895" spans="14:14" customFormat="1">
      <c r="N19895" s="74"/>
    </row>
    <row r="19896" spans="14:14" customFormat="1">
      <c r="N19896" s="74"/>
    </row>
    <row r="19897" spans="14:14" customFormat="1">
      <c r="N19897" s="74"/>
    </row>
    <row r="19898" spans="14:14" customFormat="1">
      <c r="N19898" s="74"/>
    </row>
    <row r="19899" spans="14:14" customFormat="1">
      <c r="N19899" s="74"/>
    </row>
    <row r="19900" spans="14:14" customFormat="1">
      <c r="N19900" s="74"/>
    </row>
    <row r="19901" spans="14:14" customFormat="1">
      <c r="N19901" s="74"/>
    </row>
    <row r="19902" spans="14:14" customFormat="1">
      <c r="N19902" s="74"/>
    </row>
    <row r="19903" spans="14:14" customFormat="1">
      <c r="N19903" s="74"/>
    </row>
    <row r="19904" spans="14:14" customFormat="1">
      <c r="N19904" s="74"/>
    </row>
    <row r="19905" spans="14:14" customFormat="1">
      <c r="N19905" s="74"/>
    </row>
    <row r="19906" spans="14:14" customFormat="1">
      <c r="N19906" s="74"/>
    </row>
    <row r="19907" spans="14:14" customFormat="1">
      <c r="N19907" s="74"/>
    </row>
    <row r="19908" spans="14:14" customFormat="1">
      <c r="N19908" s="74"/>
    </row>
    <row r="19909" spans="14:14" customFormat="1">
      <c r="N19909" s="74"/>
    </row>
    <row r="19910" spans="14:14" customFormat="1">
      <c r="N19910" s="74"/>
    </row>
    <row r="19911" spans="14:14" customFormat="1">
      <c r="N19911" s="74"/>
    </row>
    <row r="19912" spans="14:14" customFormat="1">
      <c r="N19912" s="74"/>
    </row>
    <row r="19913" spans="14:14" customFormat="1">
      <c r="N19913" s="74"/>
    </row>
    <row r="19914" spans="14:14" customFormat="1">
      <c r="N19914" s="74"/>
    </row>
    <row r="19915" spans="14:14" customFormat="1">
      <c r="N19915" s="74"/>
    </row>
    <row r="19916" spans="14:14" customFormat="1">
      <c r="N19916" s="74"/>
    </row>
    <row r="19917" spans="14:14" customFormat="1">
      <c r="N19917" s="74"/>
    </row>
    <row r="19918" spans="14:14" customFormat="1">
      <c r="N19918" s="74"/>
    </row>
    <row r="19919" spans="14:14" customFormat="1">
      <c r="N19919" s="74"/>
    </row>
    <row r="19920" spans="14:14" customFormat="1">
      <c r="N19920" s="74"/>
    </row>
    <row r="19921" spans="14:14" customFormat="1">
      <c r="N19921" s="74"/>
    </row>
    <row r="19922" spans="14:14" customFormat="1">
      <c r="N19922" s="74"/>
    </row>
    <row r="19923" spans="14:14" customFormat="1">
      <c r="N19923" s="74"/>
    </row>
    <row r="19924" spans="14:14" customFormat="1">
      <c r="N19924" s="74"/>
    </row>
    <row r="19925" spans="14:14" customFormat="1">
      <c r="N19925" s="74"/>
    </row>
    <row r="19926" spans="14:14" customFormat="1">
      <c r="N19926" s="74"/>
    </row>
    <row r="19927" spans="14:14" customFormat="1">
      <c r="N19927" s="74"/>
    </row>
    <row r="19928" spans="14:14" customFormat="1">
      <c r="N19928" s="74"/>
    </row>
    <row r="19929" spans="14:14" customFormat="1">
      <c r="N19929" s="74"/>
    </row>
    <row r="19930" spans="14:14" customFormat="1">
      <c r="N19930" s="74"/>
    </row>
    <row r="19931" spans="14:14" customFormat="1">
      <c r="N19931" s="74"/>
    </row>
    <row r="19932" spans="14:14" customFormat="1">
      <c r="N19932" s="74"/>
    </row>
    <row r="19933" spans="14:14" customFormat="1">
      <c r="N19933" s="74"/>
    </row>
    <row r="19934" spans="14:14" customFormat="1">
      <c r="N19934" s="74"/>
    </row>
    <row r="19935" spans="14:14" customFormat="1">
      <c r="N19935" s="74"/>
    </row>
    <row r="19936" spans="14:14" customFormat="1">
      <c r="N19936" s="74"/>
    </row>
    <row r="19937" spans="14:14" customFormat="1">
      <c r="N19937" s="74"/>
    </row>
    <row r="19938" spans="14:14" customFormat="1">
      <c r="N19938" s="74"/>
    </row>
    <row r="19939" spans="14:14" customFormat="1">
      <c r="N19939" s="74"/>
    </row>
    <row r="19940" spans="14:14" customFormat="1">
      <c r="N19940" s="74"/>
    </row>
    <row r="19941" spans="14:14" customFormat="1">
      <c r="N19941" s="74"/>
    </row>
    <row r="19942" spans="14:14" customFormat="1">
      <c r="N19942" s="74"/>
    </row>
    <row r="19943" spans="14:14" customFormat="1">
      <c r="N19943" s="74"/>
    </row>
    <row r="19944" spans="14:14" customFormat="1">
      <c r="N19944" s="74"/>
    </row>
    <row r="19945" spans="14:14" customFormat="1">
      <c r="N19945" s="74"/>
    </row>
    <row r="19946" spans="14:14" customFormat="1">
      <c r="N19946" s="74"/>
    </row>
    <row r="19947" spans="14:14" customFormat="1">
      <c r="N19947" s="74"/>
    </row>
    <row r="19948" spans="14:14" customFormat="1">
      <c r="N19948" s="74"/>
    </row>
    <row r="19949" spans="14:14" customFormat="1">
      <c r="N19949" s="74"/>
    </row>
    <row r="19950" spans="14:14" customFormat="1">
      <c r="N19950" s="74"/>
    </row>
    <row r="19951" spans="14:14" customFormat="1">
      <c r="N19951" s="74"/>
    </row>
    <row r="19952" spans="14:14" customFormat="1">
      <c r="N19952" s="74"/>
    </row>
    <row r="19953" spans="14:14" customFormat="1">
      <c r="N19953" s="74"/>
    </row>
    <row r="19954" spans="14:14" customFormat="1">
      <c r="N19954" s="74"/>
    </row>
    <row r="19955" spans="14:14" customFormat="1">
      <c r="N19955" s="74"/>
    </row>
    <row r="19956" spans="14:14" customFormat="1">
      <c r="N19956" s="74"/>
    </row>
    <row r="19957" spans="14:14" customFormat="1">
      <c r="N19957" s="74"/>
    </row>
    <row r="19958" spans="14:14" customFormat="1">
      <c r="N19958" s="74"/>
    </row>
    <row r="19959" spans="14:14" customFormat="1">
      <c r="N19959" s="74"/>
    </row>
    <row r="19960" spans="14:14" customFormat="1">
      <c r="N19960" s="74"/>
    </row>
    <row r="19961" spans="14:14" customFormat="1">
      <c r="N19961" s="74"/>
    </row>
    <row r="19962" spans="14:14" customFormat="1">
      <c r="N19962" s="74"/>
    </row>
    <row r="19963" spans="14:14" customFormat="1">
      <c r="N19963" s="74"/>
    </row>
    <row r="19964" spans="14:14" customFormat="1">
      <c r="N19964" s="74"/>
    </row>
    <row r="19965" spans="14:14" customFormat="1">
      <c r="N19965" s="74"/>
    </row>
    <row r="19966" spans="14:14" customFormat="1">
      <c r="N19966" s="74"/>
    </row>
    <row r="19967" spans="14:14" customFormat="1">
      <c r="N19967" s="74"/>
    </row>
    <row r="19968" spans="14:14" customFormat="1">
      <c r="N19968" s="74"/>
    </row>
    <row r="19969" spans="14:14" customFormat="1">
      <c r="N19969" s="74"/>
    </row>
    <row r="19970" spans="14:14" customFormat="1">
      <c r="N19970" s="74"/>
    </row>
    <row r="19971" spans="14:14" customFormat="1">
      <c r="N19971" s="74"/>
    </row>
    <row r="19972" spans="14:14" customFormat="1">
      <c r="N19972" s="74"/>
    </row>
    <row r="19973" spans="14:14" customFormat="1">
      <c r="N19973" s="74"/>
    </row>
    <row r="19974" spans="14:14" customFormat="1">
      <c r="N19974" s="74"/>
    </row>
    <row r="19975" spans="14:14" customFormat="1">
      <c r="N19975" s="74"/>
    </row>
    <row r="19976" spans="14:14" customFormat="1">
      <c r="N19976" s="74"/>
    </row>
    <row r="19977" spans="14:14" customFormat="1">
      <c r="N19977" s="74"/>
    </row>
    <row r="19978" spans="14:14" customFormat="1">
      <c r="N19978" s="74"/>
    </row>
    <row r="19979" spans="14:14" customFormat="1">
      <c r="N19979" s="74"/>
    </row>
    <row r="19980" spans="14:14" customFormat="1">
      <c r="N19980" s="74"/>
    </row>
    <row r="19981" spans="14:14" customFormat="1">
      <c r="N19981" s="74"/>
    </row>
    <row r="19982" spans="14:14" customFormat="1">
      <c r="N19982" s="74"/>
    </row>
    <row r="19983" spans="14:14" customFormat="1">
      <c r="N19983" s="74"/>
    </row>
    <row r="19984" spans="14:14" customFormat="1">
      <c r="N19984" s="74"/>
    </row>
    <row r="19985" spans="14:14" customFormat="1">
      <c r="N19985" s="74"/>
    </row>
    <row r="19986" spans="14:14" customFormat="1">
      <c r="N19986" s="74"/>
    </row>
    <row r="19987" spans="14:14" customFormat="1">
      <c r="N19987" s="74"/>
    </row>
    <row r="19988" spans="14:14" customFormat="1">
      <c r="N19988" s="74"/>
    </row>
    <row r="19989" spans="14:14" customFormat="1">
      <c r="N19989" s="74"/>
    </row>
    <row r="19990" spans="14:14" customFormat="1">
      <c r="N19990" s="74"/>
    </row>
    <row r="19991" spans="14:14" customFormat="1">
      <c r="N19991" s="74"/>
    </row>
    <row r="19992" spans="14:14" customFormat="1">
      <c r="N19992" s="74"/>
    </row>
    <row r="19993" spans="14:14" customFormat="1">
      <c r="N19993" s="74"/>
    </row>
    <row r="19994" spans="14:14" customFormat="1">
      <c r="N19994" s="74"/>
    </row>
    <row r="19995" spans="14:14" customFormat="1">
      <c r="N19995" s="74"/>
    </row>
    <row r="19996" spans="14:14" customFormat="1">
      <c r="N19996" s="74"/>
    </row>
    <row r="19997" spans="14:14" customFormat="1">
      <c r="N19997" s="74"/>
    </row>
    <row r="19998" spans="14:14" customFormat="1">
      <c r="N19998" s="74"/>
    </row>
    <row r="19999" spans="14:14" customFormat="1">
      <c r="N19999" s="74"/>
    </row>
    <row r="20000" spans="14:14" customFormat="1">
      <c r="N20000" s="74"/>
    </row>
    <row r="20001" spans="14:14" customFormat="1">
      <c r="N20001" s="74"/>
    </row>
    <row r="20002" spans="14:14" customFormat="1">
      <c r="N20002" s="74"/>
    </row>
    <row r="20003" spans="14:14" customFormat="1">
      <c r="N20003" s="74"/>
    </row>
    <row r="20004" spans="14:14" customFormat="1">
      <c r="N20004" s="74"/>
    </row>
    <row r="20005" spans="14:14" customFormat="1">
      <c r="N20005" s="74"/>
    </row>
    <row r="20006" spans="14:14" customFormat="1">
      <c r="N20006" s="74"/>
    </row>
    <row r="20007" spans="14:14" customFormat="1">
      <c r="N20007" s="74"/>
    </row>
    <row r="20008" spans="14:14" customFormat="1">
      <c r="N20008" s="74"/>
    </row>
    <row r="20009" spans="14:14" customFormat="1">
      <c r="N20009" s="74"/>
    </row>
    <row r="20010" spans="14:14" customFormat="1">
      <c r="N20010" s="74"/>
    </row>
    <row r="20011" spans="14:14" customFormat="1">
      <c r="N20011" s="74"/>
    </row>
    <row r="20012" spans="14:14" customFormat="1">
      <c r="N20012" s="74"/>
    </row>
    <row r="20013" spans="14:14" customFormat="1">
      <c r="N20013" s="74"/>
    </row>
    <row r="20014" spans="14:14" customFormat="1">
      <c r="N20014" s="74"/>
    </row>
    <row r="20015" spans="14:14" customFormat="1">
      <c r="N20015" s="74"/>
    </row>
    <row r="20016" spans="14:14" customFormat="1">
      <c r="N20016" s="74"/>
    </row>
    <row r="20017" spans="14:14" customFormat="1">
      <c r="N20017" s="74"/>
    </row>
    <row r="20018" spans="14:14" customFormat="1">
      <c r="N20018" s="74"/>
    </row>
    <row r="20019" spans="14:14" customFormat="1">
      <c r="N20019" s="74"/>
    </row>
    <row r="20020" spans="14:14" customFormat="1">
      <c r="N20020" s="74"/>
    </row>
    <row r="20021" spans="14:14" customFormat="1">
      <c r="N20021" s="74"/>
    </row>
    <row r="20022" spans="14:14" customFormat="1">
      <c r="N20022" s="74"/>
    </row>
    <row r="20023" spans="14:14" customFormat="1">
      <c r="N20023" s="74"/>
    </row>
    <row r="20024" spans="14:14" customFormat="1">
      <c r="N20024" s="74"/>
    </row>
    <row r="20025" spans="14:14" customFormat="1">
      <c r="N20025" s="74"/>
    </row>
    <row r="20026" spans="14:14" customFormat="1">
      <c r="N20026" s="74"/>
    </row>
    <row r="20027" spans="14:14" customFormat="1">
      <c r="N20027" s="74"/>
    </row>
    <row r="20028" spans="14:14" customFormat="1">
      <c r="N20028" s="74"/>
    </row>
    <row r="20029" spans="14:14" customFormat="1">
      <c r="N20029" s="74"/>
    </row>
    <row r="20030" spans="14:14" customFormat="1">
      <c r="N20030" s="74"/>
    </row>
    <row r="20031" spans="14:14" customFormat="1">
      <c r="N20031" s="74"/>
    </row>
    <row r="20032" spans="14:14" customFormat="1">
      <c r="N20032" s="74"/>
    </row>
    <row r="20033" spans="14:14" customFormat="1">
      <c r="N20033" s="74"/>
    </row>
    <row r="20034" spans="14:14" customFormat="1">
      <c r="N20034" s="74"/>
    </row>
    <row r="20035" spans="14:14" customFormat="1">
      <c r="N20035" s="74"/>
    </row>
    <row r="20036" spans="14:14" customFormat="1">
      <c r="N20036" s="74"/>
    </row>
    <row r="20037" spans="14:14" customFormat="1">
      <c r="N20037" s="74"/>
    </row>
    <row r="20038" spans="14:14" customFormat="1">
      <c r="N20038" s="74"/>
    </row>
    <row r="20039" spans="14:14" customFormat="1">
      <c r="N20039" s="74"/>
    </row>
    <row r="20040" spans="14:14" customFormat="1">
      <c r="N20040" s="74"/>
    </row>
    <row r="20041" spans="14:14" customFormat="1">
      <c r="N20041" s="74"/>
    </row>
    <row r="20042" spans="14:14" customFormat="1">
      <c r="N20042" s="74"/>
    </row>
    <row r="20043" spans="14:14" customFormat="1">
      <c r="N20043" s="74"/>
    </row>
    <row r="20044" spans="14:14" customFormat="1">
      <c r="N20044" s="74"/>
    </row>
    <row r="20045" spans="14:14" customFormat="1">
      <c r="N20045" s="74"/>
    </row>
    <row r="20046" spans="14:14" customFormat="1">
      <c r="N20046" s="74"/>
    </row>
    <row r="20047" spans="14:14" customFormat="1">
      <c r="N20047" s="74"/>
    </row>
    <row r="20048" spans="14:14" customFormat="1">
      <c r="N20048" s="74"/>
    </row>
    <row r="20049" spans="14:14" customFormat="1">
      <c r="N20049" s="74"/>
    </row>
    <row r="20050" spans="14:14" customFormat="1">
      <c r="N20050" s="74"/>
    </row>
    <row r="20051" spans="14:14" customFormat="1">
      <c r="N20051" s="74"/>
    </row>
    <row r="20052" spans="14:14" customFormat="1">
      <c r="N20052" s="74"/>
    </row>
    <row r="20053" spans="14:14" customFormat="1">
      <c r="N20053" s="74"/>
    </row>
    <row r="20054" spans="14:14" customFormat="1">
      <c r="N20054" s="74"/>
    </row>
    <row r="20055" spans="14:14" customFormat="1">
      <c r="N20055" s="74"/>
    </row>
    <row r="20056" spans="14:14" customFormat="1">
      <c r="N20056" s="74"/>
    </row>
    <row r="20057" spans="14:14" customFormat="1">
      <c r="N20057" s="74"/>
    </row>
    <row r="20058" spans="14:14" customFormat="1">
      <c r="N20058" s="74"/>
    </row>
    <row r="20059" spans="14:14" customFormat="1">
      <c r="N20059" s="74"/>
    </row>
    <row r="20060" spans="14:14" customFormat="1">
      <c r="N20060" s="74"/>
    </row>
    <row r="20061" spans="14:14" customFormat="1">
      <c r="N20061" s="74"/>
    </row>
    <row r="20062" spans="14:14" customFormat="1">
      <c r="N20062" s="74"/>
    </row>
    <row r="20063" spans="14:14" customFormat="1">
      <c r="N20063" s="74"/>
    </row>
    <row r="20064" spans="14:14" customFormat="1">
      <c r="N20064" s="74"/>
    </row>
    <row r="20065" spans="14:14" customFormat="1">
      <c r="N20065" s="74"/>
    </row>
    <row r="20066" spans="14:14" customFormat="1">
      <c r="N20066" s="74"/>
    </row>
    <row r="20067" spans="14:14" customFormat="1">
      <c r="N20067" s="74"/>
    </row>
    <row r="20068" spans="14:14" customFormat="1">
      <c r="N20068" s="74"/>
    </row>
    <row r="20069" spans="14:14" customFormat="1">
      <c r="N20069" s="74"/>
    </row>
    <row r="20070" spans="14:14" customFormat="1">
      <c r="N20070" s="74"/>
    </row>
    <row r="20071" spans="14:14" customFormat="1">
      <c r="N20071" s="74"/>
    </row>
    <row r="20072" spans="14:14" customFormat="1">
      <c r="N20072" s="74"/>
    </row>
    <row r="20073" spans="14:14" customFormat="1">
      <c r="N20073" s="74"/>
    </row>
    <row r="20074" spans="14:14" customFormat="1">
      <c r="N20074" s="74"/>
    </row>
    <row r="20075" spans="14:14" customFormat="1">
      <c r="N20075" s="74"/>
    </row>
    <row r="20076" spans="14:14" customFormat="1">
      <c r="N20076" s="74"/>
    </row>
    <row r="20077" spans="14:14" customFormat="1">
      <c r="N20077" s="74"/>
    </row>
    <row r="20078" spans="14:14" customFormat="1">
      <c r="N20078" s="74"/>
    </row>
    <row r="20079" spans="14:14" customFormat="1">
      <c r="N20079" s="74"/>
    </row>
    <row r="20080" spans="14:14" customFormat="1">
      <c r="N20080" s="74"/>
    </row>
    <row r="20081" spans="14:14" customFormat="1">
      <c r="N20081" s="74"/>
    </row>
    <row r="20082" spans="14:14" customFormat="1">
      <c r="N20082" s="74"/>
    </row>
    <row r="20083" spans="14:14" customFormat="1">
      <c r="N20083" s="74"/>
    </row>
    <row r="20084" spans="14:14" customFormat="1">
      <c r="N20084" s="74"/>
    </row>
    <row r="20085" spans="14:14" customFormat="1">
      <c r="N20085" s="74"/>
    </row>
    <row r="20086" spans="14:14" customFormat="1">
      <c r="N20086" s="74"/>
    </row>
    <row r="20087" spans="14:14" customFormat="1">
      <c r="N20087" s="74"/>
    </row>
    <row r="20088" spans="14:14" customFormat="1">
      <c r="N20088" s="74"/>
    </row>
    <row r="20089" spans="14:14" customFormat="1">
      <c r="N20089" s="74"/>
    </row>
    <row r="20090" spans="14:14" customFormat="1">
      <c r="N20090" s="74"/>
    </row>
    <row r="20091" spans="14:14" customFormat="1">
      <c r="N20091" s="74"/>
    </row>
    <row r="20092" spans="14:14" customFormat="1">
      <c r="N20092" s="74"/>
    </row>
    <row r="20093" spans="14:14" customFormat="1">
      <c r="N20093" s="74"/>
    </row>
    <row r="20094" spans="14:14" customFormat="1">
      <c r="N20094" s="74"/>
    </row>
    <row r="20095" spans="14:14" customFormat="1">
      <c r="N20095" s="74"/>
    </row>
    <row r="20096" spans="14:14" customFormat="1">
      <c r="N20096" s="74"/>
    </row>
    <row r="20097" spans="14:14" customFormat="1">
      <c r="N20097" s="74"/>
    </row>
    <row r="20098" spans="14:14" customFormat="1">
      <c r="N20098" s="74"/>
    </row>
    <row r="20099" spans="14:14" customFormat="1">
      <c r="N20099" s="74"/>
    </row>
    <row r="20100" spans="14:14" customFormat="1">
      <c r="N20100" s="74"/>
    </row>
    <row r="20101" spans="14:14" customFormat="1">
      <c r="N20101" s="74"/>
    </row>
    <row r="20102" spans="14:14" customFormat="1">
      <c r="N20102" s="74"/>
    </row>
    <row r="20103" spans="14:14" customFormat="1">
      <c r="N20103" s="74"/>
    </row>
    <row r="20104" spans="14:14" customFormat="1">
      <c r="N20104" s="74"/>
    </row>
    <row r="20105" spans="14:14" customFormat="1">
      <c r="N20105" s="74"/>
    </row>
    <row r="20106" spans="14:14" customFormat="1">
      <c r="N20106" s="74"/>
    </row>
    <row r="20107" spans="14:14" customFormat="1">
      <c r="N20107" s="74"/>
    </row>
    <row r="20108" spans="14:14" customFormat="1">
      <c r="N20108" s="74"/>
    </row>
    <row r="20109" spans="14:14" customFormat="1">
      <c r="N20109" s="74"/>
    </row>
    <row r="20110" spans="14:14" customFormat="1">
      <c r="N20110" s="74"/>
    </row>
    <row r="20111" spans="14:14" customFormat="1">
      <c r="N20111" s="74"/>
    </row>
    <row r="20112" spans="14:14" customFormat="1">
      <c r="N20112" s="74"/>
    </row>
    <row r="20113" spans="14:14" customFormat="1">
      <c r="N20113" s="74"/>
    </row>
    <row r="20114" spans="14:14" customFormat="1">
      <c r="N20114" s="74"/>
    </row>
    <row r="20115" spans="14:14" customFormat="1">
      <c r="N20115" s="74"/>
    </row>
    <row r="20116" spans="14:14" customFormat="1">
      <c r="N20116" s="74"/>
    </row>
    <row r="20117" spans="14:14" customFormat="1">
      <c r="N20117" s="74"/>
    </row>
    <row r="20118" spans="14:14" customFormat="1">
      <c r="N20118" s="74"/>
    </row>
    <row r="20119" spans="14:14" customFormat="1">
      <c r="N20119" s="74"/>
    </row>
    <row r="20120" spans="14:14" customFormat="1">
      <c r="N20120" s="74"/>
    </row>
    <row r="20121" spans="14:14" customFormat="1">
      <c r="N20121" s="74"/>
    </row>
    <row r="20122" spans="14:14" customFormat="1">
      <c r="N20122" s="74"/>
    </row>
    <row r="20123" spans="14:14" customFormat="1">
      <c r="N20123" s="74"/>
    </row>
    <row r="20124" spans="14:14" customFormat="1">
      <c r="N20124" s="74"/>
    </row>
    <row r="20125" spans="14:14" customFormat="1">
      <c r="N20125" s="74"/>
    </row>
    <row r="20126" spans="14:14" customFormat="1">
      <c r="N20126" s="74"/>
    </row>
    <row r="20127" spans="14:14" customFormat="1">
      <c r="N20127" s="74"/>
    </row>
    <row r="20128" spans="14:14" customFormat="1">
      <c r="N20128" s="74"/>
    </row>
    <row r="20129" spans="14:14" customFormat="1">
      <c r="N20129" s="74"/>
    </row>
    <row r="20130" spans="14:14" customFormat="1">
      <c r="N20130" s="74"/>
    </row>
    <row r="20131" spans="14:14" customFormat="1">
      <c r="N20131" s="74"/>
    </row>
    <row r="20132" spans="14:14" customFormat="1">
      <c r="N20132" s="74"/>
    </row>
    <row r="20133" spans="14:14" customFormat="1">
      <c r="N20133" s="74"/>
    </row>
    <row r="20134" spans="14:14" customFormat="1">
      <c r="N20134" s="74"/>
    </row>
    <row r="20135" spans="14:14" customFormat="1">
      <c r="N20135" s="74"/>
    </row>
    <row r="20136" spans="14:14" customFormat="1">
      <c r="N20136" s="74"/>
    </row>
    <row r="20137" spans="14:14" customFormat="1">
      <c r="N20137" s="74"/>
    </row>
    <row r="20138" spans="14:14" customFormat="1">
      <c r="N20138" s="74"/>
    </row>
    <row r="20139" spans="14:14" customFormat="1">
      <c r="N20139" s="74"/>
    </row>
    <row r="20140" spans="14:14" customFormat="1">
      <c r="N20140" s="74"/>
    </row>
    <row r="20141" spans="14:14" customFormat="1">
      <c r="N20141" s="74"/>
    </row>
    <row r="20142" spans="14:14" customFormat="1">
      <c r="N20142" s="74"/>
    </row>
    <row r="20143" spans="14:14" customFormat="1">
      <c r="N20143" s="74"/>
    </row>
    <row r="20144" spans="14:14" customFormat="1">
      <c r="N20144" s="74"/>
    </row>
    <row r="20145" spans="14:14" customFormat="1">
      <c r="N20145" s="74"/>
    </row>
    <row r="20146" spans="14:14" customFormat="1">
      <c r="N20146" s="74"/>
    </row>
    <row r="20147" spans="14:14" customFormat="1">
      <c r="N20147" s="74"/>
    </row>
    <row r="20148" spans="14:14" customFormat="1">
      <c r="N20148" s="74"/>
    </row>
    <row r="20149" spans="14:14" customFormat="1">
      <c r="N20149" s="74"/>
    </row>
    <row r="20150" spans="14:14" customFormat="1">
      <c r="N20150" s="74"/>
    </row>
    <row r="20151" spans="14:14" customFormat="1">
      <c r="N20151" s="74"/>
    </row>
    <row r="20152" spans="14:14" customFormat="1">
      <c r="N20152" s="74"/>
    </row>
    <row r="20153" spans="14:14" customFormat="1">
      <c r="N20153" s="74"/>
    </row>
    <row r="20154" spans="14:14" customFormat="1">
      <c r="N20154" s="74"/>
    </row>
    <row r="20155" spans="14:14" customFormat="1">
      <c r="N20155" s="74"/>
    </row>
    <row r="20156" spans="14:14" customFormat="1">
      <c r="N20156" s="74"/>
    </row>
    <row r="20157" spans="14:14" customFormat="1">
      <c r="N20157" s="74"/>
    </row>
    <row r="20158" spans="14:14" customFormat="1">
      <c r="N20158" s="74"/>
    </row>
    <row r="20159" spans="14:14" customFormat="1">
      <c r="N20159" s="74"/>
    </row>
    <row r="20160" spans="14:14" customFormat="1">
      <c r="N20160" s="74"/>
    </row>
    <row r="20161" spans="14:14" customFormat="1">
      <c r="N20161" s="74"/>
    </row>
    <row r="20162" spans="14:14" customFormat="1">
      <c r="N20162" s="74"/>
    </row>
    <row r="20163" spans="14:14" customFormat="1">
      <c r="N20163" s="74"/>
    </row>
    <row r="20164" spans="14:14" customFormat="1">
      <c r="N20164" s="74"/>
    </row>
    <row r="20165" spans="14:14" customFormat="1">
      <c r="N20165" s="74"/>
    </row>
    <row r="20166" spans="14:14" customFormat="1">
      <c r="N20166" s="74"/>
    </row>
    <row r="20167" spans="14:14" customFormat="1">
      <c r="N20167" s="74"/>
    </row>
    <row r="20168" spans="14:14" customFormat="1">
      <c r="N20168" s="74"/>
    </row>
    <row r="20169" spans="14:14" customFormat="1">
      <c r="N20169" s="74"/>
    </row>
    <row r="20170" spans="14:14" customFormat="1">
      <c r="N20170" s="74"/>
    </row>
    <row r="20171" spans="14:14" customFormat="1">
      <c r="N20171" s="74"/>
    </row>
    <row r="20172" spans="14:14" customFormat="1">
      <c r="N20172" s="74"/>
    </row>
    <row r="20173" spans="14:14" customFormat="1">
      <c r="N20173" s="74"/>
    </row>
    <row r="20174" spans="14:14" customFormat="1">
      <c r="N20174" s="74"/>
    </row>
    <row r="20175" spans="14:14" customFormat="1">
      <c r="N20175" s="74"/>
    </row>
    <row r="20176" spans="14:14" customFormat="1">
      <c r="N20176" s="74"/>
    </row>
    <row r="20177" spans="14:14" customFormat="1">
      <c r="N20177" s="74"/>
    </row>
    <row r="20178" spans="14:14" customFormat="1">
      <c r="N20178" s="74"/>
    </row>
    <row r="20179" spans="14:14" customFormat="1">
      <c r="N20179" s="74"/>
    </row>
    <row r="20180" spans="14:14" customFormat="1">
      <c r="N20180" s="74"/>
    </row>
    <row r="20181" spans="14:14" customFormat="1">
      <c r="N20181" s="74"/>
    </row>
    <row r="20182" spans="14:14" customFormat="1">
      <c r="N20182" s="74"/>
    </row>
    <row r="20183" spans="14:14" customFormat="1">
      <c r="N20183" s="74"/>
    </row>
    <row r="20184" spans="14:14" customFormat="1">
      <c r="N20184" s="74"/>
    </row>
    <row r="20185" spans="14:14" customFormat="1">
      <c r="N20185" s="74"/>
    </row>
    <row r="20186" spans="14:14" customFormat="1">
      <c r="N20186" s="74"/>
    </row>
    <row r="20187" spans="14:14" customFormat="1">
      <c r="N20187" s="74"/>
    </row>
    <row r="20188" spans="14:14" customFormat="1">
      <c r="N20188" s="74"/>
    </row>
    <row r="20189" spans="14:14" customFormat="1">
      <c r="N20189" s="74"/>
    </row>
    <row r="20190" spans="14:14" customFormat="1">
      <c r="N20190" s="74"/>
    </row>
    <row r="20191" spans="14:14" customFormat="1">
      <c r="N20191" s="74"/>
    </row>
    <row r="20192" spans="14:14" customFormat="1">
      <c r="N20192" s="74"/>
    </row>
    <row r="20193" spans="14:14" customFormat="1">
      <c r="N20193" s="74"/>
    </row>
    <row r="20194" spans="14:14" customFormat="1">
      <c r="N20194" s="74"/>
    </row>
    <row r="20195" spans="14:14" customFormat="1">
      <c r="N20195" s="74"/>
    </row>
    <row r="20196" spans="14:14" customFormat="1">
      <c r="N20196" s="74"/>
    </row>
    <row r="20197" spans="14:14" customFormat="1">
      <c r="N20197" s="74"/>
    </row>
    <row r="20198" spans="14:14" customFormat="1">
      <c r="N20198" s="74"/>
    </row>
    <row r="20199" spans="14:14" customFormat="1">
      <c r="N20199" s="74"/>
    </row>
    <row r="20200" spans="14:14" customFormat="1">
      <c r="N20200" s="74"/>
    </row>
    <row r="20201" spans="14:14" customFormat="1">
      <c r="N20201" s="74"/>
    </row>
    <row r="20202" spans="14:14" customFormat="1">
      <c r="N20202" s="74"/>
    </row>
    <row r="20203" spans="14:14" customFormat="1">
      <c r="N20203" s="74"/>
    </row>
    <row r="20204" spans="14:14" customFormat="1">
      <c r="N20204" s="74"/>
    </row>
    <row r="20205" spans="14:14" customFormat="1">
      <c r="N20205" s="74"/>
    </row>
    <row r="20206" spans="14:14" customFormat="1">
      <c r="N20206" s="74"/>
    </row>
    <row r="20207" spans="14:14" customFormat="1">
      <c r="N20207" s="74"/>
    </row>
    <row r="20208" spans="14:14" customFormat="1">
      <c r="N20208" s="74"/>
    </row>
    <row r="20209" spans="14:14" customFormat="1">
      <c r="N20209" s="74"/>
    </row>
    <row r="20210" spans="14:14" customFormat="1">
      <c r="N20210" s="74"/>
    </row>
    <row r="20211" spans="14:14" customFormat="1">
      <c r="N20211" s="74"/>
    </row>
    <row r="20212" spans="14:14" customFormat="1">
      <c r="N20212" s="74"/>
    </row>
    <row r="20213" spans="14:14" customFormat="1">
      <c r="N20213" s="74"/>
    </row>
    <row r="20214" spans="14:14" customFormat="1">
      <c r="N20214" s="74"/>
    </row>
    <row r="20215" spans="14:14" customFormat="1">
      <c r="N20215" s="74"/>
    </row>
    <row r="20216" spans="14:14" customFormat="1">
      <c r="N20216" s="74"/>
    </row>
    <row r="20217" spans="14:14" customFormat="1">
      <c r="N20217" s="74"/>
    </row>
    <row r="20218" spans="14:14" customFormat="1">
      <c r="N20218" s="74"/>
    </row>
    <row r="20219" spans="14:14" customFormat="1">
      <c r="N20219" s="74"/>
    </row>
    <row r="20220" spans="14:14" customFormat="1">
      <c r="N20220" s="74"/>
    </row>
    <row r="20221" spans="14:14" customFormat="1">
      <c r="N20221" s="74"/>
    </row>
    <row r="20222" spans="14:14" customFormat="1">
      <c r="N20222" s="74"/>
    </row>
    <row r="20223" spans="14:14" customFormat="1">
      <c r="N20223" s="74"/>
    </row>
    <row r="20224" spans="14:14" customFormat="1">
      <c r="N20224" s="74"/>
    </row>
    <row r="20225" spans="14:14" customFormat="1">
      <c r="N20225" s="74"/>
    </row>
    <row r="20226" spans="14:14" customFormat="1">
      <c r="N20226" s="74"/>
    </row>
    <row r="20227" spans="14:14" customFormat="1">
      <c r="N20227" s="74"/>
    </row>
    <row r="20228" spans="14:14" customFormat="1">
      <c r="N20228" s="74"/>
    </row>
    <row r="20229" spans="14:14" customFormat="1">
      <c r="N20229" s="74"/>
    </row>
    <row r="20230" spans="14:14" customFormat="1">
      <c r="N20230" s="74"/>
    </row>
    <row r="20231" spans="14:14" customFormat="1">
      <c r="N20231" s="74"/>
    </row>
    <row r="20232" spans="14:14" customFormat="1">
      <c r="N20232" s="74"/>
    </row>
    <row r="20233" spans="14:14" customFormat="1">
      <c r="N20233" s="74"/>
    </row>
    <row r="20234" spans="14:14" customFormat="1">
      <c r="N20234" s="74"/>
    </row>
    <row r="20235" spans="14:14" customFormat="1">
      <c r="N20235" s="74"/>
    </row>
    <row r="20236" spans="14:14" customFormat="1">
      <c r="N20236" s="74"/>
    </row>
    <row r="20237" spans="14:14" customFormat="1">
      <c r="N20237" s="74"/>
    </row>
    <row r="20238" spans="14:14" customFormat="1">
      <c r="N20238" s="74"/>
    </row>
    <row r="20239" spans="14:14" customFormat="1">
      <c r="N20239" s="74"/>
    </row>
    <row r="20240" spans="14:14" customFormat="1">
      <c r="N20240" s="74"/>
    </row>
    <row r="20241" spans="14:14" customFormat="1">
      <c r="N20241" s="74"/>
    </row>
    <row r="20242" spans="14:14" customFormat="1">
      <c r="N20242" s="74"/>
    </row>
    <row r="20243" spans="14:14" customFormat="1">
      <c r="N20243" s="74"/>
    </row>
    <row r="20244" spans="14:14" customFormat="1">
      <c r="N20244" s="74"/>
    </row>
    <row r="20245" spans="14:14" customFormat="1">
      <c r="N20245" s="74"/>
    </row>
    <row r="20246" spans="14:14" customFormat="1">
      <c r="N20246" s="74"/>
    </row>
    <row r="20247" spans="14:14" customFormat="1">
      <c r="N20247" s="74"/>
    </row>
    <row r="20248" spans="14:14" customFormat="1">
      <c r="N20248" s="74"/>
    </row>
    <row r="20249" spans="14:14" customFormat="1">
      <c r="N20249" s="74"/>
    </row>
    <row r="20250" spans="14:14" customFormat="1">
      <c r="N20250" s="74"/>
    </row>
    <row r="20251" spans="14:14" customFormat="1">
      <c r="N20251" s="74"/>
    </row>
    <row r="20252" spans="14:14" customFormat="1">
      <c r="N20252" s="74"/>
    </row>
    <row r="20253" spans="14:14" customFormat="1">
      <c r="N20253" s="74"/>
    </row>
    <row r="20254" spans="14:14" customFormat="1">
      <c r="N20254" s="74"/>
    </row>
    <row r="20255" spans="14:14" customFormat="1">
      <c r="N20255" s="74"/>
    </row>
    <row r="20256" spans="14:14" customFormat="1">
      <c r="N20256" s="74"/>
    </row>
    <row r="20257" spans="14:14" customFormat="1">
      <c r="N20257" s="74"/>
    </row>
    <row r="20258" spans="14:14" customFormat="1">
      <c r="N20258" s="74"/>
    </row>
    <row r="20259" spans="14:14" customFormat="1">
      <c r="N20259" s="74"/>
    </row>
    <row r="20260" spans="14:14" customFormat="1">
      <c r="N20260" s="74"/>
    </row>
    <row r="20261" spans="14:14" customFormat="1">
      <c r="N20261" s="74"/>
    </row>
    <row r="20262" spans="14:14" customFormat="1">
      <c r="N20262" s="74"/>
    </row>
    <row r="20263" spans="14:14" customFormat="1">
      <c r="N20263" s="74"/>
    </row>
    <row r="20264" spans="14:14" customFormat="1">
      <c r="N20264" s="74"/>
    </row>
    <row r="20265" spans="14:14" customFormat="1">
      <c r="N20265" s="74"/>
    </row>
    <row r="20266" spans="14:14" customFormat="1">
      <c r="N20266" s="74"/>
    </row>
    <row r="20267" spans="14:14" customFormat="1">
      <c r="N20267" s="74"/>
    </row>
    <row r="20268" spans="14:14" customFormat="1">
      <c r="N20268" s="74"/>
    </row>
    <row r="20269" spans="14:14" customFormat="1">
      <c r="N20269" s="74"/>
    </row>
    <row r="20270" spans="14:14" customFormat="1">
      <c r="N20270" s="74"/>
    </row>
    <row r="20271" spans="14:14" customFormat="1">
      <c r="N20271" s="74"/>
    </row>
    <row r="20272" spans="14:14" customFormat="1">
      <c r="N20272" s="74"/>
    </row>
    <row r="20273" spans="14:14" customFormat="1">
      <c r="N20273" s="74"/>
    </row>
    <row r="20274" spans="14:14" customFormat="1">
      <c r="N20274" s="74"/>
    </row>
    <row r="20275" spans="14:14" customFormat="1">
      <c r="N20275" s="74"/>
    </row>
    <row r="20276" spans="14:14" customFormat="1">
      <c r="N20276" s="74"/>
    </row>
    <row r="20277" spans="14:14" customFormat="1">
      <c r="N20277" s="74"/>
    </row>
    <row r="20278" spans="14:14" customFormat="1">
      <c r="N20278" s="74"/>
    </row>
    <row r="20279" spans="14:14" customFormat="1">
      <c r="N20279" s="74"/>
    </row>
    <row r="20280" spans="14:14" customFormat="1">
      <c r="N20280" s="74"/>
    </row>
    <row r="20281" spans="14:14" customFormat="1">
      <c r="N20281" s="74"/>
    </row>
    <row r="20282" spans="14:14" customFormat="1">
      <c r="N20282" s="74"/>
    </row>
    <row r="20283" spans="14:14" customFormat="1">
      <c r="N20283" s="74"/>
    </row>
    <row r="20284" spans="14:14" customFormat="1">
      <c r="N20284" s="74"/>
    </row>
    <row r="20285" spans="14:14" customFormat="1">
      <c r="N20285" s="74"/>
    </row>
    <row r="20286" spans="14:14" customFormat="1">
      <c r="N20286" s="74"/>
    </row>
    <row r="20287" spans="14:14" customFormat="1">
      <c r="N20287" s="74"/>
    </row>
    <row r="20288" spans="14:14" customFormat="1">
      <c r="N20288" s="74"/>
    </row>
    <row r="20289" spans="14:14" customFormat="1">
      <c r="N20289" s="74"/>
    </row>
    <row r="20290" spans="14:14" customFormat="1">
      <c r="N20290" s="74"/>
    </row>
    <row r="20291" spans="14:14" customFormat="1">
      <c r="N20291" s="74"/>
    </row>
    <row r="20292" spans="14:14" customFormat="1">
      <c r="N20292" s="74"/>
    </row>
    <row r="20293" spans="14:14" customFormat="1">
      <c r="N20293" s="74"/>
    </row>
    <row r="20294" spans="14:14" customFormat="1">
      <c r="N20294" s="74"/>
    </row>
    <row r="20295" spans="14:14" customFormat="1">
      <c r="N20295" s="74"/>
    </row>
    <row r="20296" spans="14:14" customFormat="1">
      <c r="N20296" s="74"/>
    </row>
    <row r="20297" spans="14:14" customFormat="1">
      <c r="N20297" s="74"/>
    </row>
    <row r="20298" spans="14:14" customFormat="1">
      <c r="N20298" s="74"/>
    </row>
    <row r="20299" spans="14:14" customFormat="1">
      <c r="N20299" s="74"/>
    </row>
    <row r="20300" spans="14:14" customFormat="1">
      <c r="N20300" s="74"/>
    </row>
    <row r="20301" spans="14:14" customFormat="1">
      <c r="N20301" s="74"/>
    </row>
    <row r="20302" spans="14:14" customFormat="1">
      <c r="N20302" s="74"/>
    </row>
    <row r="20303" spans="14:14" customFormat="1">
      <c r="N20303" s="74"/>
    </row>
    <row r="20304" spans="14:14" customFormat="1">
      <c r="N20304" s="74"/>
    </row>
    <row r="20305" spans="14:14" customFormat="1">
      <c r="N20305" s="74"/>
    </row>
    <row r="20306" spans="14:14" customFormat="1">
      <c r="N20306" s="74"/>
    </row>
    <row r="20307" spans="14:14" customFormat="1">
      <c r="N20307" s="74"/>
    </row>
    <row r="20308" spans="14:14" customFormat="1">
      <c r="N20308" s="74"/>
    </row>
    <row r="20309" spans="14:14" customFormat="1">
      <c r="N20309" s="74"/>
    </row>
    <row r="20310" spans="14:14" customFormat="1">
      <c r="N20310" s="74"/>
    </row>
    <row r="20311" spans="14:14" customFormat="1">
      <c r="N20311" s="74"/>
    </row>
    <row r="20312" spans="14:14" customFormat="1">
      <c r="N20312" s="74"/>
    </row>
    <row r="20313" spans="14:14" customFormat="1">
      <c r="N20313" s="74"/>
    </row>
    <row r="20314" spans="14:14" customFormat="1">
      <c r="N20314" s="74"/>
    </row>
    <row r="20315" spans="14:14" customFormat="1">
      <c r="N20315" s="74"/>
    </row>
    <row r="20316" spans="14:14" customFormat="1">
      <c r="N20316" s="74"/>
    </row>
    <row r="20317" spans="14:14" customFormat="1">
      <c r="N20317" s="74"/>
    </row>
    <row r="20318" spans="14:14" customFormat="1">
      <c r="N20318" s="74"/>
    </row>
    <row r="20319" spans="14:14" customFormat="1">
      <c r="N20319" s="74"/>
    </row>
    <row r="20320" spans="14:14" customFormat="1">
      <c r="N20320" s="74"/>
    </row>
    <row r="20321" spans="14:14" customFormat="1">
      <c r="N20321" s="74"/>
    </row>
    <row r="20322" spans="14:14" customFormat="1">
      <c r="N20322" s="74"/>
    </row>
    <row r="20323" spans="14:14" customFormat="1">
      <c r="N20323" s="74"/>
    </row>
    <row r="20324" spans="14:14" customFormat="1">
      <c r="N20324" s="74"/>
    </row>
    <row r="20325" spans="14:14" customFormat="1">
      <c r="N20325" s="74"/>
    </row>
    <row r="20326" spans="14:14" customFormat="1">
      <c r="N20326" s="74"/>
    </row>
    <row r="20327" spans="14:14" customFormat="1">
      <c r="N20327" s="74"/>
    </row>
    <row r="20328" spans="14:14" customFormat="1">
      <c r="N20328" s="74"/>
    </row>
    <row r="20329" spans="14:14" customFormat="1">
      <c r="N20329" s="74"/>
    </row>
    <row r="20330" spans="14:14" customFormat="1">
      <c r="N20330" s="74"/>
    </row>
    <row r="20331" spans="14:14" customFormat="1">
      <c r="N20331" s="74"/>
    </row>
    <row r="20332" spans="14:14" customFormat="1">
      <c r="N20332" s="74"/>
    </row>
    <row r="20333" spans="14:14" customFormat="1">
      <c r="N20333" s="74"/>
    </row>
    <row r="20334" spans="14:14" customFormat="1">
      <c r="N20334" s="74"/>
    </row>
    <row r="20335" spans="14:14" customFormat="1">
      <c r="N20335" s="74"/>
    </row>
    <row r="20336" spans="14:14" customFormat="1">
      <c r="N20336" s="74"/>
    </row>
    <row r="20337" spans="14:14" customFormat="1">
      <c r="N20337" s="74"/>
    </row>
    <row r="20338" spans="14:14" customFormat="1">
      <c r="N20338" s="74"/>
    </row>
    <row r="20339" spans="14:14" customFormat="1">
      <c r="N20339" s="74"/>
    </row>
    <row r="20340" spans="14:14" customFormat="1">
      <c r="N20340" s="74"/>
    </row>
    <row r="20341" spans="14:14" customFormat="1">
      <c r="N20341" s="74"/>
    </row>
    <row r="20342" spans="14:14" customFormat="1">
      <c r="N20342" s="74"/>
    </row>
    <row r="20343" spans="14:14" customFormat="1">
      <c r="N20343" s="74"/>
    </row>
    <row r="20344" spans="14:14" customFormat="1">
      <c r="N20344" s="74"/>
    </row>
    <row r="20345" spans="14:14" customFormat="1">
      <c r="N20345" s="74"/>
    </row>
    <row r="20346" spans="14:14" customFormat="1">
      <c r="N20346" s="74"/>
    </row>
    <row r="20347" spans="14:14" customFormat="1">
      <c r="N20347" s="74"/>
    </row>
    <row r="20348" spans="14:14" customFormat="1">
      <c r="N20348" s="74"/>
    </row>
    <row r="20349" spans="14:14" customFormat="1">
      <c r="N20349" s="74"/>
    </row>
    <row r="20350" spans="14:14" customFormat="1">
      <c r="N20350" s="74"/>
    </row>
    <row r="20351" spans="14:14" customFormat="1">
      <c r="N20351" s="74"/>
    </row>
    <row r="20352" spans="14:14" customFormat="1">
      <c r="N20352" s="74"/>
    </row>
    <row r="20353" spans="14:14" customFormat="1">
      <c r="N20353" s="74"/>
    </row>
    <row r="20354" spans="14:14" customFormat="1">
      <c r="N20354" s="74"/>
    </row>
    <row r="20355" spans="14:14" customFormat="1">
      <c r="N20355" s="74"/>
    </row>
    <row r="20356" spans="14:14" customFormat="1">
      <c r="N20356" s="74"/>
    </row>
    <row r="20357" spans="14:14" customFormat="1">
      <c r="N20357" s="74"/>
    </row>
    <row r="20358" spans="14:14" customFormat="1">
      <c r="N20358" s="74"/>
    </row>
    <row r="20359" spans="14:14" customFormat="1">
      <c r="N20359" s="74"/>
    </row>
    <row r="20360" spans="14:14" customFormat="1">
      <c r="N20360" s="74"/>
    </row>
    <row r="20361" spans="14:14" customFormat="1">
      <c r="N20361" s="74"/>
    </row>
    <row r="20362" spans="14:14" customFormat="1">
      <c r="N20362" s="74"/>
    </row>
    <row r="20363" spans="14:14" customFormat="1">
      <c r="N20363" s="74"/>
    </row>
    <row r="20364" spans="14:14" customFormat="1">
      <c r="N20364" s="74"/>
    </row>
    <row r="20365" spans="14:14" customFormat="1">
      <c r="N20365" s="74"/>
    </row>
    <row r="20366" spans="14:14" customFormat="1">
      <c r="N20366" s="74"/>
    </row>
    <row r="20367" spans="14:14" customFormat="1">
      <c r="N20367" s="74"/>
    </row>
    <row r="20368" spans="14:14" customFormat="1">
      <c r="N20368" s="74"/>
    </row>
    <row r="20369" spans="14:14" customFormat="1">
      <c r="N20369" s="74"/>
    </row>
    <row r="20370" spans="14:14" customFormat="1">
      <c r="N20370" s="74"/>
    </row>
    <row r="20371" spans="14:14" customFormat="1">
      <c r="N20371" s="74"/>
    </row>
    <row r="20372" spans="14:14" customFormat="1">
      <c r="N20372" s="74"/>
    </row>
    <row r="20373" spans="14:14" customFormat="1">
      <c r="N20373" s="74"/>
    </row>
    <row r="20374" spans="14:14" customFormat="1">
      <c r="N20374" s="74"/>
    </row>
    <row r="20375" spans="14:14" customFormat="1">
      <c r="N20375" s="74"/>
    </row>
    <row r="20376" spans="14:14" customFormat="1">
      <c r="N20376" s="74"/>
    </row>
    <row r="20377" spans="14:14" customFormat="1">
      <c r="N20377" s="74"/>
    </row>
    <row r="20378" spans="14:14" customFormat="1">
      <c r="N20378" s="74"/>
    </row>
    <row r="20379" spans="14:14" customFormat="1">
      <c r="N20379" s="74"/>
    </row>
    <row r="20380" spans="14:14" customFormat="1">
      <c r="N20380" s="74"/>
    </row>
    <row r="20381" spans="14:14" customFormat="1">
      <c r="N20381" s="74"/>
    </row>
    <row r="20382" spans="14:14" customFormat="1">
      <c r="N20382" s="74"/>
    </row>
    <row r="20383" spans="14:14" customFormat="1">
      <c r="N20383" s="74"/>
    </row>
    <row r="20384" spans="14:14" customFormat="1">
      <c r="N20384" s="74"/>
    </row>
    <row r="20385" spans="14:14" customFormat="1">
      <c r="N20385" s="74"/>
    </row>
    <row r="20386" spans="14:14" customFormat="1">
      <c r="N20386" s="74"/>
    </row>
    <row r="20387" spans="14:14" customFormat="1">
      <c r="N20387" s="74"/>
    </row>
    <row r="20388" spans="14:14" customFormat="1">
      <c r="N20388" s="74"/>
    </row>
    <row r="20389" spans="14:14" customFormat="1">
      <c r="N20389" s="74"/>
    </row>
    <row r="20390" spans="14:14" customFormat="1">
      <c r="N20390" s="74"/>
    </row>
    <row r="20391" spans="14:14" customFormat="1">
      <c r="N20391" s="74"/>
    </row>
    <row r="20392" spans="14:14" customFormat="1">
      <c r="N20392" s="74"/>
    </row>
    <row r="20393" spans="14:14" customFormat="1">
      <c r="N20393" s="74"/>
    </row>
    <row r="20394" spans="14:14" customFormat="1">
      <c r="N20394" s="74"/>
    </row>
    <row r="20395" spans="14:14" customFormat="1">
      <c r="N20395" s="74"/>
    </row>
    <row r="20396" spans="14:14" customFormat="1">
      <c r="N20396" s="74"/>
    </row>
    <row r="20397" spans="14:14" customFormat="1">
      <c r="N20397" s="74"/>
    </row>
    <row r="20398" spans="14:14" customFormat="1">
      <c r="N20398" s="74"/>
    </row>
    <row r="20399" spans="14:14" customFormat="1">
      <c r="N20399" s="74"/>
    </row>
    <row r="20400" spans="14:14" customFormat="1">
      <c r="N20400" s="74"/>
    </row>
    <row r="20401" spans="14:14" customFormat="1">
      <c r="N20401" s="74"/>
    </row>
    <row r="20402" spans="14:14" customFormat="1">
      <c r="N20402" s="74"/>
    </row>
    <row r="20403" spans="14:14" customFormat="1">
      <c r="N20403" s="74"/>
    </row>
    <row r="20404" spans="14:14" customFormat="1">
      <c r="N20404" s="74"/>
    </row>
    <row r="20405" spans="14:14" customFormat="1">
      <c r="N20405" s="74"/>
    </row>
    <row r="20406" spans="14:14" customFormat="1">
      <c r="N20406" s="74"/>
    </row>
    <row r="20407" spans="14:14" customFormat="1">
      <c r="N20407" s="74"/>
    </row>
    <row r="20408" spans="14:14" customFormat="1">
      <c r="N20408" s="74"/>
    </row>
    <row r="20409" spans="14:14" customFormat="1">
      <c r="N20409" s="74"/>
    </row>
    <row r="20410" spans="14:14" customFormat="1">
      <c r="N20410" s="74"/>
    </row>
    <row r="20411" spans="14:14" customFormat="1">
      <c r="N20411" s="74"/>
    </row>
    <row r="20412" spans="14:14" customFormat="1">
      <c r="N20412" s="74"/>
    </row>
    <row r="20413" spans="14:14" customFormat="1">
      <c r="N20413" s="74"/>
    </row>
    <row r="20414" spans="14:14" customFormat="1">
      <c r="N20414" s="74"/>
    </row>
    <row r="20415" spans="14:14" customFormat="1">
      <c r="N20415" s="74"/>
    </row>
    <row r="20416" spans="14:14" customFormat="1">
      <c r="N20416" s="74"/>
    </row>
    <row r="20417" spans="14:14" customFormat="1">
      <c r="N20417" s="74"/>
    </row>
    <row r="20418" spans="14:14" customFormat="1">
      <c r="N20418" s="74"/>
    </row>
    <row r="20419" spans="14:14" customFormat="1">
      <c r="N20419" s="74"/>
    </row>
    <row r="20420" spans="14:14" customFormat="1">
      <c r="N20420" s="74"/>
    </row>
    <row r="20421" spans="14:14" customFormat="1">
      <c r="N20421" s="74"/>
    </row>
    <row r="20422" spans="14:14" customFormat="1">
      <c r="N20422" s="74"/>
    </row>
    <row r="20423" spans="14:14" customFormat="1">
      <c r="N20423" s="74"/>
    </row>
    <row r="20424" spans="14:14" customFormat="1">
      <c r="N20424" s="74"/>
    </row>
    <row r="20425" spans="14:14" customFormat="1">
      <c r="N20425" s="74"/>
    </row>
    <row r="20426" spans="14:14" customFormat="1">
      <c r="N20426" s="74"/>
    </row>
    <row r="20427" spans="14:14" customFormat="1">
      <c r="N20427" s="74"/>
    </row>
    <row r="20428" spans="14:14" customFormat="1">
      <c r="N20428" s="74"/>
    </row>
    <row r="20429" spans="14:14" customFormat="1">
      <c r="N20429" s="74"/>
    </row>
    <row r="20430" spans="14:14" customFormat="1">
      <c r="N20430" s="74"/>
    </row>
    <row r="20431" spans="14:14" customFormat="1">
      <c r="N20431" s="74"/>
    </row>
    <row r="20432" spans="14:14" customFormat="1">
      <c r="N20432" s="74"/>
    </row>
    <row r="20433" spans="14:14" customFormat="1">
      <c r="N20433" s="74"/>
    </row>
    <row r="20434" spans="14:14" customFormat="1">
      <c r="N20434" s="74"/>
    </row>
    <row r="20435" spans="14:14" customFormat="1">
      <c r="N20435" s="74"/>
    </row>
    <row r="20436" spans="14:14" customFormat="1">
      <c r="N20436" s="74"/>
    </row>
    <row r="20437" spans="14:14" customFormat="1">
      <c r="N20437" s="74"/>
    </row>
    <row r="20438" spans="14:14" customFormat="1">
      <c r="N20438" s="74"/>
    </row>
    <row r="20439" spans="14:14" customFormat="1">
      <c r="N20439" s="74"/>
    </row>
    <row r="20440" spans="14:14" customFormat="1">
      <c r="N20440" s="74"/>
    </row>
    <row r="20441" spans="14:14" customFormat="1">
      <c r="N20441" s="74"/>
    </row>
    <row r="20442" spans="14:14" customFormat="1">
      <c r="N20442" s="74"/>
    </row>
    <row r="20443" spans="14:14" customFormat="1">
      <c r="N20443" s="74"/>
    </row>
    <row r="20444" spans="14:14" customFormat="1">
      <c r="N20444" s="74"/>
    </row>
    <row r="20445" spans="14:14" customFormat="1">
      <c r="N20445" s="74"/>
    </row>
    <row r="20446" spans="14:14" customFormat="1">
      <c r="N20446" s="74"/>
    </row>
    <row r="20447" spans="14:14" customFormat="1">
      <c r="N20447" s="74"/>
    </row>
    <row r="20448" spans="14:14" customFormat="1">
      <c r="N20448" s="74"/>
    </row>
    <row r="20449" spans="14:14" customFormat="1">
      <c r="N20449" s="74"/>
    </row>
    <row r="20450" spans="14:14" customFormat="1">
      <c r="N20450" s="74"/>
    </row>
    <row r="20451" spans="14:14" customFormat="1">
      <c r="N20451" s="74"/>
    </row>
    <row r="20452" spans="14:14" customFormat="1">
      <c r="N20452" s="74"/>
    </row>
    <row r="20453" spans="14:14" customFormat="1">
      <c r="N20453" s="74"/>
    </row>
    <row r="20454" spans="14:14" customFormat="1">
      <c r="N20454" s="74"/>
    </row>
    <row r="20455" spans="14:14" customFormat="1">
      <c r="N20455" s="74"/>
    </row>
    <row r="20456" spans="14:14" customFormat="1">
      <c r="N20456" s="74"/>
    </row>
    <row r="20457" spans="14:14" customFormat="1">
      <c r="N20457" s="74"/>
    </row>
    <row r="20458" spans="14:14" customFormat="1">
      <c r="N20458" s="74"/>
    </row>
    <row r="20459" spans="14:14" customFormat="1">
      <c r="N20459" s="74"/>
    </row>
    <row r="20460" spans="14:14" customFormat="1">
      <c r="N20460" s="74"/>
    </row>
    <row r="20461" spans="14:14" customFormat="1">
      <c r="N20461" s="74"/>
    </row>
    <row r="20462" spans="14:14" customFormat="1">
      <c r="N20462" s="74"/>
    </row>
    <row r="20463" spans="14:14" customFormat="1">
      <c r="N20463" s="74"/>
    </row>
    <row r="20464" spans="14:14" customFormat="1">
      <c r="N20464" s="74"/>
    </row>
    <row r="20465" spans="14:14" customFormat="1">
      <c r="N20465" s="74"/>
    </row>
    <row r="20466" spans="14:14" customFormat="1">
      <c r="N20466" s="74"/>
    </row>
    <row r="20467" spans="14:14" customFormat="1">
      <c r="N20467" s="74"/>
    </row>
    <row r="20468" spans="14:14" customFormat="1">
      <c r="N20468" s="74"/>
    </row>
    <row r="20469" spans="14:14" customFormat="1">
      <c r="N20469" s="74"/>
    </row>
    <row r="20470" spans="14:14" customFormat="1">
      <c r="N20470" s="74"/>
    </row>
    <row r="20471" spans="14:14" customFormat="1">
      <c r="N20471" s="74"/>
    </row>
    <row r="20472" spans="14:14" customFormat="1">
      <c r="N20472" s="74"/>
    </row>
    <row r="20473" spans="14:14" customFormat="1">
      <c r="N20473" s="74"/>
    </row>
    <row r="20474" spans="14:14" customFormat="1">
      <c r="N20474" s="74"/>
    </row>
    <row r="20475" spans="14:14" customFormat="1">
      <c r="N20475" s="74"/>
    </row>
    <row r="20476" spans="14:14" customFormat="1">
      <c r="N20476" s="74"/>
    </row>
    <row r="20477" spans="14:14" customFormat="1">
      <c r="N20477" s="74"/>
    </row>
    <row r="20478" spans="14:14" customFormat="1">
      <c r="N20478" s="74"/>
    </row>
    <row r="20479" spans="14:14" customFormat="1">
      <c r="N20479" s="74"/>
    </row>
    <row r="20480" spans="14:14" customFormat="1">
      <c r="N20480" s="74"/>
    </row>
    <row r="20481" spans="14:14" customFormat="1">
      <c r="N20481" s="74"/>
    </row>
    <row r="20482" spans="14:14" customFormat="1">
      <c r="N20482" s="74"/>
    </row>
    <row r="20483" spans="14:14" customFormat="1">
      <c r="N20483" s="74"/>
    </row>
    <row r="20484" spans="14:14" customFormat="1">
      <c r="N20484" s="74"/>
    </row>
    <row r="20485" spans="14:14" customFormat="1">
      <c r="N20485" s="74"/>
    </row>
    <row r="20486" spans="14:14" customFormat="1">
      <c r="N20486" s="74"/>
    </row>
    <row r="20487" spans="14:14" customFormat="1">
      <c r="N20487" s="74"/>
    </row>
    <row r="20488" spans="14:14" customFormat="1">
      <c r="N20488" s="74"/>
    </row>
    <row r="20489" spans="14:14" customFormat="1">
      <c r="N20489" s="74"/>
    </row>
    <row r="20490" spans="14:14" customFormat="1">
      <c r="N20490" s="74"/>
    </row>
    <row r="20491" spans="14:14" customFormat="1">
      <c r="N20491" s="74"/>
    </row>
    <row r="20492" spans="14:14" customFormat="1">
      <c r="N20492" s="74"/>
    </row>
    <row r="20493" spans="14:14" customFormat="1">
      <c r="N20493" s="74"/>
    </row>
    <row r="20494" spans="14:14" customFormat="1">
      <c r="N20494" s="74"/>
    </row>
    <row r="20495" spans="14:14" customFormat="1">
      <c r="N20495" s="74"/>
    </row>
    <row r="20496" spans="14:14" customFormat="1">
      <c r="N20496" s="74"/>
    </row>
    <row r="20497" spans="14:14" customFormat="1">
      <c r="N20497" s="74"/>
    </row>
    <row r="20498" spans="14:14" customFormat="1">
      <c r="N20498" s="74"/>
    </row>
    <row r="20499" spans="14:14" customFormat="1">
      <c r="N20499" s="74"/>
    </row>
    <row r="20500" spans="14:14" customFormat="1">
      <c r="N20500" s="74"/>
    </row>
    <row r="20501" spans="14:14" customFormat="1">
      <c r="N20501" s="74"/>
    </row>
    <row r="20502" spans="14:14" customFormat="1">
      <c r="N20502" s="74"/>
    </row>
    <row r="20503" spans="14:14" customFormat="1">
      <c r="N20503" s="74"/>
    </row>
    <row r="20504" spans="14:14" customFormat="1">
      <c r="N20504" s="74"/>
    </row>
    <row r="20505" spans="14:14" customFormat="1">
      <c r="N20505" s="74"/>
    </row>
    <row r="20506" spans="14:14" customFormat="1">
      <c r="N20506" s="74"/>
    </row>
    <row r="20507" spans="14:14" customFormat="1">
      <c r="N20507" s="74"/>
    </row>
    <row r="20508" spans="14:14" customFormat="1">
      <c r="N20508" s="74"/>
    </row>
    <row r="20509" spans="14:14" customFormat="1">
      <c r="N20509" s="74"/>
    </row>
    <row r="20510" spans="14:14" customFormat="1">
      <c r="N20510" s="74"/>
    </row>
    <row r="20511" spans="14:14" customFormat="1">
      <c r="N20511" s="74"/>
    </row>
    <row r="20512" spans="14:14" customFormat="1">
      <c r="N20512" s="74"/>
    </row>
    <row r="20513" spans="14:14" customFormat="1">
      <c r="N20513" s="74"/>
    </row>
    <row r="20514" spans="14:14" customFormat="1">
      <c r="N20514" s="74"/>
    </row>
    <row r="20515" spans="14:14" customFormat="1">
      <c r="N20515" s="74"/>
    </row>
    <row r="20516" spans="14:14" customFormat="1">
      <c r="N20516" s="74"/>
    </row>
    <row r="20517" spans="14:14" customFormat="1">
      <c r="N20517" s="74"/>
    </row>
    <row r="20518" spans="14:14" customFormat="1">
      <c r="N20518" s="74"/>
    </row>
    <row r="20519" spans="14:14" customFormat="1">
      <c r="N20519" s="74"/>
    </row>
    <row r="20520" spans="14:14" customFormat="1">
      <c r="N20520" s="74"/>
    </row>
    <row r="20521" spans="14:14" customFormat="1">
      <c r="N20521" s="74"/>
    </row>
    <row r="20522" spans="14:14" customFormat="1">
      <c r="N20522" s="74"/>
    </row>
    <row r="20523" spans="14:14" customFormat="1">
      <c r="N20523" s="74"/>
    </row>
    <row r="20524" spans="14:14" customFormat="1">
      <c r="N20524" s="74"/>
    </row>
    <row r="20525" spans="14:14" customFormat="1">
      <c r="N20525" s="74"/>
    </row>
    <row r="20526" spans="14:14" customFormat="1">
      <c r="N20526" s="74"/>
    </row>
    <row r="20527" spans="14:14" customFormat="1">
      <c r="N20527" s="74"/>
    </row>
    <row r="20528" spans="14:14" customFormat="1">
      <c r="N20528" s="74"/>
    </row>
    <row r="20529" spans="14:14" customFormat="1">
      <c r="N20529" s="74"/>
    </row>
    <row r="20530" spans="14:14" customFormat="1">
      <c r="N20530" s="74"/>
    </row>
    <row r="20531" spans="14:14" customFormat="1">
      <c r="N20531" s="74"/>
    </row>
    <row r="20532" spans="14:14" customFormat="1">
      <c r="N20532" s="74"/>
    </row>
    <row r="20533" spans="14:14" customFormat="1">
      <c r="N20533" s="74"/>
    </row>
    <row r="20534" spans="14:14" customFormat="1">
      <c r="N20534" s="74"/>
    </row>
    <row r="20535" spans="14:14" customFormat="1">
      <c r="N20535" s="74"/>
    </row>
    <row r="20536" spans="14:14" customFormat="1">
      <c r="N20536" s="74"/>
    </row>
    <row r="20537" spans="14:14" customFormat="1">
      <c r="N20537" s="74"/>
    </row>
    <row r="20538" spans="14:14" customFormat="1">
      <c r="N20538" s="74"/>
    </row>
    <row r="20539" spans="14:14" customFormat="1">
      <c r="N20539" s="74"/>
    </row>
    <row r="20540" spans="14:14" customFormat="1">
      <c r="N20540" s="74"/>
    </row>
    <row r="20541" spans="14:14" customFormat="1">
      <c r="N20541" s="74"/>
    </row>
    <row r="20542" spans="14:14" customFormat="1">
      <c r="N20542" s="74"/>
    </row>
    <row r="20543" spans="14:14" customFormat="1">
      <c r="N20543" s="74"/>
    </row>
    <row r="20544" spans="14:14" customFormat="1">
      <c r="N20544" s="74"/>
    </row>
    <row r="20545" spans="14:14" customFormat="1">
      <c r="N20545" s="74"/>
    </row>
    <row r="20546" spans="14:14" customFormat="1">
      <c r="N20546" s="74"/>
    </row>
    <row r="20547" spans="14:14" customFormat="1">
      <c r="N20547" s="74"/>
    </row>
    <row r="20548" spans="14:14" customFormat="1">
      <c r="N20548" s="74"/>
    </row>
    <row r="20549" spans="14:14" customFormat="1">
      <c r="N20549" s="74"/>
    </row>
    <row r="20550" spans="14:14" customFormat="1">
      <c r="N20550" s="74"/>
    </row>
    <row r="20551" spans="14:14" customFormat="1">
      <c r="N20551" s="74"/>
    </row>
    <row r="20552" spans="14:14" customFormat="1">
      <c r="N20552" s="74"/>
    </row>
    <row r="20553" spans="14:14" customFormat="1">
      <c r="N20553" s="74"/>
    </row>
    <row r="20554" spans="14:14" customFormat="1">
      <c r="N20554" s="74"/>
    </row>
    <row r="20555" spans="14:14" customFormat="1">
      <c r="N20555" s="74"/>
    </row>
    <row r="20556" spans="14:14" customFormat="1">
      <c r="N20556" s="74"/>
    </row>
    <row r="20557" spans="14:14" customFormat="1">
      <c r="N20557" s="74"/>
    </row>
    <row r="20558" spans="14:14" customFormat="1">
      <c r="N20558" s="74"/>
    </row>
    <row r="20559" spans="14:14" customFormat="1">
      <c r="N20559" s="74"/>
    </row>
    <row r="20560" spans="14:14" customFormat="1">
      <c r="N20560" s="74"/>
    </row>
    <row r="20561" spans="14:14" customFormat="1">
      <c r="N20561" s="74"/>
    </row>
    <row r="20562" spans="14:14" customFormat="1">
      <c r="N20562" s="74"/>
    </row>
    <row r="20563" spans="14:14" customFormat="1">
      <c r="N20563" s="74"/>
    </row>
    <row r="20564" spans="14:14" customFormat="1">
      <c r="N20564" s="74"/>
    </row>
    <row r="20565" spans="14:14" customFormat="1">
      <c r="N20565" s="74"/>
    </row>
    <row r="20566" spans="14:14" customFormat="1">
      <c r="N20566" s="74"/>
    </row>
    <row r="20567" spans="14:14" customFormat="1">
      <c r="N20567" s="74"/>
    </row>
    <row r="20568" spans="14:14" customFormat="1">
      <c r="N20568" s="74"/>
    </row>
    <row r="20569" spans="14:14" customFormat="1">
      <c r="N20569" s="74"/>
    </row>
    <row r="20570" spans="14:14" customFormat="1">
      <c r="N20570" s="74"/>
    </row>
    <row r="20571" spans="14:14" customFormat="1">
      <c r="N20571" s="74"/>
    </row>
    <row r="20572" spans="14:14" customFormat="1">
      <c r="N20572" s="74"/>
    </row>
    <row r="20573" spans="14:14" customFormat="1">
      <c r="N20573" s="74"/>
    </row>
    <row r="20574" spans="14:14" customFormat="1">
      <c r="N20574" s="74"/>
    </row>
    <row r="20575" spans="14:14" customFormat="1">
      <c r="N20575" s="74"/>
    </row>
    <row r="20576" spans="14:14" customFormat="1">
      <c r="N20576" s="74"/>
    </row>
    <row r="20577" spans="14:14" customFormat="1">
      <c r="N20577" s="74"/>
    </row>
    <row r="20578" spans="14:14" customFormat="1">
      <c r="N20578" s="74"/>
    </row>
    <row r="20579" spans="14:14" customFormat="1">
      <c r="N20579" s="74"/>
    </row>
    <row r="20580" spans="14:14" customFormat="1">
      <c r="N20580" s="74"/>
    </row>
    <row r="20581" spans="14:14" customFormat="1">
      <c r="N20581" s="74"/>
    </row>
    <row r="20582" spans="14:14" customFormat="1">
      <c r="N20582" s="74"/>
    </row>
    <row r="20583" spans="14:14" customFormat="1">
      <c r="N20583" s="74"/>
    </row>
    <row r="20584" spans="14:14" customFormat="1">
      <c r="N20584" s="74"/>
    </row>
    <row r="20585" spans="14:14" customFormat="1">
      <c r="N20585" s="74"/>
    </row>
    <row r="20586" spans="14:14" customFormat="1">
      <c r="N20586" s="74"/>
    </row>
    <row r="20587" spans="14:14" customFormat="1">
      <c r="N20587" s="74"/>
    </row>
    <row r="20588" spans="14:14" customFormat="1">
      <c r="N20588" s="74"/>
    </row>
    <row r="20589" spans="14:14" customFormat="1">
      <c r="N20589" s="74"/>
    </row>
    <row r="20590" spans="14:14" customFormat="1">
      <c r="N20590" s="74"/>
    </row>
    <row r="20591" spans="14:14" customFormat="1">
      <c r="N20591" s="74"/>
    </row>
    <row r="20592" spans="14:14" customFormat="1">
      <c r="N20592" s="74"/>
    </row>
    <row r="20593" spans="14:14" customFormat="1">
      <c r="N20593" s="74"/>
    </row>
    <row r="20594" spans="14:14" customFormat="1">
      <c r="N20594" s="74"/>
    </row>
    <row r="20595" spans="14:14" customFormat="1">
      <c r="N20595" s="74"/>
    </row>
    <row r="20596" spans="14:14" customFormat="1">
      <c r="N20596" s="74"/>
    </row>
    <row r="20597" spans="14:14" customFormat="1">
      <c r="N20597" s="74"/>
    </row>
    <row r="20598" spans="14:14" customFormat="1">
      <c r="N20598" s="74"/>
    </row>
    <row r="20599" spans="14:14" customFormat="1">
      <c r="N20599" s="74"/>
    </row>
    <row r="20600" spans="14:14" customFormat="1">
      <c r="N20600" s="74"/>
    </row>
    <row r="20601" spans="14:14" customFormat="1">
      <c r="N20601" s="74"/>
    </row>
    <row r="20602" spans="14:14" customFormat="1">
      <c r="N20602" s="74"/>
    </row>
    <row r="20603" spans="14:14" customFormat="1">
      <c r="N20603" s="74"/>
    </row>
    <row r="20604" spans="14:14" customFormat="1">
      <c r="N20604" s="74"/>
    </row>
    <row r="20605" spans="14:14" customFormat="1">
      <c r="N20605" s="74"/>
    </row>
    <row r="20606" spans="14:14" customFormat="1">
      <c r="N20606" s="74"/>
    </row>
    <row r="20607" spans="14:14" customFormat="1">
      <c r="N20607" s="74"/>
    </row>
    <row r="20608" spans="14:14" customFormat="1">
      <c r="N20608" s="74"/>
    </row>
    <row r="20609" spans="14:14" customFormat="1">
      <c r="N20609" s="74"/>
    </row>
    <row r="20610" spans="14:14" customFormat="1">
      <c r="N20610" s="74"/>
    </row>
    <row r="20611" spans="14:14" customFormat="1">
      <c r="N20611" s="74"/>
    </row>
    <row r="20612" spans="14:14" customFormat="1">
      <c r="N20612" s="74"/>
    </row>
    <row r="20613" spans="14:14" customFormat="1">
      <c r="N20613" s="74"/>
    </row>
    <row r="20614" spans="14:14" customFormat="1">
      <c r="N20614" s="74"/>
    </row>
    <row r="20615" spans="14:14" customFormat="1">
      <c r="N20615" s="74"/>
    </row>
    <row r="20616" spans="14:14" customFormat="1">
      <c r="N20616" s="74"/>
    </row>
    <row r="20617" spans="14:14" customFormat="1">
      <c r="N20617" s="74"/>
    </row>
    <row r="20618" spans="14:14" customFormat="1">
      <c r="N20618" s="74"/>
    </row>
    <row r="20619" spans="14:14" customFormat="1">
      <c r="N20619" s="74"/>
    </row>
    <row r="20620" spans="14:14" customFormat="1">
      <c r="N20620" s="74"/>
    </row>
    <row r="20621" spans="14:14" customFormat="1">
      <c r="N20621" s="74"/>
    </row>
    <row r="20622" spans="14:14" customFormat="1">
      <c r="N20622" s="74"/>
    </row>
    <row r="20623" spans="14:14" customFormat="1">
      <c r="N20623" s="74"/>
    </row>
    <row r="20624" spans="14:14" customFormat="1">
      <c r="N20624" s="74"/>
    </row>
    <row r="20625" spans="14:14" customFormat="1">
      <c r="N20625" s="74"/>
    </row>
    <row r="20626" spans="14:14" customFormat="1">
      <c r="N20626" s="74"/>
    </row>
    <row r="20627" spans="14:14" customFormat="1">
      <c r="N20627" s="74"/>
    </row>
    <row r="20628" spans="14:14" customFormat="1">
      <c r="N20628" s="74"/>
    </row>
    <row r="20629" spans="14:14" customFormat="1">
      <c r="N20629" s="74"/>
    </row>
    <row r="20630" spans="14:14" customFormat="1">
      <c r="N20630" s="74"/>
    </row>
    <row r="20631" spans="14:14" customFormat="1">
      <c r="N20631" s="74"/>
    </row>
    <row r="20632" spans="14:14" customFormat="1">
      <c r="N20632" s="74"/>
    </row>
    <row r="20633" spans="14:14" customFormat="1">
      <c r="N20633" s="74"/>
    </row>
    <row r="20634" spans="14:14" customFormat="1">
      <c r="N20634" s="74"/>
    </row>
    <row r="20635" spans="14:14" customFormat="1">
      <c r="N20635" s="74"/>
    </row>
    <row r="20636" spans="14:14" customFormat="1">
      <c r="N20636" s="74"/>
    </row>
    <row r="20637" spans="14:14" customFormat="1">
      <c r="N20637" s="74"/>
    </row>
    <row r="20638" spans="14:14" customFormat="1">
      <c r="N20638" s="74"/>
    </row>
    <row r="20639" spans="14:14" customFormat="1">
      <c r="N20639" s="74"/>
    </row>
    <row r="20640" spans="14:14" customFormat="1">
      <c r="N20640" s="74"/>
    </row>
    <row r="20641" spans="14:14" customFormat="1">
      <c r="N20641" s="74"/>
    </row>
    <row r="20642" spans="14:14" customFormat="1">
      <c r="N20642" s="74"/>
    </row>
    <row r="20643" spans="14:14" customFormat="1">
      <c r="N20643" s="74"/>
    </row>
    <row r="20644" spans="14:14" customFormat="1">
      <c r="N20644" s="74"/>
    </row>
    <row r="20645" spans="14:14" customFormat="1">
      <c r="N20645" s="74"/>
    </row>
    <row r="20646" spans="14:14" customFormat="1">
      <c r="N20646" s="74"/>
    </row>
    <row r="20647" spans="14:14" customFormat="1">
      <c r="N20647" s="74"/>
    </row>
    <row r="20648" spans="14:14" customFormat="1">
      <c r="N20648" s="74"/>
    </row>
    <row r="20649" spans="14:14" customFormat="1">
      <c r="N20649" s="74"/>
    </row>
    <row r="20650" spans="14:14" customFormat="1">
      <c r="N20650" s="74"/>
    </row>
    <row r="20651" spans="14:14" customFormat="1">
      <c r="N20651" s="74"/>
    </row>
    <row r="20652" spans="14:14" customFormat="1">
      <c r="N20652" s="74"/>
    </row>
    <row r="20653" spans="14:14" customFormat="1">
      <c r="N20653" s="74"/>
    </row>
    <row r="20654" spans="14:14" customFormat="1">
      <c r="N20654" s="74"/>
    </row>
    <row r="20655" spans="14:14" customFormat="1">
      <c r="N20655" s="74"/>
    </row>
    <row r="20656" spans="14:14" customFormat="1">
      <c r="N20656" s="74"/>
    </row>
    <row r="20657" spans="14:14" customFormat="1">
      <c r="N20657" s="74"/>
    </row>
    <row r="20658" spans="14:14" customFormat="1">
      <c r="N20658" s="74"/>
    </row>
    <row r="20659" spans="14:14" customFormat="1">
      <c r="N20659" s="74"/>
    </row>
    <row r="20660" spans="14:14" customFormat="1">
      <c r="N20660" s="74"/>
    </row>
    <row r="20661" spans="14:14" customFormat="1">
      <c r="N20661" s="74"/>
    </row>
    <row r="20662" spans="14:14" customFormat="1">
      <c r="N20662" s="74"/>
    </row>
    <row r="20663" spans="14:14" customFormat="1">
      <c r="N20663" s="74"/>
    </row>
    <row r="20664" spans="14:14" customFormat="1">
      <c r="N20664" s="74"/>
    </row>
    <row r="20665" spans="14:14" customFormat="1">
      <c r="N20665" s="74"/>
    </row>
    <row r="20666" spans="14:14" customFormat="1">
      <c r="N20666" s="74"/>
    </row>
    <row r="20667" spans="14:14" customFormat="1">
      <c r="N20667" s="74"/>
    </row>
    <row r="20668" spans="14:14" customFormat="1">
      <c r="N20668" s="74"/>
    </row>
    <row r="20669" spans="14:14" customFormat="1">
      <c r="N20669" s="74"/>
    </row>
    <row r="20670" spans="14:14" customFormat="1">
      <c r="N20670" s="74"/>
    </row>
    <row r="20671" spans="14:14" customFormat="1">
      <c r="N20671" s="74"/>
    </row>
    <row r="20672" spans="14:14" customFormat="1">
      <c r="N20672" s="74"/>
    </row>
    <row r="20673" spans="14:14" customFormat="1">
      <c r="N20673" s="74"/>
    </row>
    <row r="20674" spans="14:14" customFormat="1">
      <c r="N20674" s="74"/>
    </row>
    <row r="20675" spans="14:14" customFormat="1">
      <c r="N20675" s="74"/>
    </row>
    <row r="20676" spans="14:14" customFormat="1">
      <c r="N20676" s="74"/>
    </row>
    <row r="20677" spans="14:14" customFormat="1">
      <c r="N20677" s="74"/>
    </row>
    <row r="20678" spans="14:14" customFormat="1">
      <c r="N20678" s="74"/>
    </row>
    <row r="20679" spans="14:14" customFormat="1">
      <c r="N20679" s="74"/>
    </row>
    <row r="20680" spans="14:14" customFormat="1">
      <c r="N20680" s="74"/>
    </row>
    <row r="20681" spans="14:14" customFormat="1">
      <c r="N20681" s="74"/>
    </row>
    <row r="20682" spans="14:14" customFormat="1">
      <c r="N20682" s="74"/>
    </row>
    <row r="20683" spans="14:14" customFormat="1">
      <c r="N20683" s="74"/>
    </row>
    <row r="20684" spans="14:14" customFormat="1">
      <c r="N20684" s="74"/>
    </row>
    <row r="20685" spans="14:14" customFormat="1">
      <c r="N20685" s="74"/>
    </row>
    <row r="20686" spans="14:14" customFormat="1">
      <c r="N20686" s="74"/>
    </row>
    <row r="20687" spans="14:14" customFormat="1">
      <c r="N20687" s="74"/>
    </row>
    <row r="20688" spans="14:14" customFormat="1">
      <c r="N20688" s="74"/>
    </row>
    <row r="20689" spans="14:14" customFormat="1">
      <c r="N20689" s="74"/>
    </row>
    <row r="20690" spans="14:14" customFormat="1">
      <c r="N20690" s="74"/>
    </row>
    <row r="20691" spans="14:14" customFormat="1">
      <c r="N20691" s="74"/>
    </row>
    <row r="20692" spans="14:14" customFormat="1">
      <c r="N20692" s="74"/>
    </row>
    <row r="20693" spans="14:14" customFormat="1">
      <c r="N20693" s="74"/>
    </row>
    <row r="20694" spans="14:14" customFormat="1">
      <c r="N20694" s="74"/>
    </row>
    <row r="20695" spans="14:14" customFormat="1">
      <c r="N20695" s="74"/>
    </row>
    <row r="20696" spans="14:14" customFormat="1">
      <c r="N20696" s="74"/>
    </row>
    <row r="20697" spans="14:14" customFormat="1">
      <c r="N20697" s="74"/>
    </row>
    <row r="20698" spans="14:14" customFormat="1">
      <c r="N20698" s="74"/>
    </row>
    <row r="20699" spans="14:14" customFormat="1">
      <c r="N20699" s="74"/>
    </row>
    <row r="20700" spans="14:14" customFormat="1">
      <c r="N20700" s="74"/>
    </row>
    <row r="20701" spans="14:14" customFormat="1">
      <c r="N20701" s="74"/>
    </row>
    <row r="20702" spans="14:14" customFormat="1">
      <c r="N20702" s="74"/>
    </row>
    <row r="20703" spans="14:14" customFormat="1">
      <c r="N20703" s="74"/>
    </row>
    <row r="20704" spans="14:14" customFormat="1">
      <c r="N20704" s="74"/>
    </row>
    <row r="20705" spans="14:14" customFormat="1">
      <c r="N20705" s="74"/>
    </row>
    <row r="20706" spans="14:14" customFormat="1">
      <c r="N20706" s="74"/>
    </row>
    <row r="20707" spans="14:14" customFormat="1">
      <c r="N20707" s="74"/>
    </row>
    <row r="20708" spans="14:14" customFormat="1">
      <c r="N20708" s="74"/>
    </row>
    <row r="20709" spans="14:14" customFormat="1">
      <c r="N20709" s="74"/>
    </row>
    <row r="20710" spans="14:14" customFormat="1">
      <c r="N20710" s="74"/>
    </row>
    <row r="20711" spans="14:14" customFormat="1">
      <c r="N20711" s="74"/>
    </row>
    <row r="20712" spans="14:14" customFormat="1">
      <c r="N20712" s="74"/>
    </row>
    <row r="20713" spans="14:14" customFormat="1">
      <c r="N20713" s="74"/>
    </row>
    <row r="20714" spans="14:14" customFormat="1">
      <c r="N20714" s="74"/>
    </row>
    <row r="20715" spans="14:14" customFormat="1">
      <c r="N20715" s="74"/>
    </row>
    <row r="20716" spans="14:14" customFormat="1">
      <c r="N20716" s="74"/>
    </row>
    <row r="20717" spans="14:14" customFormat="1">
      <c r="N20717" s="74"/>
    </row>
    <row r="20718" spans="14:14" customFormat="1">
      <c r="N20718" s="74"/>
    </row>
    <row r="20719" spans="14:14" customFormat="1">
      <c r="N20719" s="74"/>
    </row>
    <row r="20720" spans="14:14" customFormat="1">
      <c r="N20720" s="74"/>
    </row>
    <row r="20721" spans="14:14" customFormat="1">
      <c r="N20721" s="74"/>
    </row>
    <row r="20722" spans="14:14" customFormat="1">
      <c r="N20722" s="74"/>
    </row>
    <row r="20723" spans="14:14" customFormat="1">
      <c r="N20723" s="74"/>
    </row>
    <row r="20724" spans="14:14" customFormat="1">
      <c r="N20724" s="74"/>
    </row>
    <row r="20725" spans="14:14" customFormat="1">
      <c r="N20725" s="74"/>
    </row>
    <row r="20726" spans="14:14" customFormat="1">
      <c r="N20726" s="74"/>
    </row>
    <row r="20727" spans="14:14" customFormat="1">
      <c r="N20727" s="74"/>
    </row>
    <row r="20728" spans="14:14" customFormat="1">
      <c r="N20728" s="74"/>
    </row>
    <row r="20729" spans="14:14" customFormat="1">
      <c r="N20729" s="74"/>
    </row>
    <row r="20730" spans="14:14" customFormat="1">
      <c r="N20730" s="74"/>
    </row>
    <row r="20731" spans="14:14" customFormat="1">
      <c r="N20731" s="74"/>
    </row>
    <row r="20732" spans="14:14" customFormat="1">
      <c r="N20732" s="74"/>
    </row>
    <row r="20733" spans="14:14" customFormat="1">
      <c r="N20733" s="74"/>
    </row>
    <row r="20734" spans="14:14" customFormat="1">
      <c r="N20734" s="74"/>
    </row>
    <row r="20735" spans="14:14" customFormat="1">
      <c r="N20735" s="74"/>
    </row>
    <row r="20736" spans="14:14" customFormat="1">
      <c r="N20736" s="74"/>
    </row>
    <row r="20737" spans="14:14" customFormat="1">
      <c r="N20737" s="74"/>
    </row>
    <row r="20738" spans="14:14" customFormat="1">
      <c r="N20738" s="74"/>
    </row>
    <row r="20739" spans="14:14" customFormat="1">
      <c r="N20739" s="74"/>
    </row>
    <row r="20740" spans="14:14" customFormat="1">
      <c r="N20740" s="74"/>
    </row>
    <row r="20741" spans="14:14" customFormat="1">
      <c r="N20741" s="74"/>
    </row>
    <row r="20742" spans="14:14" customFormat="1">
      <c r="N20742" s="74"/>
    </row>
    <row r="20743" spans="14:14" customFormat="1">
      <c r="N20743" s="74"/>
    </row>
    <row r="20744" spans="14:14" customFormat="1">
      <c r="N20744" s="74"/>
    </row>
    <row r="20745" spans="14:14" customFormat="1">
      <c r="N20745" s="74"/>
    </row>
    <row r="20746" spans="14:14" customFormat="1">
      <c r="N20746" s="74"/>
    </row>
    <row r="20747" spans="14:14" customFormat="1">
      <c r="N20747" s="74"/>
    </row>
    <row r="20748" spans="14:14" customFormat="1">
      <c r="N20748" s="74"/>
    </row>
    <row r="20749" spans="14:14" customFormat="1">
      <c r="N20749" s="74"/>
    </row>
    <row r="20750" spans="14:14" customFormat="1">
      <c r="N20750" s="74"/>
    </row>
    <row r="20751" spans="14:14" customFormat="1">
      <c r="N20751" s="74"/>
    </row>
    <row r="20752" spans="14:14" customFormat="1">
      <c r="N20752" s="74"/>
    </row>
    <row r="20753" spans="14:14" customFormat="1">
      <c r="N20753" s="74"/>
    </row>
    <row r="20754" spans="14:14" customFormat="1">
      <c r="N20754" s="74"/>
    </row>
    <row r="20755" spans="14:14" customFormat="1">
      <c r="N20755" s="74"/>
    </row>
    <row r="20756" spans="14:14" customFormat="1">
      <c r="N20756" s="74"/>
    </row>
    <row r="20757" spans="14:14" customFormat="1">
      <c r="N20757" s="74"/>
    </row>
    <row r="20758" spans="14:14" customFormat="1">
      <c r="N20758" s="74"/>
    </row>
    <row r="20759" spans="14:14" customFormat="1">
      <c r="N20759" s="74"/>
    </row>
    <row r="20760" spans="14:14" customFormat="1">
      <c r="N20760" s="74"/>
    </row>
    <row r="20761" spans="14:14" customFormat="1">
      <c r="N20761" s="74"/>
    </row>
    <row r="20762" spans="14:14" customFormat="1">
      <c r="N20762" s="74"/>
    </row>
    <row r="20763" spans="14:14" customFormat="1">
      <c r="N20763" s="74"/>
    </row>
    <row r="20764" spans="14:14" customFormat="1">
      <c r="N20764" s="74"/>
    </row>
    <row r="20765" spans="14:14" customFormat="1">
      <c r="N20765" s="74"/>
    </row>
    <row r="20766" spans="14:14" customFormat="1">
      <c r="N20766" s="74"/>
    </row>
    <row r="20767" spans="14:14" customFormat="1">
      <c r="N20767" s="74"/>
    </row>
    <row r="20768" spans="14:14" customFormat="1">
      <c r="N20768" s="74"/>
    </row>
    <row r="20769" spans="14:14" customFormat="1">
      <c r="N20769" s="74"/>
    </row>
    <row r="20770" spans="14:14" customFormat="1">
      <c r="N20770" s="74"/>
    </row>
    <row r="20771" spans="14:14" customFormat="1">
      <c r="N20771" s="74"/>
    </row>
    <row r="20772" spans="14:14" customFormat="1">
      <c r="N20772" s="74"/>
    </row>
    <row r="20773" spans="14:14" customFormat="1">
      <c r="N20773" s="74"/>
    </row>
    <row r="20774" spans="14:14" customFormat="1">
      <c r="N20774" s="74"/>
    </row>
    <row r="20775" spans="14:14" customFormat="1">
      <c r="N20775" s="74"/>
    </row>
    <row r="20776" spans="14:14" customFormat="1">
      <c r="N20776" s="74"/>
    </row>
    <row r="20777" spans="14:14" customFormat="1">
      <c r="N20777" s="74"/>
    </row>
    <row r="20778" spans="14:14" customFormat="1">
      <c r="N20778" s="74"/>
    </row>
    <row r="20779" spans="14:14" customFormat="1">
      <c r="N20779" s="74"/>
    </row>
    <row r="20780" spans="14:14" customFormat="1">
      <c r="N20780" s="74"/>
    </row>
    <row r="20781" spans="14:14" customFormat="1">
      <c r="N20781" s="74"/>
    </row>
    <row r="20782" spans="14:14" customFormat="1">
      <c r="N20782" s="74"/>
    </row>
    <row r="20783" spans="14:14" customFormat="1">
      <c r="N20783" s="74"/>
    </row>
    <row r="20784" spans="14:14" customFormat="1">
      <c r="N20784" s="74"/>
    </row>
    <row r="20785" spans="14:14" customFormat="1">
      <c r="N20785" s="74"/>
    </row>
    <row r="20786" spans="14:14" customFormat="1">
      <c r="N20786" s="74"/>
    </row>
    <row r="20787" spans="14:14" customFormat="1">
      <c r="N20787" s="74"/>
    </row>
    <row r="20788" spans="14:14" customFormat="1">
      <c r="N20788" s="74"/>
    </row>
    <row r="20789" spans="14:14" customFormat="1">
      <c r="N20789" s="74"/>
    </row>
    <row r="20790" spans="14:14" customFormat="1">
      <c r="N20790" s="74"/>
    </row>
    <row r="20791" spans="14:14" customFormat="1">
      <c r="N20791" s="74"/>
    </row>
    <row r="20792" spans="14:14" customFormat="1">
      <c r="N20792" s="74"/>
    </row>
    <row r="20793" spans="14:14" customFormat="1">
      <c r="N20793" s="74"/>
    </row>
    <row r="20794" spans="14:14" customFormat="1">
      <c r="N20794" s="74"/>
    </row>
    <row r="20795" spans="14:14" customFormat="1">
      <c r="N20795" s="74"/>
    </row>
    <row r="20796" spans="14:14" customFormat="1">
      <c r="N20796" s="74"/>
    </row>
    <row r="20797" spans="14:14" customFormat="1">
      <c r="N20797" s="74"/>
    </row>
    <row r="20798" spans="14:14" customFormat="1">
      <c r="N20798" s="74"/>
    </row>
    <row r="20799" spans="14:14" customFormat="1">
      <c r="N20799" s="74"/>
    </row>
    <row r="20800" spans="14:14" customFormat="1">
      <c r="N20800" s="74"/>
    </row>
    <row r="20801" spans="14:14" customFormat="1">
      <c r="N20801" s="74"/>
    </row>
    <row r="20802" spans="14:14" customFormat="1">
      <c r="N20802" s="74"/>
    </row>
    <row r="20803" spans="14:14" customFormat="1">
      <c r="N20803" s="74"/>
    </row>
    <row r="20804" spans="14:14" customFormat="1">
      <c r="N20804" s="74"/>
    </row>
    <row r="20805" spans="14:14" customFormat="1">
      <c r="N20805" s="74"/>
    </row>
    <row r="20806" spans="14:14" customFormat="1">
      <c r="N20806" s="74"/>
    </row>
    <row r="20807" spans="14:14" customFormat="1">
      <c r="N20807" s="74"/>
    </row>
    <row r="20808" spans="14:14" customFormat="1">
      <c r="N20808" s="74"/>
    </row>
    <row r="20809" spans="14:14" customFormat="1">
      <c r="N20809" s="74"/>
    </row>
    <row r="20810" spans="14:14" customFormat="1">
      <c r="N20810" s="74"/>
    </row>
    <row r="20811" spans="14:14" customFormat="1">
      <c r="N20811" s="74"/>
    </row>
    <row r="20812" spans="14:14" customFormat="1">
      <c r="N20812" s="74"/>
    </row>
    <row r="20813" spans="14:14" customFormat="1">
      <c r="N20813" s="74"/>
    </row>
    <row r="20814" spans="14:14" customFormat="1">
      <c r="N20814" s="74"/>
    </row>
    <row r="20815" spans="14:14" customFormat="1">
      <c r="N20815" s="74"/>
    </row>
    <row r="20816" spans="14:14" customFormat="1">
      <c r="N20816" s="74"/>
    </row>
    <row r="20817" spans="14:14" customFormat="1">
      <c r="N20817" s="74"/>
    </row>
    <row r="20818" spans="14:14" customFormat="1">
      <c r="N20818" s="74"/>
    </row>
    <row r="20819" spans="14:14" customFormat="1">
      <c r="N20819" s="74"/>
    </row>
    <row r="20820" spans="14:14" customFormat="1">
      <c r="N20820" s="74"/>
    </row>
    <row r="20821" spans="14:14" customFormat="1">
      <c r="N20821" s="74"/>
    </row>
    <row r="20822" spans="14:14" customFormat="1">
      <c r="N20822" s="74"/>
    </row>
    <row r="20823" spans="14:14" customFormat="1">
      <c r="N20823" s="74"/>
    </row>
    <row r="20824" spans="14:14" customFormat="1">
      <c r="N20824" s="74"/>
    </row>
    <row r="20825" spans="14:14" customFormat="1">
      <c r="N20825" s="74"/>
    </row>
    <row r="20826" spans="14:14" customFormat="1">
      <c r="N20826" s="74"/>
    </row>
    <row r="20827" spans="14:14" customFormat="1">
      <c r="N20827" s="74"/>
    </row>
    <row r="20828" spans="14:14" customFormat="1">
      <c r="N20828" s="74"/>
    </row>
    <row r="20829" spans="14:14" customFormat="1">
      <c r="N20829" s="74"/>
    </row>
    <row r="20830" spans="14:14" customFormat="1">
      <c r="N20830" s="74"/>
    </row>
    <row r="20831" spans="14:14" customFormat="1">
      <c r="N20831" s="74"/>
    </row>
    <row r="20832" spans="14:14" customFormat="1">
      <c r="N20832" s="74"/>
    </row>
    <row r="20833" spans="14:14" customFormat="1">
      <c r="N20833" s="74"/>
    </row>
    <row r="20834" spans="14:14" customFormat="1">
      <c r="N20834" s="74"/>
    </row>
    <row r="20835" spans="14:14" customFormat="1">
      <c r="N20835" s="74"/>
    </row>
    <row r="20836" spans="14:14" customFormat="1">
      <c r="N20836" s="74"/>
    </row>
    <row r="20837" spans="14:14" customFormat="1">
      <c r="N20837" s="74"/>
    </row>
    <row r="20838" spans="14:14" customFormat="1">
      <c r="N20838" s="74"/>
    </row>
    <row r="20839" spans="14:14" customFormat="1">
      <c r="N20839" s="74"/>
    </row>
    <row r="20840" spans="14:14" customFormat="1">
      <c r="N20840" s="74"/>
    </row>
    <row r="20841" spans="14:14" customFormat="1">
      <c r="N20841" s="74"/>
    </row>
    <row r="20842" spans="14:14" customFormat="1">
      <c r="N20842" s="74"/>
    </row>
    <row r="20843" spans="14:14" customFormat="1">
      <c r="N20843" s="74"/>
    </row>
    <row r="20844" spans="14:14" customFormat="1">
      <c r="N20844" s="74"/>
    </row>
    <row r="20845" spans="14:14" customFormat="1">
      <c r="N20845" s="74"/>
    </row>
    <row r="20846" spans="14:14" customFormat="1">
      <c r="N20846" s="74"/>
    </row>
    <row r="20847" spans="14:14" customFormat="1">
      <c r="N20847" s="74"/>
    </row>
    <row r="20848" spans="14:14" customFormat="1">
      <c r="N20848" s="74"/>
    </row>
    <row r="20849" spans="14:14" customFormat="1">
      <c r="N20849" s="74"/>
    </row>
    <row r="20850" spans="14:14" customFormat="1">
      <c r="N20850" s="74"/>
    </row>
    <row r="20851" spans="14:14" customFormat="1">
      <c r="N20851" s="74"/>
    </row>
    <row r="20852" spans="14:14" customFormat="1">
      <c r="N20852" s="74"/>
    </row>
    <row r="20853" spans="14:14" customFormat="1">
      <c r="N20853" s="74"/>
    </row>
    <row r="20854" spans="14:14" customFormat="1">
      <c r="N20854" s="74"/>
    </row>
    <row r="20855" spans="14:14" customFormat="1">
      <c r="N20855" s="74"/>
    </row>
    <row r="20856" spans="14:14" customFormat="1">
      <c r="N20856" s="74"/>
    </row>
    <row r="20857" spans="14:14" customFormat="1">
      <c r="N20857" s="74"/>
    </row>
    <row r="20858" spans="14:14" customFormat="1">
      <c r="N20858" s="74"/>
    </row>
    <row r="20859" spans="14:14" customFormat="1">
      <c r="N20859" s="74"/>
    </row>
    <row r="20860" spans="14:14" customFormat="1">
      <c r="N20860" s="74"/>
    </row>
    <row r="20861" spans="14:14" customFormat="1">
      <c r="N20861" s="74"/>
    </row>
    <row r="20862" spans="14:14" customFormat="1">
      <c r="N20862" s="74"/>
    </row>
    <row r="20863" spans="14:14" customFormat="1">
      <c r="N20863" s="74"/>
    </row>
    <row r="20864" spans="14:14" customFormat="1">
      <c r="N20864" s="74"/>
    </row>
    <row r="20865" spans="14:14" customFormat="1">
      <c r="N20865" s="74"/>
    </row>
    <row r="20866" spans="14:14" customFormat="1">
      <c r="N20866" s="74"/>
    </row>
    <row r="20867" spans="14:14" customFormat="1">
      <c r="N20867" s="74"/>
    </row>
    <row r="20868" spans="14:14" customFormat="1">
      <c r="N20868" s="74"/>
    </row>
    <row r="20869" spans="14:14" customFormat="1">
      <c r="N20869" s="74"/>
    </row>
    <row r="20870" spans="14:14" customFormat="1">
      <c r="N20870" s="74"/>
    </row>
    <row r="20871" spans="14:14" customFormat="1">
      <c r="N20871" s="74"/>
    </row>
    <row r="20872" spans="14:14" customFormat="1">
      <c r="N20872" s="74"/>
    </row>
    <row r="20873" spans="14:14" customFormat="1">
      <c r="N20873" s="74"/>
    </row>
    <row r="20874" spans="14:14" customFormat="1">
      <c r="N20874" s="74"/>
    </row>
    <row r="20875" spans="14:14" customFormat="1">
      <c r="N20875" s="74"/>
    </row>
    <row r="20876" spans="14:14" customFormat="1">
      <c r="N20876" s="74"/>
    </row>
    <row r="20877" spans="14:14" customFormat="1">
      <c r="N20877" s="74"/>
    </row>
    <row r="20878" spans="14:14" customFormat="1">
      <c r="N20878" s="74"/>
    </row>
    <row r="20879" spans="14:14" customFormat="1">
      <c r="N20879" s="74"/>
    </row>
    <row r="20880" spans="14:14" customFormat="1">
      <c r="N20880" s="74"/>
    </row>
    <row r="20881" spans="14:14" customFormat="1">
      <c r="N20881" s="74"/>
    </row>
    <row r="20882" spans="14:14" customFormat="1">
      <c r="N20882" s="74"/>
    </row>
    <row r="20883" spans="14:14" customFormat="1">
      <c r="N20883" s="74"/>
    </row>
    <row r="20884" spans="14:14" customFormat="1">
      <c r="N20884" s="74"/>
    </row>
    <row r="20885" spans="14:14" customFormat="1">
      <c r="N20885" s="74"/>
    </row>
    <row r="20886" spans="14:14" customFormat="1">
      <c r="N20886" s="74"/>
    </row>
    <row r="20887" spans="14:14" customFormat="1">
      <c r="N20887" s="74"/>
    </row>
    <row r="20888" spans="14:14" customFormat="1">
      <c r="N20888" s="74"/>
    </row>
    <row r="20889" spans="14:14" customFormat="1">
      <c r="N20889" s="74"/>
    </row>
    <row r="20890" spans="14:14" customFormat="1">
      <c r="N20890" s="74"/>
    </row>
    <row r="20891" spans="14:14" customFormat="1">
      <c r="N20891" s="74"/>
    </row>
    <row r="20892" spans="14:14" customFormat="1">
      <c r="N20892" s="74"/>
    </row>
    <row r="20893" spans="14:14" customFormat="1">
      <c r="N20893" s="74"/>
    </row>
    <row r="20894" spans="14:14" customFormat="1">
      <c r="N20894" s="74"/>
    </row>
    <row r="20895" spans="14:14" customFormat="1">
      <c r="N20895" s="74"/>
    </row>
    <row r="20896" spans="14:14" customFormat="1">
      <c r="N20896" s="74"/>
    </row>
    <row r="20897" spans="14:14" customFormat="1">
      <c r="N20897" s="74"/>
    </row>
    <row r="20898" spans="14:14" customFormat="1">
      <c r="N20898" s="74"/>
    </row>
    <row r="20899" spans="14:14" customFormat="1">
      <c r="N20899" s="74"/>
    </row>
    <row r="20900" spans="14:14" customFormat="1">
      <c r="N20900" s="74"/>
    </row>
    <row r="20901" spans="14:14" customFormat="1">
      <c r="N20901" s="74"/>
    </row>
    <row r="20902" spans="14:14" customFormat="1">
      <c r="N20902" s="74"/>
    </row>
    <row r="20903" spans="14:14" customFormat="1">
      <c r="N20903" s="74"/>
    </row>
    <row r="20904" spans="14:14" customFormat="1">
      <c r="N20904" s="74"/>
    </row>
    <row r="20905" spans="14:14" customFormat="1">
      <c r="N20905" s="74"/>
    </row>
    <row r="20906" spans="14:14" customFormat="1">
      <c r="N20906" s="74"/>
    </row>
    <row r="20907" spans="14:14" customFormat="1">
      <c r="N20907" s="74"/>
    </row>
    <row r="20908" spans="14:14" customFormat="1">
      <c r="N20908" s="74"/>
    </row>
    <row r="20909" spans="14:14" customFormat="1">
      <c r="N20909" s="74"/>
    </row>
    <row r="20910" spans="14:14" customFormat="1">
      <c r="N20910" s="74"/>
    </row>
    <row r="20911" spans="14:14" customFormat="1">
      <c r="N20911" s="74"/>
    </row>
    <row r="20912" spans="14:14" customFormat="1">
      <c r="N20912" s="74"/>
    </row>
    <row r="20913" spans="14:14" customFormat="1">
      <c r="N20913" s="74"/>
    </row>
    <row r="20914" spans="14:14" customFormat="1">
      <c r="N20914" s="74"/>
    </row>
    <row r="20915" spans="14:14" customFormat="1">
      <c r="N20915" s="74"/>
    </row>
    <row r="20916" spans="14:14" customFormat="1">
      <c r="N20916" s="74"/>
    </row>
    <row r="20917" spans="14:14" customFormat="1">
      <c r="N20917" s="74"/>
    </row>
    <row r="20918" spans="14:14" customFormat="1">
      <c r="N20918" s="74"/>
    </row>
    <row r="20919" spans="14:14" customFormat="1">
      <c r="N20919" s="74"/>
    </row>
    <row r="20920" spans="14:14" customFormat="1">
      <c r="N20920" s="74"/>
    </row>
    <row r="20921" spans="14:14" customFormat="1">
      <c r="N20921" s="74"/>
    </row>
    <row r="20922" spans="14:14" customFormat="1">
      <c r="N20922" s="74"/>
    </row>
    <row r="20923" spans="14:14" customFormat="1">
      <c r="N20923" s="74"/>
    </row>
    <row r="20924" spans="14:14" customFormat="1">
      <c r="N20924" s="74"/>
    </row>
    <row r="20925" spans="14:14" customFormat="1">
      <c r="N20925" s="74"/>
    </row>
    <row r="20926" spans="14:14" customFormat="1">
      <c r="N20926" s="74"/>
    </row>
    <row r="20927" spans="14:14" customFormat="1">
      <c r="N20927" s="74"/>
    </row>
    <row r="20928" spans="14:14" customFormat="1">
      <c r="N20928" s="74"/>
    </row>
    <row r="20929" spans="14:14" customFormat="1">
      <c r="N20929" s="74"/>
    </row>
    <row r="20930" spans="14:14" customFormat="1">
      <c r="N20930" s="74"/>
    </row>
    <row r="20931" spans="14:14" customFormat="1">
      <c r="N20931" s="74"/>
    </row>
    <row r="20932" spans="14:14" customFormat="1">
      <c r="N20932" s="74"/>
    </row>
    <row r="20933" spans="14:14" customFormat="1">
      <c r="N20933" s="74"/>
    </row>
    <row r="20934" spans="14:14" customFormat="1">
      <c r="N20934" s="74"/>
    </row>
    <row r="20935" spans="14:14" customFormat="1">
      <c r="N20935" s="74"/>
    </row>
    <row r="20936" spans="14:14" customFormat="1">
      <c r="N20936" s="74"/>
    </row>
    <row r="20937" spans="14:14" customFormat="1">
      <c r="N20937" s="74"/>
    </row>
    <row r="20938" spans="14:14" customFormat="1">
      <c r="N20938" s="74"/>
    </row>
    <row r="20939" spans="14:14" customFormat="1">
      <c r="N20939" s="74"/>
    </row>
    <row r="20940" spans="14:14" customFormat="1">
      <c r="N20940" s="74"/>
    </row>
    <row r="20941" spans="14:14" customFormat="1">
      <c r="N20941" s="74"/>
    </row>
    <row r="20942" spans="14:14" customFormat="1">
      <c r="N20942" s="74"/>
    </row>
    <row r="20943" spans="14:14" customFormat="1">
      <c r="N20943" s="74"/>
    </row>
    <row r="20944" spans="14:14" customFormat="1">
      <c r="N20944" s="74"/>
    </row>
    <row r="20945" spans="14:14" customFormat="1">
      <c r="N20945" s="74"/>
    </row>
    <row r="20946" spans="14:14" customFormat="1">
      <c r="N20946" s="74"/>
    </row>
    <row r="20947" spans="14:14" customFormat="1">
      <c r="N20947" s="74"/>
    </row>
    <row r="20948" spans="14:14" customFormat="1">
      <c r="N20948" s="74"/>
    </row>
    <row r="20949" spans="14:14" customFormat="1">
      <c r="N20949" s="74"/>
    </row>
    <row r="20950" spans="14:14" customFormat="1">
      <c r="N20950" s="74"/>
    </row>
    <row r="20951" spans="14:14" customFormat="1">
      <c r="N20951" s="74"/>
    </row>
    <row r="20952" spans="14:14" customFormat="1">
      <c r="N20952" s="74"/>
    </row>
    <row r="20953" spans="14:14" customFormat="1">
      <c r="N20953" s="74"/>
    </row>
    <row r="20954" spans="14:14" customFormat="1">
      <c r="N20954" s="74"/>
    </row>
    <row r="20955" spans="14:14" customFormat="1">
      <c r="N20955" s="74"/>
    </row>
    <row r="20956" spans="14:14" customFormat="1">
      <c r="N20956" s="74"/>
    </row>
    <row r="20957" spans="14:14" customFormat="1">
      <c r="N20957" s="74"/>
    </row>
    <row r="20958" spans="14:14" customFormat="1">
      <c r="N20958" s="74"/>
    </row>
    <row r="20959" spans="14:14" customFormat="1">
      <c r="N20959" s="74"/>
    </row>
    <row r="20960" spans="14:14" customFormat="1">
      <c r="N20960" s="74"/>
    </row>
    <row r="20961" spans="14:14" customFormat="1">
      <c r="N20961" s="74"/>
    </row>
    <row r="20962" spans="14:14" customFormat="1">
      <c r="N20962" s="74"/>
    </row>
    <row r="20963" spans="14:14" customFormat="1">
      <c r="N20963" s="74"/>
    </row>
    <row r="20964" spans="14:14" customFormat="1">
      <c r="N20964" s="74"/>
    </row>
    <row r="20965" spans="14:14" customFormat="1">
      <c r="N20965" s="74"/>
    </row>
    <row r="20966" spans="14:14" customFormat="1">
      <c r="N20966" s="74"/>
    </row>
    <row r="20967" spans="14:14" customFormat="1">
      <c r="N20967" s="74"/>
    </row>
    <row r="20968" spans="14:14" customFormat="1">
      <c r="N20968" s="74"/>
    </row>
    <row r="20969" spans="14:14" customFormat="1">
      <c r="N20969" s="74"/>
    </row>
    <row r="20970" spans="14:14" customFormat="1">
      <c r="N20970" s="74"/>
    </row>
    <row r="20971" spans="14:14" customFormat="1">
      <c r="N20971" s="74"/>
    </row>
    <row r="20972" spans="14:14" customFormat="1">
      <c r="N20972" s="74"/>
    </row>
    <row r="20973" spans="14:14" customFormat="1">
      <c r="N20973" s="74"/>
    </row>
    <row r="20974" spans="14:14" customFormat="1">
      <c r="N20974" s="74"/>
    </row>
    <row r="20975" spans="14:14" customFormat="1">
      <c r="N20975" s="74"/>
    </row>
    <row r="20976" spans="14:14" customFormat="1">
      <c r="N20976" s="74"/>
    </row>
    <row r="20977" spans="14:14" customFormat="1">
      <c r="N20977" s="74"/>
    </row>
    <row r="20978" spans="14:14" customFormat="1">
      <c r="N20978" s="74"/>
    </row>
    <row r="20979" spans="14:14" customFormat="1">
      <c r="N20979" s="74"/>
    </row>
    <row r="20980" spans="14:14" customFormat="1">
      <c r="N20980" s="74"/>
    </row>
    <row r="20981" spans="14:14" customFormat="1">
      <c r="N20981" s="74"/>
    </row>
    <row r="20982" spans="14:14" customFormat="1">
      <c r="N20982" s="74"/>
    </row>
    <row r="20983" spans="14:14" customFormat="1">
      <c r="N20983" s="74"/>
    </row>
    <row r="20984" spans="14:14" customFormat="1">
      <c r="N20984" s="74"/>
    </row>
    <row r="20985" spans="14:14" customFormat="1">
      <c r="N20985" s="74"/>
    </row>
    <row r="20986" spans="14:14" customFormat="1">
      <c r="N20986" s="74"/>
    </row>
    <row r="20987" spans="14:14" customFormat="1">
      <c r="N20987" s="74"/>
    </row>
    <row r="20988" spans="14:14" customFormat="1">
      <c r="N20988" s="74"/>
    </row>
    <row r="20989" spans="14:14" customFormat="1">
      <c r="N20989" s="74"/>
    </row>
    <row r="20990" spans="14:14" customFormat="1">
      <c r="N20990" s="74"/>
    </row>
    <row r="20991" spans="14:14" customFormat="1">
      <c r="N20991" s="74"/>
    </row>
    <row r="20992" spans="14:14" customFormat="1">
      <c r="N20992" s="74"/>
    </row>
    <row r="20993" spans="14:14" customFormat="1">
      <c r="N20993" s="74"/>
    </row>
    <row r="20994" spans="14:14" customFormat="1">
      <c r="N20994" s="74"/>
    </row>
    <row r="20995" spans="14:14" customFormat="1">
      <c r="N20995" s="74"/>
    </row>
    <row r="20996" spans="14:14" customFormat="1">
      <c r="N20996" s="74"/>
    </row>
    <row r="20997" spans="14:14" customFormat="1">
      <c r="N20997" s="74"/>
    </row>
    <row r="20998" spans="14:14" customFormat="1">
      <c r="N20998" s="74"/>
    </row>
    <row r="20999" spans="14:14" customFormat="1">
      <c r="N20999" s="74"/>
    </row>
    <row r="21000" spans="14:14" customFormat="1">
      <c r="N21000" s="74"/>
    </row>
    <row r="21001" spans="14:14" customFormat="1">
      <c r="N21001" s="74"/>
    </row>
    <row r="21002" spans="14:14" customFormat="1">
      <c r="N21002" s="74"/>
    </row>
    <row r="21003" spans="14:14" customFormat="1">
      <c r="N21003" s="74"/>
    </row>
    <row r="21004" spans="14:14" customFormat="1">
      <c r="N21004" s="74"/>
    </row>
    <row r="21005" spans="14:14" customFormat="1">
      <c r="N21005" s="74"/>
    </row>
    <row r="21006" spans="14:14" customFormat="1">
      <c r="N21006" s="74"/>
    </row>
    <row r="21007" spans="14:14" customFormat="1">
      <c r="N21007" s="74"/>
    </row>
    <row r="21008" spans="14:14" customFormat="1">
      <c r="N21008" s="74"/>
    </row>
    <row r="21009" spans="14:14" customFormat="1">
      <c r="N21009" s="74"/>
    </row>
    <row r="21010" spans="14:14" customFormat="1">
      <c r="N21010" s="74"/>
    </row>
    <row r="21011" spans="14:14" customFormat="1">
      <c r="N21011" s="74"/>
    </row>
    <row r="21012" spans="14:14" customFormat="1">
      <c r="N21012" s="74"/>
    </row>
    <row r="21013" spans="14:14" customFormat="1">
      <c r="N21013" s="74"/>
    </row>
    <row r="21014" spans="14:14" customFormat="1">
      <c r="N21014" s="74"/>
    </row>
    <row r="21015" spans="14:14" customFormat="1">
      <c r="N21015" s="74"/>
    </row>
    <row r="21016" spans="14:14" customFormat="1">
      <c r="N21016" s="74"/>
    </row>
    <row r="21017" spans="14:14" customFormat="1">
      <c r="N21017" s="74"/>
    </row>
    <row r="21018" spans="14:14" customFormat="1">
      <c r="N21018" s="74"/>
    </row>
    <row r="21019" spans="14:14" customFormat="1">
      <c r="N21019" s="74"/>
    </row>
    <row r="21020" spans="14:14" customFormat="1">
      <c r="N21020" s="74"/>
    </row>
    <row r="21021" spans="14:14" customFormat="1">
      <c r="N21021" s="74"/>
    </row>
    <row r="21022" spans="14:14" customFormat="1">
      <c r="N21022" s="74"/>
    </row>
    <row r="21023" spans="14:14" customFormat="1">
      <c r="N21023" s="74"/>
    </row>
    <row r="21024" spans="14:14" customFormat="1">
      <c r="N21024" s="74"/>
    </row>
    <row r="21025" spans="14:14" customFormat="1">
      <c r="N21025" s="74"/>
    </row>
    <row r="21026" spans="14:14" customFormat="1">
      <c r="N21026" s="74"/>
    </row>
    <row r="21027" spans="14:14" customFormat="1">
      <c r="N21027" s="74"/>
    </row>
    <row r="21028" spans="14:14" customFormat="1">
      <c r="N21028" s="74"/>
    </row>
    <row r="21029" spans="14:14" customFormat="1">
      <c r="N21029" s="74"/>
    </row>
    <row r="21030" spans="14:14" customFormat="1">
      <c r="N21030" s="74"/>
    </row>
    <row r="21031" spans="14:14" customFormat="1">
      <c r="N21031" s="74"/>
    </row>
    <row r="21032" spans="14:14" customFormat="1">
      <c r="N21032" s="74"/>
    </row>
    <row r="21033" spans="14:14" customFormat="1">
      <c r="N21033" s="74"/>
    </row>
    <row r="21034" spans="14:14" customFormat="1">
      <c r="N21034" s="74"/>
    </row>
    <row r="21035" spans="14:14" customFormat="1">
      <c r="N21035" s="74"/>
    </row>
    <row r="21036" spans="14:14" customFormat="1">
      <c r="N21036" s="74"/>
    </row>
    <row r="21037" spans="14:14" customFormat="1">
      <c r="N21037" s="74"/>
    </row>
    <row r="21038" spans="14:14" customFormat="1">
      <c r="N21038" s="74"/>
    </row>
    <row r="21039" spans="14:14" customFormat="1">
      <c r="N21039" s="74"/>
    </row>
    <row r="21040" spans="14:14" customFormat="1">
      <c r="N21040" s="74"/>
    </row>
    <row r="21041" spans="14:14" customFormat="1">
      <c r="N21041" s="74"/>
    </row>
    <row r="21042" spans="14:14" customFormat="1">
      <c r="N21042" s="74"/>
    </row>
    <row r="21043" spans="14:14" customFormat="1">
      <c r="N21043" s="74"/>
    </row>
    <row r="21044" spans="14:14" customFormat="1">
      <c r="N21044" s="74"/>
    </row>
    <row r="21045" spans="14:14" customFormat="1">
      <c r="N21045" s="74"/>
    </row>
    <row r="21046" spans="14:14" customFormat="1">
      <c r="N21046" s="74"/>
    </row>
    <row r="21047" spans="14:14" customFormat="1">
      <c r="N21047" s="74"/>
    </row>
    <row r="21048" spans="14:14" customFormat="1">
      <c r="N21048" s="74"/>
    </row>
    <row r="21049" spans="14:14" customFormat="1">
      <c r="N21049" s="74"/>
    </row>
    <row r="21050" spans="14:14" customFormat="1">
      <c r="N21050" s="74"/>
    </row>
    <row r="21051" spans="14:14" customFormat="1">
      <c r="N21051" s="74"/>
    </row>
    <row r="21052" spans="14:14" customFormat="1">
      <c r="N21052" s="74"/>
    </row>
    <row r="21053" spans="14:14" customFormat="1">
      <c r="N21053" s="74"/>
    </row>
    <row r="21054" spans="14:14" customFormat="1">
      <c r="N21054" s="74"/>
    </row>
    <row r="21055" spans="14:14" customFormat="1">
      <c r="N21055" s="74"/>
    </row>
    <row r="21056" spans="14:14" customFormat="1">
      <c r="N21056" s="74"/>
    </row>
    <row r="21057" spans="14:14" customFormat="1">
      <c r="N21057" s="74"/>
    </row>
    <row r="21058" spans="14:14" customFormat="1">
      <c r="N21058" s="74"/>
    </row>
    <row r="21059" spans="14:14" customFormat="1">
      <c r="N21059" s="74"/>
    </row>
    <row r="21060" spans="14:14" customFormat="1">
      <c r="N21060" s="74"/>
    </row>
    <row r="21061" spans="14:14" customFormat="1">
      <c r="N21061" s="74"/>
    </row>
    <row r="21062" spans="14:14" customFormat="1">
      <c r="N21062" s="74"/>
    </row>
    <row r="21063" spans="14:14" customFormat="1">
      <c r="N21063" s="74"/>
    </row>
    <row r="21064" spans="14:14" customFormat="1">
      <c r="N21064" s="74"/>
    </row>
    <row r="21065" spans="14:14" customFormat="1">
      <c r="N21065" s="74"/>
    </row>
    <row r="21066" spans="14:14" customFormat="1">
      <c r="N21066" s="74"/>
    </row>
    <row r="21067" spans="14:14" customFormat="1">
      <c r="N21067" s="74"/>
    </row>
    <row r="21068" spans="14:14" customFormat="1">
      <c r="N21068" s="74"/>
    </row>
    <row r="21069" spans="14:14" customFormat="1">
      <c r="N21069" s="74"/>
    </row>
    <row r="21070" spans="14:14" customFormat="1">
      <c r="N21070" s="74"/>
    </row>
    <row r="21071" spans="14:14" customFormat="1">
      <c r="N21071" s="74"/>
    </row>
    <row r="21072" spans="14:14" customFormat="1">
      <c r="N21072" s="74"/>
    </row>
    <row r="21073" spans="14:14" customFormat="1">
      <c r="N21073" s="74"/>
    </row>
    <row r="21074" spans="14:14" customFormat="1">
      <c r="N21074" s="74"/>
    </row>
    <row r="21075" spans="14:14" customFormat="1">
      <c r="N21075" s="74"/>
    </row>
    <row r="21076" spans="14:14" customFormat="1">
      <c r="N21076" s="74"/>
    </row>
    <row r="21077" spans="14:14" customFormat="1">
      <c r="N21077" s="74"/>
    </row>
    <row r="21078" spans="14:14" customFormat="1">
      <c r="N21078" s="74"/>
    </row>
    <row r="21079" spans="14:14" customFormat="1">
      <c r="N21079" s="74"/>
    </row>
    <row r="21080" spans="14:14" customFormat="1">
      <c r="N21080" s="74"/>
    </row>
    <row r="21081" spans="14:14" customFormat="1">
      <c r="N21081" s="74"/>
    </row>
    <row r="21082" spans="14:14" customFormat="1">
      <c r="N21082" s="74"/>
    </row>
    <row r="21083" spans="14:14" customFormat="1">
      <c r="N21083" s="74"/>
    </row>
    <row r="21084" spans="14:14" customFormat="1">
      <c r="N21084" s="74"/>
    </row>
    <row r="21085" spans="14:14" customFormat="1">
      <c r="N21085" s="74"/>
    </row>
    <row r="21086" spans="14:14" customFormat="1">
      <c r="N21086" s="74"/>
    </row>
    <row r="21087" spans="14:14" customFormat="1">
      <c r="N21087" s="74"/>
    </row>
    <row r="21088" spans="14:14" customFormat="1">
      <c r="N21088" s="74"/>
    </row>
    <row r="21089" spans="14:14" customFormat="1">
      <c r="N21089" s="74"/>
    </row>
    <row r="21090" spans="14:14" customFormat="1">
      <c r="N21090" s="74"/>
    </row>
    <row r="21091" spans="14:14" customFormat="1">
      <c r="N21091" s="74"/>
    </row>
    <row r="21092" spans="14:14" customFormat="1">
      <c r="N21092" s="74"/>
    </row>
    <row r="21093" spans="14:14" customFormat="1">
      <c r="N21093" s="74"/>
    </row>
    <row r="21094" spans="14:14" customFormat="1">
      <c r="N21094" s="74"/>
    </row>
    <row r="21095" spans="14:14" customFormat="1">
      <c r="N21095" s="74"/>
    </row>
    <row r="21096" spans="14:14" customFormat="1">
      <c r="N21096" s="74"/>
    </row>
    <row r="21097" spans="14:14" customFormat="1">
      <c r="N21097" s="74"/>
    </row>
    <row r="21098" spans="14:14" customFormat="1">
      <c r="N21098" s="74"/>
    </row>
    <row r="21099" spans="14:14" customFormat="1">
      <c r="N21099" s="74"/>
    </row>
    <row r="21100" spans="14:14" customFormat="1">
      <c r="N21100" s="74"/>
    </row>
    <row r="21101" spans="14:14" customFormat="1">
      <c r="N21101" s="74"/>
    </row>
    <row r="21102" spans="14:14" customFormat="1">
      <c r="N21102" s="74"/>
    </row>
    <row r="21103" spans="14:14" customFormat="1">
      <c r="N21103" s="74"/>
    </row>
    <row r="21104" spans="14:14" customFormat="1">
      <c r="N21104" s="74"/>
    </row>
    <row r="21105" spans="14:14" customFormat="1">
      <c r="N21105" s="74"/>
    </row>
    <row r="21106" spans="14:14" customFormat="1">
      <c r="N21106" s="74"/>
    </row>
    <row r="21107" spans="14:14" customFormat="1">
      <c r="N21107" s="74"/>
    </row>
    <row r="21108" spans="14:14" customFormat="1">
      <c r="N21108" s="74"/>
    </row>
    <row r="21109" spans="14:14" customFormat="1">
      <c r="N21109" s="74"/>
    </row>
    <row r="21110" spans="14:14" customFormat="1">
      <c r="N21110" s="74"/>
    </row>
    <row r="21111" spans="14:14" customFormat="1">
      <c r="N21111" s="74"/>
    </row>
    <row r="21112" spans="14:14" customFormat="1">
      <c r="N21112" s="74"/>
    </row>
    <row r="21113" spans="14:14" customFormat="1">
      <c r="N21113" s="74"/>
    </row>
    <row r="21114" spans="14:14" customFormat="1">
      <c r="N21114" s="74"/>
    </row>
    <row r="21115" spans="14:14" customFormat="1">
      <c r="N21115" s="74"/>
    </row>
    <row r="21116" spans="14:14" customFormat="1">
      <c r="N21116" s="74"/>
    </row>
    <row r="21117" spans="14:14" customFormat="1">
      <c r="N21117" s="74"/>
    </row>
    <row r="21118" spans="14:14" customFormat="1">
      <c r="N21118" s="74"/>
    </row>
    <row r="21119" spans="14:14" customFormat="1">
      <c r="N21119" s="74"/>
    </row>
    <row r="21120" spans="14:14" customFormat="1">
      <c r="N21120" s="74"/>
    </row>
    <row r="21121" spans="14:14" customFormat="1">
      <c r="N21121" s="74"/>
    </row>
    <row r="21122" spans="14:14" customFormat="1">
      <c r="N21122" s="74"/>
    </row>
    <row r="21123" spans="14:14" customFormat="1">
      <c r="N21123" s="74"/>
    </row>
    <row r="21124" spans="14:14" customFormat="1">
      <c r="N21124" s="74"/>
    </row>
    <row r="21125" spans="14:14" customFormat="1">
      <c r="N21125" s="74"/>
    </row>
    <row r="21126" spans="14:14" customFormat="1">
      <c r="N21126" s="74"/>
    </row>
    <row r="21127" spans="14:14" customFormat="1">
      <c r="N21127" s="74"/>
    </row>
    <row r="21128" spans="14:14" customFormat="1">
      <c r="N21128" s="74"/>
    </row>
    <row r="21129" spans="14:14" customFormat="1">
      <c r="N21129" s="74"/>
    </row>
    <row r="21130" spans="14:14" customFormat="1">
      <c r="N21130" s="74"/>
    </row>
    <row r="21131" spans="14:14" customFormat="1">
      <c r="N21131" s="74"/>
    </row>
    <row r="21132" spans="14:14" customFormat="1">
      <c r="N21132" s="74"/>
    </row>
    <row r="21133" spans="14:14" customFormat="1">
      <c r="N21133" s="74"/>
    </row>
    <row r="21134" spans="14:14" customFormat="1">
      <c r="N21134" s="74"/>
    </row>
    <row r="21135" spans="14:14" customFormat="1">
      <c r="N21135" s="74"/>
    </row>
    <row r="21136" spans="14:14" customFormat="1">
      <c r="N21136" s="74"/>
    </row>
    <row r="21137" spans="14:14" customFormat="1">
      <c r="N21137" s="74"/>
    </row>
    <row r="21138" spans="14:14" customFormat="1">
      <c r="N21138" s="74"/>
    </row>
    <row r="21139" spans="14:14" customFormat="1">
      <c r="N21139" s="74"/>
    </row>
    <row r="21140" spans="14:14" customFormat="1">
      <c r="N21140" s="74"/>
    </row>
    <row r="21141" spans="14:14" customFormat="1">
      <c r="N21141" s="74"/>
    </row>
    <row r="21142" spans="14:14" customFormat="1">
      <c r="N21142" s="74"/>
    </row>
    <row r="21143" spans="14:14" customFormat="1">
      <c r="N21143" s="74"/>
    </row>
    <row r="21144" spans="14:14" customFormat="1">
      <c r="N21144" s="74"/>
    </row>
    <row r="21145" spans="14:14" customFormat="1">
      <c r="N21145" s="74"/>
    </row>
    <row r="21146" spans="14:14" customFormat="1">
      <c r="N21146" s="74"/>
    </row>
    <row r="21147" spans="14:14" customFormat="1">
      <c r="N21147" s="74"/>
    </row>
    <row r="21148" spans="14:14" customFormat="1">
      <c r="N21148" s="74"/>
    </row>
    <row r="21149" spans="14:14" customFormat="1">
      <c r="N21149" s="74"/>
    </row>
    <row r="21150" spans="14:14" customFormat="1">
      <c r="N21150" s="74"/>
    </row>
    <row r="21151" spans="14:14" customFormat="1">
      <c r="N21151" s="74"/>
    </row>
    <row r="21152" spans="14:14" customFormat="1">
      <c r="N21152" s="74"/>
    </row>
    <row r="21153" spans="14:14" customFormat="1">
      <c r="N21153" s="74"/>
    </row>
    <row r="21154" spans="14:14" customFormat="1">
      <c r="N21154" s="74"/>
    </row>
    <row r="21155" spans="14:14" customFormat="1">
      <c r="N21155" s="74"/>
    </row>
    <row r="21156" spans="14:14" customFormat="1">
      <c r="N21156" s="74"/>
    </row>
    <row r="21157" spans="14:14" customFormat="1">
      <c r="N21157" s="74"/>
    </row>
    <row r="21158" spans="14:14" customFormat="1">
      <c r="N21158" s="74"/>
    </row>
    <row r="21159" spans="14:14" customFormat="1">
      <c r="N21159" s="74"/>
    </row>
    <row r="21160" spans="14:14" customFormat="1">
      <c r="N21160" s="74"/>
    </row>
    <row r="21161" spans="14:14" customFormat="1">
      <c r="N21161" s="74"/>
    </row>
    <row r="21162" spans="14:14" customFormat="1">
      <c r="N21162" s="74"/>
    </row>
    <row r="21163" spans="14:14" customFormat="1">
      <c r="N21163" s="74"/>
    </row>
    <row r="21164" spans="14:14" customFormat="1">
      <c r="N21164" s="74"/>
    </row>
    <row r="21165" spans="14:14" customFormat="1">
      <c r="N21165" s="74"/>
    </row>
    <row r="21166" spans="14:14" customFormat="1">
      <c r="N21166" s="74"/>
    </row>
    <row r="21167" spans="14:14" customFormat="1">
      <c r="N21167" s="74"/>
    </row>
    <row r="21168" spans="14:14" customFormat="1">
      <c r="N21168" s="74"/>
    </row>
    <row r="21169" spans="14:14" customFormat="1">
      <c r="N21169" s="74"/>
    </row>
    <row r="21170" spans="14:14" customFormat="1">
      <c r="N21170" s="74"/>
    </row>
    <row r="21171" spans="14:14" customFormat="1">
      <c r="N21171" s="74"/>
    </row>
    <row r="21172" spans="14:14" customFormat="1">
      <c r="N21172" s="74"/>
    </row>
    <row r="21173" spans="14:14" customFormat="1">
      <c r="N21173" s="74"/>
    </row>
    <row r="21174" spans="14:14" customFormat="1">
      <c r="N21174" s="74"/>
    </row>
    <row r="21175" spans="14:14" customFormat="1">
      <c r="N21175" s="74"/>
    </row>
    <row r="21176" spans="14:14" customFormat="1">
      <c r="N21176" s="74"/>
    </row>
    <row r="21177" spans="14:14" customFormat="1">
      <c r="N21177" s="74"/>
    </row>
    <row r="21178" spans="14:14" customFormat="1">
      <c r="N21178" s="74"/>
    </row>
    <row r="21179" spans="14:14" customFormat="1">
      <c r="N21179" s="74"/>
    </row>
    <row r="21180" spans="14:14" customFormat="1">
      <c r="N21180" s="74"/>
    </row>
    <row r="21181" spans="14:14" customFormat="1">
      <c r="N21181" s="74"/>
    </row>
    <row r="21182" spans="14:14" customFormat="1">
      <c r="N21182" s="74"/>
    </row>
    <row r="21183" spans="14:14" customFormat="1">
      <c r="N21183" s="74"/>
    </row>
    <row r="21184" spans="14:14" customFormat="1">
      <c r="N21184" s="74"/>
    </row>
    <row r="21185" spans="14:14" customFormat="1">
      <c r="N21185" s="74"/>
    </row>
    <row r="21186" spans="14:14" customFormat="1">
      <c r="N21186" s="74"/>
    </row>
    <row r="21187" spans="14:14" customFormat="1">
      <c r="N21187" s="74"/>
    </row>
    <row r="21188" spans="14:14" customFormat="1">
      <c r="N21188" s="74"/>
    </row>
    <row r="21189" spans="14:14" customFormat="1">
      <c r="N21189" s="74"/>
    </row>
    <row r="21190" spans="14:14" customFormat="1">
      <c r="N21190" s="74"/>
    </row>
    <row r="21191" spans="14:14" customFormat="1">
      <c r="N21191" s="74"/>
    </row>
    <row r="21192" spans="14:14" customFormat="1">
      <c r="N21192" s="74"/>
    </row>
    <row r="21193" spans="14:14" customFormat="1">
      <c r="N21193" s="74"/>
    </row>
    <row r="21194" spans="14:14" customFormat="1">
      <c r="N21194" s="74"/>
    </row>
    <row r="21195" spans="14:14" customFormat="1">
      <c r="N21195" s="74"/>
    </row>
    <row r="21196" spans="14:14" customFormat="1">
      <c r="N21196" s="74"/>
    </row>
    <row r="21197" spans="14:14" customFormat="1">
      <c r="N21197" s="74"/>
    </row>
    <row r="21198" spans="14:14" customFormat="1">
      <c r="N21198" s="74"/>
    </row>
    <row r="21199" spans="14:14" customFormat="1">
      <c r="N21199" s="74"/>
    </row>
    <row r="21200" spans="14:14" customFormat="1">
      <c r="N21200" s="74"/>
    </row>
    <row r="21201" spans="14:14" customFormat="1">
      <c r="N21201" s="74"/>
    </row>
    <row r="21202" spans="14:14" customFormat="1">
      <c r="N21202" s="74"/>
    </row>
    <row r="21203" spans="14:14" customFormat="1">
      <c r="N21203" s="74"/>
    </row>
    <row r="21204" spans="14:14" customFormat="1">
      <c r="N21204" s="74"/>
    </row>
    <row r="21205" spans="14:14" customFormat="1">
      <c r="N21205" s="74"/>
    </row>
    <row r="21206" spans="14:14" customFormat="1">
      <c r="N21206" s="74"/>
    </row>
    <row r="21207" spans="14:14" customFormat="1">
      <c r="N21207" s="74"/>
    </row>
    <row r="21208" spans="14:14" customFormat="1">
      <c r="N21208" s="74"/>
    </row>
    <row r="21209" spans="14:14" customFormat="1">
      <c r="N21209" s="74"/>
    </row>
    <row r="21210" spans="14:14" customFormat="1">
      <c r="N21210" s="74"/>
    </row>
    <row r="21211" spans="14:14" customFormat="1">
      <c r="N21211" s="74"/>
    </row>
    <row r="21212" spans="14:14" customFormat="1">
      <c r="N21212" s="74"/>
    </row>
    <row r="21213" spans="14:14" customFormat="1">
      <c r="N21213" s="74"/>
    </row>
    <row r="21214" spans="14:14" customFormat="1">
      <c r="N21214" s="74"/>
    </row>
    <row r="21215" spans="14:14" customFormat="1">
      <c r="N21215" s="74"/>
    </row>
    <row r="21216" spans="14:14" customFormat="1">
      <c r="N21216" s="74"/>
    </row>
    <row r="21217" spans="14:14" customFormat="1">
      <c r="N21217" s="74"/>
    </row>
    <row r="21218" spans="14:14" customFormat="1">
      <c r="N21218" s="74"/>
    </row>
    <row r="21219" spans="14:14" customFormat="1">
      <c r="N21219" s="74"/>
    </row>
    <row r="21220" spans="14:14" customFormat="1">
      <c r="N21220" s="74"/>
    </row>
    <row r="21221" spans="14:14" customFormat="1">
      <c r="N21221" s="74"/>
    </row>
    <row r="21222" spans="14:14" customFormat="1">
      <c r="N21222" s="74"/>
    </row>
    <row r="21223" spans="14:14" customFormat="1">
      <c r="N21223" s="74"/>
    </row>
    <row r="21224" spans="14:14" customFormat="1">
      <c r="N21224" s="74"/>
    </row>
    <row r="21225" spans="14:14" customFormat="1">
      <c r="N21225" s="74"/>
    </row>
    <row r="21226" spans="14:14" customFormat="1">
      <c r="N21226" s="74"/>
    </row>
    <row r="21227" spans="14:14" customFormat="1">
      <c r="N21227" s="74"/>
    </row>
    <row r="21228" spans="14:14" customFormat="1">
      <c r="N21228" s="74"/>
    </row>
    <row r="21229" spans="14:14" customFormat="1">
      <c r="N21229" s="74"/>
    </row>
    <row r="21230" spans="14:14" customFormat="1">
      <c r="N21230" s="74"/>
    </row>
    <row r="21231" spans="14:14" customFormat="1">
      <c r="N21231" s="74"/>
    </row>
    <row r="21232" spans="14:14" customFormat="1">
      <c r="N21232" s="74"/>
    </row>
    <row r="21233" spans="14:14" customFormat="1">
      <c r="N21233" s="74"/>
    </row>
    <row r="21234" spans="14:14" customFormat="1">
      <c r="N21234" s="74"/>
    </row>
    <row r="21235" spans="14:14" customFormat="1">
      <c r="N21235" s="74"/>
    </row>
    <row r="21236" spans="14:14" customFormat="1">
      <c r="N21236" s="74"/>
    </row>
    <row r="21237" spans="14:14" customFormat="1">
      <c r="N21237" s="74"/>
    </row>
    <row r="21238" spans="14:14" customFormat="1">
      <c r="N21238" s="74"/>
    </row>
    <row r="21239" spans="14:14" customFormat="1">
      <c r="N21239" s="74"/>
    </row>
    <row r="21240" spans="14:14" customFormat="1">
      <c r="N21240" s="74"/>
    </row>
    <row r="21241" spans="14:14" customFormat="1">
      <c r="N21241" s="74"/>
    </row>
    <row r="21242" spans="14:14" customFormat="1">
      <c r="N21242" s="74"/>
    </row>
    <row r="21243" spans="14:14" customFormat="1">
      <c r="N21243" s="74"/>
    </row>
    <row r="21244" spans="14:14" customFormat="1">
      <c r="N21244" s="74"/>
    </row>
    <row r="21245" spans="14:14" customFormat="1">
      <c r="N21245" s="74"/>
    </row>
    <row r="21246" spans="14:14" customFormat="1">
      <c r="N21246" s="74"/>
    </row>
    <row r="21247" spans="14:14" customFormat="1">
      <c r="N21247" s="74"/>
    </row>
    <row r="21248" spans="14:14" customFormat="1">
      <c r="N21248" s="74"/>
    </row>
    <row r="21249" spans="14:14" customFormat="1">
      <c r="N21249" s="74"/>
    </row>
    <row r="21250" spans="14:14" customFormat="1">
      <c r="N21250" s="74"/>
    </row>
    <row r="21251" spans="14:14" customFormat="1">
      <c r="N21251" s="74"/>
    </row>
    <row r="21252" spans="14:14" customFormat="1">
      <c r="N21252" s="74"/>
    </row>
    <row r="21253" spans="14:14" customFormat="1">
      <c r="N21253" s="74"/>
    </row>
    <row r="21254" spans="14:14" customFormat="1">
      <c r="N21254" s="74"/>
    </row>
    <row r="21255" spans="14:14" customFormat="1">
      <c r="N21255" s="74"/>
    </row>
    <row r="21256" spans="14:14" customFormat="1">
      <c r="N21256" s="74"/>
    </row>
    <row r="21257" spans="14:14" customFormat="1">
      <c r="N21257" s="74"/>
    </row>
    <row r="21258" spans="14:14" customFormat="1">
      <c r="N21258" s="74"/>
    </row>
    <row r="21259" spans="14:14" customFormat="1">
      <c r="N21259" s="74"/>
    </row>
    <row r="21260" spans="14:14" customFormat="1">
      <c r="N21260" s="74"/>
    </row>
    <row r="21261" spans="14:14" customFormat="1">
      <c r="N21261" s="74"/>
    </row>
    <row r="21262" spans="14:14" customFormat="1">
      <c r="N21262" s="74"/>
    </row>
    <row r="21263" spans="14:14" customFormat="1">
      <c r="N21263" s="74"/>
    </row>
    <row r="21264" spans="14:14" customFormat="1">
      <c r="N21264" s="74"/>
    </row>
    <row r="21265" spans="14:14" customFormat="1">
      <c r="N21265" s="74"/>
    </row>
    <row r="21266" spans="14:14" customFormat="1">
      <c r="N21266" s="74"/>
    </row>
    <row r="21267" spans="14:14" customFormat="1">
      <c r="N21267" s="74"/>
    </row>
    <row r="21268" spans="14:14" customFormat="1">
      <c r="N21268" s="74"/>
    </row>
    <row r="21269" spans="14:14" customFormat="1">
      <c r="N21269" s="74"/>
    </row>
    <row r="21270" spans="14:14" customFormat="1">
      <c r="N21270" s="74"/>
    </row>
    <row r="21271" spans="14:14" customFormat="1">
      <c r="N21271" s="74"/>
    </row>
    <row r="21272" spans="14:14" customFormat="1">
      <c r="N21272" s="74"/>
    </row>
    <row r="21273" spans="14:14" customFormat="1">
      <c r="N21273" s="74"/>
    </row>
    <row r="21274" spans="14:14" customFormat="1">
      <c r="N21274" s="74"/>
    </row>
    <row r="21275" spans="14:14" customFormat="1">
      <c r="N21275" s="74"/>
    </row>
    <row r="21276" spans="14:14" customFormat="1">
      <c r="N21276" s="74"/>
    </row>
    <row r="21277" spans="14:14" customFormat="1">
      <c r="N21277" s="74"/>
    </row>
    <row r="21278" spans="14:14" customFormat="1">
      <c r="N21278" s="74"/>
    </row>
    <row r="21279" spans="14:14" customFormat="1">
      <c r="N21279" s="74"/>
    </row>
    <row r="21280" spans="14:14" customFormat="1">
      <c r="N21280" s="74"/>
    </row>
    <row r="21281" spans="14:14" customFormat="1">
      <c r="N21281" s="74"/>
    </row>
    <row r="21282" spans="14:14" customFormat="1">
      <c r="N21282" s="74"/>
    </row>
    <row r="21283" spans="14:14" customFormat="1">
      <c r="N21283" s="74"/>
    </row>
    <row r="21284" spans="14:14" customFormat="1">
      <c r="N21284" s="74"/>
    </row>
    <row r="21285" spans="14:14" customFormat="1">
      <c r="N21285" s="74"/>
    </row>
    <row r="21286" spans="14:14" customFormat="1">
      <c r="N21286" s="74"/>
    </row>
    <row r="21287" spans="14:14" customFormat="1">
      <c r="N21287" s="74"/>
    </row>
    <row r="21288" spans="14:14" customFormat="1">
      <c r="N21288" s="74"/>
    </row>
    <row r="21289" spans="14:14" customFormat="1">
      <c r="N21289" s="74"/>
    </row>
    <row r="21290" spans="14:14" customFormat="1">
      <c r="N21290" s="74"/>
    </row>
    <row r="21291" spans="14:14" customFormat="1">
      <c r="N21291" s="74"/>
    </row>
    <row r="21292" spans="14:14" customFormat="1">
      <c r="N21292" s="74"/>
    </row>
    <row r="21293" spans="14:14" customFormat="1">
      <c r="N21293" s="74"/>
    </row>
    <row r="21294" spans="14:14" customFormat="1">
      <c r="N21294" s="74"/>
    </row>
    <row r="21295" spans="14:14" customFormat="1">
      <c r="N21295" s="74"/>
    </row>
    <row r="21296" spans="14:14" customFormat="1">
      <c r="N21296" s="74"/>
    </row>
    <row r="21297" spans="14:14" customFormat="1">
      <c r="N21297" s="74"/>
    </row>
    <row r="21298" spans="14:14" customFormat="1">
      <c r="N21298" s="74"/>
    </row>
    <row r="21299" spans="14:14" customFormat="1">
      <c r="N21299" s="74"/>
    </row>
    <row r="21300" spans="14:14" customFormat="1">
      <c r="N21300" s="74"/>
    </row>
    <row r="21301" spans="14:14" customFormat="1">
      <c r="N21301" s="74"/>
    </row>
    <row r="21302" spans="14:14" customFormat="1">
      <c r="N21302" s="74"/>
    </row>
    <row r="21303" spans="14:14" customFormat="1">
      <c r="N21303" s="74"/>
    </row>
    <row r="21304" spans="14:14" customFormat="1">
      <c r="N21304" s="74"/>
    </row>
    <row r="21305" spans="14:14" customFormat="1">
      <c r="N21305" s="74"/>
    </row>
    <row r="21306" spans="14:14" customFormat="1">
      <c r="N21306" s="74"/>
    </row>
    <row r="21307" spans="14:14" customFormat="1">
      <c r="N21307" s="74"/>
    </row>
    <row r="21308" spans="14:14" customFormat="1">
      <c r="N21308" s="74"/>
    </row>
    <row r="21309" spans="14:14" customFormat="1">
      <c r="N21309" s="74"/>
    </row>
    <row r="21310" spans="14:14" customFormat="1">
      <c r="N21310" s="74"/>
    </row>
    <row r="21311" spans="14:14" customFormat="1">
      <c r="N21311" s="74"/>
    </row>
    <row r="21312" spans="14:14" customFormat="1">
      <c r="N21312" s="74"/>
    </row>
    <row r="21313" spans="14:14" customFormat="1">
      <c r="N21313" s="74"/>
    </row>
    <row r="21314" spans="14:14" customFormat="1">
      <c r="N21314" s="74"/>
    </row>
    <row r="21315" spans="14:14" customFormat="1">
      <c r="N21315" s="74"/>
    </row>
    <row r="21316" spans="14:14" customFormat="1">
      <c r="N21316" s="74"/>
    </row>
    <row r="21317" spans="14:14" customFormat="1">
      <c r="N21317" s="74"/>
    </row>
    <row r="21318" spans="14:14" customFormat="1">
      <c r="N21318" s="74"/>
    </row>
    <row r="21319" spans="14:14" customFormat="1">
      <c r="N21319" s="74"/>
    </row>
    <row r="21320" spans="14:14" customFormat="1">
      <c r="N21320" s="74"/>
    </row>
    <row r="21321" spans="14:14" customFormat="1">
      <c r="N21321" s="74"/>
    </row>
    <row r="21322" spans="14:14" customFormat="1">
      <c r="N21322" s="74"/>
    </row>
    <row r="21323" spans="14:14" customFormat="1">
      <c r="N21323" s="74"/>
    </row>
    <row r="21324" spans="14:14" customFormat="1">
      <c r="N21324" s="74"/>
    </row>
    <row r="21325" spans="14:14" customFormat="1">
      <c r="N21325" s="74"/>
    </row>
    <row r="21326" spans="14:14" customFormat="1">
      <c r="N21326" s="74"/>
    </row>
    <row r="21327" spans="14:14" customFormat="1">
      <c r="N21327" s="74"/>
    </row>
    <row r="21328" spans="14:14" customFormat="1">
      <c r="N21328" s="74"/>
    </row>
    <row r="21329" spans="14:14" customFormat="1">
      <c r="N21329" s="74"/>
    </row>
    <row r="21330" spans="14:14" customFormat="1">
      <c r="N21330" s="74"/>
    </row>
    <row r="21331" spans="14:14" customFormat="1">
      <c r="N21331" s="74"/>
    </row>
    <row r="21332" spans="14:14" customFormat="1">
      <c r="N21332" s="74"/>
    </row>
    <row r="21333" spans="14:14" customFormat="1">
      <c r="N21333" s="74"/>
    </row>
    <row r="21334" spans="14:14" customFormat="1">
      <c r="N21334" s="74"/>
    </row>
    <row r="21335" spans="14:14" customFormat="1">
      <c r="N21335" s="74"/>
    </row>
    <row r="21336" spans="14:14" customFormat="1">
      <c r="N21336" s="74"/>
    </row>
    <row r="21337" spans="14:14" customFormat="1">
      <c r="N21337" s="74"/>
    </row>
    <row r="21338" spans="14:14" customFormat="1">
      <c r="N21338" s="74"/>
    </row>
    <row r="21339" spans="14:14" customFormat="1">
      <c r="N21339" s="74"/>
    </row>
    <row r="21340" spans="14:14" customFormat="1">
      <c r="N21340" s="74"/>
    </row>
    <row r="21341" spans="14:14" customFormat="1">
      <c r="N21341" s="74"/>
    </row>
    <row r="21342" spans="14:14" customFormat="1">
      <c r="N21342" s="74"/>
    </row>
    <row r="21343" spans="14:14" customFormat="1">
      <c r="N21343" s="74"/>
    </row>
    <row r="21344" spans="14:14" customFormat="1">
      <c r="N21344" s="74"/>
    </row>
    <row r="21345" spans="14:14" customFormat="1">
      <c r="N21345" s="74"/>
    </row>
    <row r="21346" spans="14:14" customFormat="1">
      <c r="N21346" s="74"/>
    </row>
    <row r="21347" spans="14:14" customFormat="1">
      <c r="N21347" s="74"/>
    </row>
    <row r="21348" spans="14:14" customFormat="1">
      <c r="N21348" s="74"/>
    </row>
    <row r="21349" spans="14:14" customFormat="1">
      <c r="N21349" s="74"/>
    </row>
    <row r="21350" spans="14:14" customFormat="1">
      <c r="N21350" s="74"/>
    </row>
    <row r="21351" spans="14:14" customFormat="1">
      <c r="N21351" s="74"/>
    </row>
    <row r="21352" spans="14:14" customFormat="1">
      <c r="N21352" s="74"/>
    </row>
    <row r="21353" spans="14:14" customFormat="1">
      <c r="N21353" s="74"/>
    </row>
    <row r="21354" spans="14:14" customFormat="1">
      <c r="N21354" s="74"/>
    </row>
    <row r="21355" spans="14:14" customFormat="1">
      <c r="N21355" s="74"/>
    </row>
    <row r="21356" spans="14:14" customFormat="1">
      <c r="N21356" s="74"/>
    </row>
    <row r="21357" spans="14:14" customFormat="1">
      <c r="N21357" s="74"/>
    </row>
    <row r="21358" spans="14:14" customFormat="1">
      <c r="N21358" s="74"/>
    </row>
    <row r="21359" spans="14:14" customFormat="1">
      <c r="N21359" s="74"/>
    </row>
    <row r="21360" spans="14:14" customFormat="1">
      <c r="N21360" s="74"/>
    </row>
    <row r="21361" spans="14:14" customFormat="1">
      <c r="N21361" s="74"/>
    </row>
    <row r="21362" spans="14:14" customFormat="1">
      <c r="N21362" s="74"/>
    </row>
    <row r="21363" spans="14:14" customFormat="1">
      <c r="N21363" s="74"/>
    </row>
    <row r="21364" spans="14:14" customFormat="1">
      <c r="N21364" s="74"/>
    </row>
    <row r="21365" spans="14:14" customFormat="1">
      <c r="N21365" s="74"/>
    </row>
    <row r="21366" spans="14:14" customFormat="1">
      <c r="N21366" s="74"/>
    </row>
    <row r="21367" spans="14:14" customFormat="1">
      <c r="N21367" s="74"/>
    </row>
    <row r="21368" spans="14:14" customFormat="1">
      <c r="N21368" s="74"/>
    </row>
    <row r="21369" spans="14:14" customFormat="1">
      <c r="N21369" s="74"/>
    </row>
    <row r="21370" spans="14:14" customFormat="1">
      <c r="N21370" s="74"/>
    </row>
    <row r="21371" spans="14:14" customFormat="1">
      <c r="N21371" s="74"/>
    </row>
    <row r="21372" spans="14:14" customFormat="1">
      <c r="N21372" s="74"/>
    </row>
    <row r="21373" spans="14:14" customFormat="1">
      <c r="N21373" s="74"/>
    </row>
    <row r="21374" spans="14:14" customFormat="1">
      <c r="N21374" s="74"/>
    </row>
    <row r="21375" spans="14:14" customFormat="1">
      <c r="N21375" s="74"/>
    </row>
    <row r="21376" spans="14:14" customFormat="1">
      <c r="N21376" s="74"/>
    </row>
    <row r="21377" spans="14:14" customFormat="1">
      <c r="N21377" s="74"/>
    </row>
    <row r="21378" spans="14:14" customFormat="1">
      <c r="N21378" s="74"/>
    </row>
    <row r="21379" spans="14:14" customFormat="1">
      <c r="N21379" s="74"/>
    </row>
    <row r="21380" spans="14:14" customFormat="1">
      <c r="N21380" s="74"/>
    </row>
    <row r="21381" spans="14:14" customFormat="1">
      <c r="N21381" s="74"/>
    </row>
    <row r="21382" spans="14:14" customFormat="1">
      <c r="N21382" s="74"/>
    </row>
    <row r="21383" spans="14:14" customFormat="1">
      <c r="N21383" s="74"/>
    </row>
    <row r="21384" spans="14:14" customFormat="1">
      <c r="N21384" s="74"/>
    </row>
    <row r="21385" spans="14:14" customFormat="1">
      <c r="N21385" s="74"/>
    </row>
    <row r="21386" spans="14:14" customFormat="1">
      <c r="N21386" s="74"/>
    </row>
    <row r="21387" spans="14:14" customFormat="1">
      <c r="N21387" s="74"/>
    </row>
    <row r="21388" spans="14:14" customFormat="1">
      <c r="N21388" s="74"/>
    </row>
    <row r="21389" spans="14:14" customFormat="1">
      <c r="N21389" s="74"/>
    </row>
    <row r="21390" spans="14:14" customFormat="1">
      <c r="N21390" s="74"/>
    </row>
    <row r="21391" spans="14:14" customFormat="1">
      <c r="N21391" s="74"/>
    </row>
    <row r="21392" spans="14:14" customFormat="1">
      <c r="N21392" s="74"/>
    </row>
    <row r="21393" spans="14:14" customFormat="1">
      <c r="N21393" s="74"/>
    </row>
    <row r="21394" spans="14:14" customFormat="1">
      <c r="N21394" s="74"/>
    </row>
    <row r="21395" spans="14:14" customFormat="1">
      <c r="N21395" s="74"/>
    </row>
    <row r="21396" spans="14:14" customFormat="1">
      <c r="N21396" s="74"/>
    </row>
    <row r="21397" spans="14:14" customFormat="1">
      <c r="N21397" s="74"/>
    </row>
    <row r="21398" spans="14:14" customFormat="1">
      <c r="N21398" s="74"/>
    </row>
    <row r="21399" spans="14:14" customFormat="1">
      <c r="N21399" s="74"/>
    </row>
    <row r="21400" spans="14:14" customFormat="1">
      <c r="N21400" s="74"/>
    </row>
    <row r="21401" spans="14:14" customFormat="1">
      <c r="N21401" s="74"/>
    </row>
    <row r="21402" spans="14:14" customFormat="1">
      <c r="N21402" s="74"/>
    </row>
    <row r="21403" spans="14:14" customFormat="1">
      <c r="N21403" s="74"/>
    </row>
    <row r="21404" spans="14:14" customFormat="1">
      <c r="N21404" s="74"/>
    </row>
    <row r="21405" spans="14:14" customFormat="1">
      <c r="N21405" s="74"/>
    </row>
    <row r="21406" spans="14:14" customFormat="1">
      <c r="N21406" s="74"/>
    </row>
    <row r="21407" spans="14:14" customFormat="1">
      <c r="N21407" s="74"/>
    </row>
    <row r="21408" spans="14:14" customFormat="1">
      <c r="N21408" s="74"/>
    </row>
    <row r="21409" spans="14:14" customFormat="1">
      <c r="N21409" s="74"/>
    </row>
    <row r="21410" spans="14:14" customFormat="1">
      <c r="N21410" s="74"/>
    </row>
    <row r="21411" spans="14:14" customFormat="1">
      <c r="N21411" s="74"/>
    </row>
    <row r="21412" spans="14:14" customFormat="1">
      <c r="N21412" s="74"/>
    </row>
    <row r="21413" spans="14:14" customFormat="1">
      <c r="N21413" s="74"/>
    </row>
    <row r="21414" spans="14:14" customFormat="1">
      <c r="N21414" s="74"/>
    </row>
    <row r="21415" spans="14:14" customFormat="1">
      <c r="N21415" s="74"/>
    </row>
    <row r="21416" spans="14:14" customFormat="1">
      <c r="N21416" s="74"/>
    </row>
    <row r="21417" spans="14:14" customFormat="1">
      <c r="N21417" s="74"/>
    </row>
    <row r="21418" spans="14:14" customFormat="1">
      <c r="N21418" s="74"/>
    </row>
    <row r="21419" spans="14:14" customFormat="1">
      <c r="N21419" s="74"/>
    </row>
    <row r="21420" spans="14:14" customFormat="1">
      <c r="N21420" s="74"/>
    </row>
    <row r="21421" spans="14:14" customFormat="1">
      <c r="N21421" s="74"/>
    </row>
    <row r="21422" spans="14:14" customFormat="1">
      <c r="N21422" s="74"/>
    </row>
    <row r="21423" spans="14:14" customFormat="1">
      <c r="N21423" s="74"/>
    </row>
    <row r="21424" spans="14:14" customFormat="1">
      <c r="N21424" s="74"/>
    </row>
    <row r="21425" spans="14:14" customFormat="1">
      <c r="N21425" s="74"/>
    </row>
    <row r="21426" spans="14:14" customFormat="1">
      <c r="N21426" s="74"/>
    </row>
    <row r="21427" spans="14:14" customFormat="1">
      <c r="N21427" s="74"/>
    </row>
    <row r="21428" spans="14:14" customFormat="1">
      <c r="N21428" s="74"/>
    </row>
    <row r="21429" spans="14:14" customFormat="1">
      <c r="N21429" s="74"/>
    </row>
    <row r="21430" spans="14:14" customFormat="1">
      <c r="N21430" s="74"/>
    </row>
    <row r="21431" spans="14:14" customFormat="1">
      <c r="N21431" s="74"/>
    </row>
    <row r="21432" spans="14:14" customFormat="1">
      <c r="N21432" s="74"/>
    </row>
    <row r="21433" spans="14:14" customFormat="1">
      <c r="N21433" s="74"/>
    </row>
    <row r="21434" spans="14:14" customFormat="1">
      <c r="N21434" s="74"/>
    </row>
    <row r="21435" spans="14:14" customFormat="1">
      <c r="N21435" s="74"/>
    </row>
    <row r="21436" spans="14:14" customFormat="1">
      <c r="N21436" s="74"/>
    </row>
    <row r="21437" spans="14:14" customFormat="1">
      <c r="N21437" s="74"/>
    </row>
    <row r="21438" spans="14:14" customFormat="1">
      <c r="N21438" s="74"/>
    </row>
    <row r="21439" spans="14:14" customFormat="1">
      <c r="N21439" s="74"/>
    </row>
    <row r="21440" spans="14:14" customFormat="1">
      <c r="N21440" s="74"/>
    </row>
    <row r="21441" spans="14:14" customFormat="1">
      <c r="N21441" s="74"/>
    </row>
    <row r="21442" spans="14:14" customFormat="1">
      <c r="N21442" s="74"/>
    </row>
    <row r="21443" spans="14:14" customFormat="1">
      <c r="N21443" s="74"/>
    </row>
    <row r="21444" spans="14:14" customFormat="1">
      <c r="N21444" s="74"/>
    </row>
    <row r="21445" spans="14:14" customFormat="1">
      <c r="N21445" s="74"/>
    </row>
    <row r="21446" spans="14:14" customFormat="1">
      <c r="N21446" s="74"/>
    </row>
    <row r="21447" spans="14:14" customFormat="1">
      <c r="N21447" s="74"/>
    </row>
    <row r="21448" spans="14:14" customFormat="1">
      <c r="N21448" s="74"/>
    </row>
    <row r="21449" spans="14:14" customFormat="1">
      <c r="N21449" s="74"/>
    </row>
    <row r="21450" spans="14:14" customFormat="1">
      <c r="N21450" s="74"/>
    </row>
    <row r="21451" spans="14:14" customFormat="1">
      <c r="N21451" s="74"/>
    </row>
    <row r="21452" spans="14:14" customFormat="1">
      <c r="N21452" s="74"/>
    </row>
    <row r="21453" spans="14:14" customFormat="1">
      <c r="N21453" s="74"/>
    </row>
    <row r="21454" spans="14:14" customFormat="1">
      <c r="N21454" s="74"/>
    </row>
    <row r="21455" spans="14:14" customFormat="1">
      <c r="N21455" s="74"/>
    </row>
    <row r="21456" spans="14:14" customFormat="1">
      <c r="N21456" s="74"/>
    </row>
    <row r="21457" spans="14:14" customFormat="1">
      <c r="N21457" s="74"/>
    </row>
    <row r="21458" spans="14:14" customFormat="1">
      <c r="N21458" s="74"/>
    </row>
    <row r="21459" spans="14:14" customFormat="1">
      <c r="N21459" s="74"/>
    </row>
    <row r="21460" spans="14:14" customFormat="1">
      <c r="N21460" s="74"/>
    </row>
    <row r="21461" spans="14:14" customFormat="1">
      <c r="N21461" s="74"/>
    </row>
    <row r="21462" spans="14:14" customFormat="1">
      <c r="N21462" s="74"/>
    </row>
    <row r="21463" spans="14:14" customFormat="1">
      <c r="N21463" s="74"/>
    </row>
    <row r="21464" spans="14:14" customFormat="1">
      <c r="N21464" s="74"/>
    </row>
    <row r="21465" spans="14:14" customFormat="1">
      <c r="N21465" s="74"/>
    </row>
    <row r="21466" spans="14:14" customFormat="1">
      <c r="N21466" s="74"/>
    </row>
    <row r="21467" spans="14:14" customFormat="1">
      <c r="N21467" s="74"/>
    </row>
    <row r="21468" spans="14:14" customFormat="1">
      <c r="N21468" s="74"/>
    </row>
    <row r="21469" spans="14:14" customFormat="1">
      <c r="N21469" s="74"/>
    </row>
    <row r="21470" spans="14:14" customFormat="1">
      <c r="N21470" s="74"/>
    </row>
    <row r="21471" spans="14:14" customFormat="1">
      <c r="N21471" s="74"/>
    </row>
    <row r="21472" spans="14:14" customFormat="1">
      <c r="N21472" s="74"/>
    </row>
    <row r="21473" spans="14:14" customFormat="1">
      <c r="N21473" s="74"/>
    </row>
    <row r="21474" spans="14:14" customFormat="1">
      <c r="N21474" s="74"/>
    </row>
    <row r="21475" spans="14:14" customFormat="1">
      <c r="N21475" s="74"/>
    </row>
    <row r="21476" spans="14:14" customFormat="1">
      <c r="N21476" s="74"/>
    </row>
    <row r="21477" spans="14:14" customFormat="1">
      <c r="N21477" s="74"/>
    </row>
    <row r="21478" spans="14:14" customFormat="1">
      <c r="N21478" s="74"/>
    </row>
    <row r="21479" spans="14:14" customFormat="1">
      <c r="N21479" s="74"/>
    </row>
    <row r="21480" spans="14:14" customFormat="1">
      <c r="N21480" s="74"/>
    </row>
    <row r="21481" spans="14:14" customFormat="1">
      <c r="N21481" s="74"/>
    </row>
    <row r="21482" spans="14:14" customFormat="1">
      <c r="N21482" s="74"/>
    </row>
    <row r="21483" spans="14:14" customFormat="1">
      <c r="N21483" s="74"/>
    </row>
    <row r="21484" spans="14:14" customFormat="1">
      <c r="N21484" s="74"/>
    </row>
    <row r="21485" spans="14:14" customFormat="1">
      <c r="N21485" s="74"/>
    </row>
    <row r="21486" spans="14:14" customFormat="1">
      <c r="N21486" s="74"/>
    </row>
    <row r="21487" spans="14:14" customFormat="1">
      <c r="N21487" s="74"/>
    </row>
    <row r="21488" spans="14:14" customFormat="1">
      <c r="N21488" s="74"/>
    </row>
    <row r="21489" spans="14:14" customFormat="1">
      <c r="N21489" s="74"/>
    </row>
    <row r="21490" spans="14:14" customFormat="1">
      <c r="N21490" s="74"/>
    </row>
    <row r="21491" spans="14:14" customFormat="1">
      <c r="N21491" s="74"/>
    </row>
    <row r="21492" spans="14:14" customFormat="1">
      <c r="N21492" s="74"/>
    </row>
    <row r="21493" spans="14:14" customFormat="1">
      <c r="N21493" s="74"/>
    </row>
    <row r="21494" spans="14:14" customFormat="1">
      <c r="N21494" s="74"/>
    </row>
    <row r="21495" spans="14:14" customFormat="1">
      <c r="N21495" s="74"/>
    </row>
    <row r="21496" spans="14:14" customFormat="1">
      <c r="N21496" s="74"/>
    </row>
    <row r="21497" spans="14:14" customFormat="1">
      <c r="N21497" s="74"/>
    </row>
    <row r="21498" spans="14:14" customFormat="1">
      <c r="N21498" s="74"/>
    </row>
    <row r="21499" spans="14:14" customFormat="1">
      <c r="N21499" s="74"/>
    </row>
    <row r="21500" spans="14:14" customFormat="1">
      <c r="N21500" s="74"/>
    </row>
    <row r="21501" spans="14:14" customFormat="1">
      <c r="N21501" s="74"/>
    </row>
    <row r="21502" spans="14:14" customFormat="1">
      <c r="N21502" s="74"/>
    </row>
    <row r="21503" spans="14:14" customFormat="1">
      <c r="N21503" s="74"/>
    </row>
    <row r="21504" spans="14:14" customFormat="1">
      <c r="N21504" s="74"/>
    </row>
    <row r="21505" spans="14:14" customFormat="1">
      <c r="N21505" s="74"/>
    </row>
    <row r="21506" spans="14:14" customFormat="1">
      <c r="N21506" s="74"/>
    </row>
    <row r="21507" spans="14:14" customFormat="1">
      <c r="N21507" s="74"/>
    </row>
    <row r="21508" spans="14:14" customFormat="1">
      <c r="N21508" s="74"/>
    </row>
    <row r="21509" spans="14:14" customFormat="1">
      <c r="N21509" s="74"/>
    </row>
    <row r="21510" spans="14:14" customFormat="1">
      <c r="N21510" s="74"/>
    </row>
    <row r="21511" spans="14:14" customFormat="1">
      <c r="N21511" s="74"/>
    </row>
    <row r="21512" spans="14:14" customFormat="1">
      <c r="N21512" s="74"/>
    </row>
    <row r="21513" spans="14:14" customFormat="1">
      <c r="N21513" s="74"/>
    </row>
    <row r="21514" spans="14:14" customFormat="1">
      <c r="N21514" s="74"/>
    </row>
    <row r="21515" spans="14:14" customFormat="1">
      <c r="N21515" s="74"/>
    </row>
    <row r="21516" spans="14:14" customFormat="1">
      <c r="N21516" s="74"/>
    </row>
    <row r="21517" spans="14:14" customFormat="1">
      <c r="N21517" s="74"/>
    </row>
    <row r="21518" spans="14:14" customFormat="1">
      <c r="N21518" s="74"/>
    </row>
    <row r="21519" spans="14:14" customFormat="1">
      <c r="N21519" s="74"/>
    </row>
    <row r="21520" spans="14:14" customFormat="1">
      <c r="N21520" s="74"/>
    </row>
    <row r="21521" spans="14:14" customFormat="1">
      <c r="N21521" s="74"/>
    </row>
    <row r="21522" spans="14:14" customFormat="1">
      <c r="N21522" s="74"/>
    </row>
    <row r="21523" spans="14:14" customFormat="1">
      <c r="N21523" s="74"/>
    </row>
    <row r="21524" spans="14:14" customFormat="1">
      <c r="N21524" s="74"/>
    </row>
    <row r="21525" spans="14:14" customFormat="1">
      <c r="N21525" s="74"/>
    </row>
    <row r="21526" spans="14:14" customFormat="1">
      <c r="N21526" s="74"/>
    </row>
    <row r="21527" spans="14:14" customFormat="1">
      <c r="N21527" s="74"/>
    </row>
    <row r="21528" spans="14:14" customFormat="1">
      <c r="N21528" s="74"/>
    </row>
    <row r="21529" spans="14:14" customFormat="1">
      <c r="N21529" s="74"/>
    </row>
    <row r="21530" spans="14:14" customFormat="1">
      <c r="N21530" s="74"/>
    </row>
    <row r="21531" spans="14:14" customFormat="1">
      <c r="N21531" s="74"/>
    </row>
    <row r="21532" spans="14:14" customFormat="1">
      <c r="N21532" s="74"/>
    </row>
    <row r="21533" spans="14:14" customFormat="1">
      <c r="N21533" s="74"/>
    </row>
    <row r="21534" spans="14:14" customFormat="1">
      <c r="N21534" s="74"/>
    </row>
    <row r="21535" spans="14:14" customFormat="1">
      <c r="N21535" s="74"/>
    </row>
    <row r="21536" spans="14:14" customFormat="1">
      <c r="N21536" s="74"/>
    </row>
    <row r="21537" spans="14:14" customFormat="1">
      <c r="N21537" s="74"/>
    </row>
    <row r="21538" spans="14:14" customFormat="1">
      <c r="N21538" s="74"/>
    </row>
    <row r="21539" spans="14:14" customFormat="1">
      <c r="N21539" s="74"/>
    </row>
    <row r="21540" spans="14:14" customFormat="1">
      <c r="N21540" s="74"/>
    </row>
    <row r="21541" spans="14:14" customFormat="1">
      <c r="N21541" s="74"/>
    </row>
    <row r="21542" spans="14:14" customFormat="1">
      <c r="N21542" s="74"/>
    </row>
    <row r="21543" spans="14:14" customFormat="1">
      <c r="N21543" s="74"/>
    </row>
    <row r="21544" spans="14:14" customFormat="1">
      <c r="N21544" s="74"/>
    </row>
    <row r="21545" spans="14:14" customFormat="1">
      <c r="N21545" s="74"/>
    </row>
    <row r="21546" spans="14:14" customFormat="1">
      <c r="N21546" s="74"/>
    </row>
    <row r="21547" spans="14:14" customFormat="1">
      <c r="N21547" s="74"/>
    </row>
    <row r="21548" spans="14:14" customFormat="1">
      <c r="N21548" s="74"/>
    </row>
    <row r="21549" spans="14:14" customFormat="1">
      <c r="N21549" s="74"/>
    </row>
    <row r="21550" spans="14:14" customFormat="1">
      <c r="N21550" s="74"/>
    </row>
    <row r="21551" spans="14:14" customFormat="1">
      <c r="N21551" s="74"/>
    </row>
    <row r="21552" spans="14:14" customFormat="1">
      <c r="N21552" s="74"/>
    </row>
    <row r="21553" spans="14:14" customFormat="1">
      <c r="N21553" s="74"/>
    </row>
    <row r="21554" spans="14:14" customFormat="1">
      <c r="N21554" s="74"/>
    </row>
    <row r="21555" spans="14:14" customFormat="1">
      <c r="N21555" s="74"/>
    </row>
    <row r="21556" spans="14:14" customFormat="1">
      <c r="N21556" s="74"/>
    </row>
    <row r="21557" spans="14:14" customFormat="1">
      <c r="N21557" s="74"/>
    </row>
    <row r="21558" spans="14:14" customFormat="1">
      <c r="N21558" s="74"/>
    </row>
    <row r="21559" spans="14:14" customFormat="1">
      <c r="N21559" s="74"/>
    </row>
    <row r="21560" spans="14:14" customFormat="1">
      <c r="N21560" s="74"/>
    </row>
    <row r="21561" spans="14:14" customFormat="1">
      <c r="N21561" s="74"/>
    </row>
    <row r="21562" spans="14:14" customFormat="1">
      <c r="N21562" s="74"/>
    </row>
    <row r="21563" spans="14:14" customFormat="1">
      <c r="N21563" s="74"/>
    </row>
    <row r="21564" spans="14:14" customFormat="1">
      <c r="N21564" s="74"/>
    </row>
    <row r="21565" spans="14:14" customFormat="1">
      <c r="N21565" s="74"/>
    </row>
    <row r="21566" spans="14:14" customFormat="1">
      <c r="N21566" s="74"/>
    </row>
    <row r="21567" spans="14:14" customFormat="1">
      <c r="N21567" s="74"/>
    </row>
    <row r="21568" spans="14:14" customFormat="1">
      <c r="N21568" s="74"/>
    </row>
    <row r="21569" spans="14:14" customFormat="1">
      <c r="N21569" s="74"/>
    </row>
    <row r="21570" spans="14:14" customFormat="1">
      <c r="N21570" s="74"/>
    </row>
    <row r="21571" spans="14:14" customFormat="1">
      <c r="N21571" s="74"/>
    </row>
    <row r="21572" spans="14:14" customFormat="1">
      <c r="N21572" s="74"/>
    </row>
    <row r="21573" spans="14:14" customFormat="1">
      <c r="N21573" s="74"/>
    </row>
    <row r="21574" spans="14:14" customFormat="1">
      <c r="N21574" s="74"/>
    </row>
    <row r="21575" spans="14:14" customFormat="1">
      <c r="N21575" s="74"/>
    </row>
    <row r="21576" spans="14:14" customFormat="1">
      <c r="N21576" s="74"/>
    </row>
    <row r="21577" spans="14:14" customFormat="1">
      <c r="N21577" s="74"/>
    </row>
    <row r="21578" spans="14:14" customFormat="1">
      <c r="N21578" s="74"/>
    </row>
    <row r="21579" spans="14:14" customFormat="1">
      <c r="N21579" s="74"/>
    </row>
    <row r="21580" spans="14:14" customFormat="1">
      <c r="N21580" s="74"/>
    </row>
    <row r="21581" spans="14:14" customFormat="1">
      <c r="N21581" s="74"/>
    </row>
    <row r="21582" spans="14:14" customFormat="1">
      <c r="N21582" s="74"/>
    </row>
    <row r="21583" spans="14:14" customFormat="1">
      <c r="N21583" s="74"/>
    </row>
    <row r="21584" spans="14:14" customFormat="1">
      <c r="N21584" s="74"/>
    </row>
    <row r="21585" spans="14:14" customFormat="1">
      <c r="N21585" s="74"/>
    </row>
    <row r="21586" spans="14:14" customFormat="1">
      <c r="N21586" s="74"/>
    </row>
    <row r="21587" spans="14:14" customFormat="1">
      <c r="N21587" s="74"/>
    </row>
    <row r="21588" spans="14:14" customFormat="1">
      <c r="N21588" s="74"/>
    </row>
    <row r="21589" spans="14:14" customFormat="1">
      <c r="N21589" s="74"/>
    </row>
    <row r="21590" spans="14:14" customFormat="1">
      <c r="N21590" s="74"/>
    </row>
    <row r="21591" spans="14:14" customFormat="1">
      <c r="N21591" s="74"/>
    </row>
    <row r="21592" spans="14:14" customFormat="1">
      <c r="N21592" s="74"/>
    </row>
    <row r="21593" spans="14:14" customFormat="1">
      <c r="N21593" s="74"/>
    </row>
    <row r="21594" spans="14:14" customFormat="1">
      <c r="N21594" s="74"/>
    </row>
    <row r="21595" spans="14:14" customFormat="1">
      <c r="N21595" s="74"/>
    </row>
    <row r="21596" spans="14:14" customFormat="1">
      <c r="N21596" s="74"/>
    </row>
    <row r="21597" spans="14:14" customFormat="1">
      <c r="N21597" s="74"/>
    </row>
    <row r="21598" spans="14:14" customFormat="1">
      <c r="N21598" s="74"/>
    </row>
    <row r="21599" spans="14:14" customFormat="1">
      <c r="N21599" s="74"/>
    </row>
    <row r="21600" spans="14:14" customFormat="1">
      <c r="N21600" s="74"/>
    </row>
    <row r="21601" spans="14:14" customFormat="1">
      <c r="N21601" s="74"/>
    </row>
    <row r="21602" spans="14:14" customFormat="1">
      <c r="N21602" s="74"/>
    </row>
    <row r="21603" spans="14:14" customFormat="1">
      <c r="N21603" s="74"/>
    </row>
    <row r="21604" spans="14:14" customFormat="1">
      <c r="N21604" s="74"/>
    </row>
    <row r="21605" spans="14:14" customFormat="1">
      <c r="N21605" s="74"/>
    </row>
    <row r="21606" spans="14:14" customFormat="1">
      <c r="N21606" s="74"/>
    </row>
    <row r="21607" spans="14:14" customFormat="1">
      <c r="N21607" s="74"/>
    </row>
    <row r="21608" spans="14:14" customFormat="1">
      <c r="N21608" s="74"/>
    </row>
    <row r="21609" spans="14:14" customFormat="1">
      <c r="N21609" s="74"/>
    </row>
    <row r="21610" spans="14:14" customFormat="1">
      <c r="N21610" s="74"/>
    </row>
    <row r="21611" spans="14:14" customFormat="1">
      <c r="N21611" s="74"/>
    </row>
    <row r="21612" spans="14:14" customFormat="1">
      <c r="N21612" s="74"/>
    </row>
    <row r="21613" spans="14:14" customFormat="1">
      <c r="N21613" s="74"/>
    </row>
    <row r="21614" spans="14:14" customFormat="1">
      <c r="N21614" s="74"/>
    </row>
    <row r="21615" spans="14:14" customFormat="1">
      <c r="N21615" s="74"/>
    </row>
    <row r="21616" spans="14:14" customFormat="1">
      <c r="N21616" s="74"/>
    </row>
    <row r="21617" spans="14:14" customFormat="1">
      <c r="N21617" s="74"/>
    </row>
    <row r="21618" spans="14:14" customFormat="1">
      <c r="N21618" s="74"/>
    </row>
    <row r="21619" spans="14:14" customFormat="1">
      <c r="N21619" s="74"/>
    </row>
    <row r="21620" spans="14:14" customFormat="1">
      <c r="N21620" s="74"/>
    </row>
    <row r="21621" spans="14:14" customFormat="1">
      <c r="N21621" s="74"/>
    </row>
    <row r="21622" spans="14:14" customFormat="1">
      <c r="N21622" s="74"/>
    </row>
    <row r="21623" spans="14:14" customFormat="1">
      <c r="N21623" s="74"/>
    </row>
    <row r="21624" spans="14:14" customFormat="1">
      <c r="N21624" s="74"/>
    </row>
    <row r="21625" spans="14:14" customFormat="1">
      <c r="N21625" s="74"/>
    </row>
    <row r="21626" spans="14:14" customFormat="1">
      <c r="N21626" s="74"/>
    </row>
    <row r="21627" spans="14:14" customFormat="1">
      <c r="N21627" s="74"/>
    </row>
    <row r="21628" spans="14:14" customFormat="1">
      <c r="N21628" s="74"/>
    </row>
    <row r="21629" spans="14:14" customFormat="1">
      <c r="N21629" s="74"/>
    </row>
    <row r="21630" spans="14:14" customFormat="1">
      <c r="N21630" s="74"/>
    </row>
    <row r="21631" spans="14:14" customFormat="1">
      <c r="N21631" s="74"/>
    </row>
    <row r="21632" spans="14:14" customFormat="1">
      <c r="N21632" s="74"/>
    </row>
    <row r="21633" spans="14:14" customFormat="1">
      <c r="N21633" s="74"/>
    </row>
    <row r="21634" spans="14:14" customFormat="1">
      <c r="N21634" s="74"/>
    </row>
    <row r="21635" spans="14:14" customFormat="1">
      <c r="N21635" s="74"/>
    </row>
    <row r="21636" spans="14:14" customFormat="1">
      <c r="N21636" s="74"/>
    </row>
    <row r="21637" spans="14:14" customFormat="1">
      <c r="N21637" s="74"/>
    </row>
    <row r="21638" spans="14:14" customFormat="1">
      <c r="N21638" s="74"/>
    </row>
    <row r="21639" spans="14:14" customFormat="1">
      <c r="N21639" s="74"/>
    </row>
    <row r="21640" spans="14:14" customFormat="1">
      <c r="N21640" s="74"/>
    </row>
    <row r="21641" spans="14:14" customFormat="1">
      <c r="N21641" s="74"/>
    </row>
    <row r="21642" spans="14:14" customFormat="1">
      <c r="N21642" s="74"/>
    </row>
    <row r="21643" spans="14:14" customFormat="1">
      <c r="N21643" s="74"/>
    </row>
    <row r="21644" spans="14:14" customFormat="1">
      <c r="N21644" s="74"/>
    </row>
    <row r="21645" spans="14:14" customFormat="1">
      <c r="N21645" s="74"/>
    </row>
    <row r="21646" spans="14:14" customFormat="1">
      <c r="N21646" s="74"/>
    </row>
    <row r="21647" spans="14:14" customFormat="1">
      <c r="N21647" s="74"/>
    </row>
    <row r="21648" spans="14:14" customFormat="1">
      <c r="N21648" s="74"/>
    </row>
    <row r="21649" spans="14:14" customFormat="1">
      <c r="N21649" s="74"/>
    </row>
    <row r="21650" spans="14:14" customFormat="1">
      <c r="N21650" s="74"/>
    </row>
    <row r="21651" spans="14:14" customFormat="1">
      <c r="N21651" s="74"/>
    </row>
    <row r="21652" spans="14:14" customFormat="1">
      <c r="N21652" s="74"/>
    </row>
    <row r="21653" spans="14:14" customFormat="1">
      <c r="N21653" s="74"/>
    </row>
    <row r="21654" spans="14:14" customFormat="1">
      <c r="N21654" s="74"/>
    </row>
    <row r="21655" spans="14:14" customFormat="1">
      <c r="N21655" s="74"/>
    </row>
    <row r="21656" spans="14:14" customFormat="1">
      <c r="N21656" s="74"/>
    </row>
    <row r="21657" spans="14:14" customFormat="1">
      <c r="N21657" s="74"/>
    </row>
    <row r="21658" spans="14:14" customFormat="1">
      <c r="N21658" s="74"/>
    </row>
    <row r="21659" spans="14:14" customFormat="1">
      <c r="N21659" s="74"/>
    </row>
    <row r="21660" spans="14:14" customFormat="1">
      <c r="N21660" s="74"/>
    </row>
    <row r="21661" spans="14:14" customFormat="1">
      <c r="N21661" s="74"/>
    </row>
    <row r="21662" spans="14:14" customFormat="1">
      <c r="N21662" s="74"/>
    </row>
    <row r="21663" spans="14:14" customFormat="1">
      <c r="N21663" s="74"/>
    </row>
    <row r="21664" spans="14:14" customFormat="1">
      <c r="N21664" s="74"/>
    </row>
    <row r="21665" spans="14:14" customFormat="1">
      <c r="N21665" s="74"/>
    </row>
    <row r="21666" spans="14:14" customFormat="1">
      <c r="N21666" s="74"/>
    </row>
    <row r="21667" spans="14:14" customFormat="1">
      <c r="N21667" s="74"/>
    </row>
    <row r="21668" spans="14:14" customFormat="1">
      <c r="N21668" s="74"/>
    </row>
    <row r="21669" spans="14:14" customFormat="1">
      <c r="N21669" s="74"/>
    </row>
    <row r="21670" spans="14:14" customFormat="1">
      <c r="N21670" s="74"/>
    </row>
    <row r="21671" spans="14:14" customFormat="1">
      <c r="N21671" s="74"/>
    </row>
    <row r="21672" spans="14:14" customFormat="1">
      <c r="N21672" s="74"/>
    </row>
    <row r="21673" spans="14:14" customFormat="1">
      <c r="N21673" s="74"/>
    </row>
    <row r="21674" spans="14:14" customFormat="1">
      <c r="N21674" s="74"/>
    </row>
    <row r="21675" spans="14:14" customFormat="1">
      <c r="N21675" s="74"/>
    </row>
    <row r="21676" spans="14:14" customFormat="1">
      <c r="N21676" s="74"/>
    </row>
    <row r="21677" spans="14:14" customFormat="1">
      <c r="N21677" s="74"/>
    </row>
    <row r="21678" spans="14:14" customFormat="1">
      <c r="N21678" s="74"/>
    </row>
    <row r="21679" spans="14:14" customFormat="1">
      <c r="N21679" s="74"/>
    </row>
    <row r="21680" spans="14:14" customFormat="1">
      <c r="N21680" s="74"/>
    </row>
    <row r="21681" spans="14:14" customFormat="1">
      <c r="N21681" s="74"/>
    </row>
    <row r="21682" spans="14:14" customFormat="1">
      <c r="N21682" s="74"/>
    </row>
    <row r="21683" spans="14:14" customFormat="1">
      <c r="N21683" s="74"/>
    </row>
    <row r="21684" spans="14:14" customFormat="1">
      <c r="N21684" s="74"/>
    </row>
    <row r="21685" spans="14:14" customFormat="1">
      <c r="N21685" s="74"/>
    </row>
    <row r="21686" spans="14:14" customFormat="1">
      <c r="N21686" s="74"/>
    </row>
    <row r="21687" spans="14:14" customFormat="1">
      <c r="N21687" s="74"/>
    </row>
    <row r="21688" spans="14:14" customFormat="1">
      <c r="N21688" s="74"/>
    </row>
    <row r="21689" spans="14:14" customFormat="1">
      <c r="N21689" s="74"/>
    </row>
    <row r="21690" spans="14:14" customFormat="1">
      <c r="N21690" s="74"/>
    </row>
    <row r="21691" spans="14:14" customFormat="1">
      <c r="N21691" s="74"/>
    </row>
    <row r="21692" spans="14:14" customFormat="1">
      <c r="N21692" s="74"/>
    </row>
    <row r="21693" spans="14:14" customFormat="1">
      <c r="N21693" s="74"/>
    </row>
    <row r="21694" spans="14:14" customFormat="1">
      <c r="N21694" s="74"/>
    </row>
    <row r="21695" spans="14:14" customFormat="1">
      <c r="N21695" s="74"/>
    </row>
    <row r="21696" spans="14:14" customFormat="1">
      <c r="N21696" s="74"/>
    </row>
    <row r="21697" spans="14:14" customFormat="1">
      <c r="N21697" s="74"/>
    </row>
    <row r="21698" spans="14:14" customFormat="1">
      <c r="N21698" s="74"/>
    </row>
    <row r="21699" spans="14:14" customFormat="1">
      <c r="N21699" s="74"/>
    </row>
    <row r="21700" spans="14:14" customFormat="1">
      <c r="N21700" s="74"/>
    </row>
    <row r="21701" spans="14:14" customFormat="1">
      <c r="N21701" s="74"/>
    </row>
    <row r="21702" spans="14:14" customFormat="1">
      <c r="N21702" s="74"/>
    </row>
    <row r="21703" spans="14:14" customFormat="1">
      <c r="N21703" s="74"/>
    </row>
    <row r="21704" spans="14:14" customFormat="1">
      <c r="N21704" s="74"/>
    </row>
    <row r="21705" spans="14:14" customFormat="1">
      <c r="N21705" s="74"/>
    </row>
    <row r="21706" spans="14:14" customFormat="1">
      <c r="N21706" s="74"/>
    </row>
    <row r="21707" spans="14:14" customFormat="1">
      <c r="N21707" s="74"/>
    </row>
    <row r="21708" spans="14:14" customFormat="1">
      <c r="N21708" s="74"/>
    </row>
    <row r="21709" spans="14:14" customFormat="1">
      <c r="N21709" s="74"/>
    </row>
    <row r="21710" spans="14:14" customFormat="1">
      <c r="N21710" s="74"/>
    </row>
    <row r="21711" spans="14:14" customFormat="1">
      <c r="N21711" s="74"/>
    </row>
    <row r="21712" spans="14:14" customFormat="1">
      <c r="N21712" s="74"/>
    </row>
    <row r="21713" spans="14:14" customFormat="1">
      <c r="N21713" s="74"/>
    </row>
    <row r="21714" spans="14:14" customFormat="1">
      <c r="N21714" s="74"/>
    </row>
    <row r="21715" spans="14:14" customFormat="1">
      <c r="N21715" s="74"/>
    </row>
    <row r="21716" spans="14:14" customFormat="1">
      <c r="N21716" s="74"/>
    </row>
    <row r="21717" spans="14:14" customFormat="1">
      <c r="N21717" s="74"/>
    </row>
    <row r="21718" spans="14:14" customFormat="1">
      <c r="N21718" s="74"/>
    </row>
    <row r="21719" spans="14:14" customFormat="1">
      <c r="N21719" s="74"/>
    </row>
    <row r="21720" spans="14:14" customFormat="1">
      <c r="N21720" s="74"/>
    </row>
    <row r="21721" spans="14:14" customFormat="1">
      <c r="N21721" s="74"/>
    </row>
    <row r="21722" spans="14:14" customFormat="1">
      <c r="N21722" s="74"/>
    </row>
    <row r="21723" spans="14:14" customFormat="1">
      <c r="N21723" s="74"/>
    </row>
    <row r="21724" spans="14:14" customFormat="1">
      <c r="N21724" s="74"/>
    </row>
    <row r="21725" spans="14:14" customFormat="1">
      <c r="N21725" s="74"/>
    </row>
    <row r="21726" spans="14:14" customFormat="1">
      <c r="N21726" s="74"/>
    </row>
    <row r="21727" spans="14:14" customFormat="1">
      <c r="N21727" s="74"/>
    </row>
    <row r="21728" spans="14:14" customFormat="1">
      <c r="N21728" s="74"/>
    </row>
    <row r="21729" spans="14:14" customFormat="1">
      <c r="N21729" s="74"/>
    </row>
    <row r="21730" spans="14:14" customFormat="1">
      <c r="N21730" s="74"/>
    </row>
    <row r="21731" spans="14:14" customFormat="1">
      <c r="N21731" s="74"/>
    </row>
    <row r="21732" spans="14:14" customFormat="1">
      <c r="N21732" s="74"/>
    </row>
    <row r="21733" spans="14:14" customFormat="1">
      <c r="N21733" s="74"/>
    </row>
    <row r="21734" spans="14:14" customFormat="1">
      <c r="N21734" s="74"/>
    </row>
    <row r="21735" spans="14:14" customFormat="1">
      <c r="N21735" s="74"/>
    </row>
    <row r="21736" spans="14:14" customFormat="1">
      <c r="N21736" s="74"/>
    </row>
    <row r="21737" spans="14:14" customFormat="1">
      <c r="N21737" s="74"/>
    </row>
    <row r="21738" spans="14:14" customFormat="1">
      <c r="N21738" s="74"/>
    </row>
    <row r="21739" spans="14:14" customFormat="1">
      <c r="N21739" s="74"/>
    </row>
    <row r="21740" spans="14:14" customFormat="1">
      <c r="N21740" s="74"/>
    </row>
    <row r="21741" spans="14:14" customFormat="1">
      <c r="N21741" s="74"/>
    </row>
    <row r="21742" spans="14:14" customFormat="1">
      <c r="N21742" s="74"/>
    </row>
    <row r="21743" spans="14:14" customFormat="1">
      <c r="N21743" s="74"/>
    </row>
    <row r="21744" spans="14:14" customFormat="1">
      <c r="N21744" s="74"/>
    </row>
    <row r="21745" spans="14:14" customFormat="1">
      <c r="N21745" s="74"/>
    </row>
    <row r="21746" spans="14:14" customFormat="1">
      <c r="N21746" s="74"/>
    </row>
    <row r="21747" spans="14:14" customFormat="1">
      <c r="N21747" s="74"/>
    </row>
    <row r="21748" spans="14:14" customFormat="1">
      <c r="N21748" s="74"/>
    </row>
    <row r="21749" spans="14:14" customFormat="1">
      <c r="N21749" s="74"/>
    </row>
    <row r="21750" spans="14:14" customFormat="1">
      <c r="N21750" s="74"/>
    </row>
    <row r="21751" spans="14:14" customFormat="1">
      <c r="N21751" s="74"/>
    </row>
    <row r="21752" spans="14:14" customFormat="1">
      <c r="N21752" s="74"/>
    </row>
    <row r="21753" spans="14:14" customFormat="1">
      <c r="N21753" s="74"/>
    </row>
    <row r="21754" spans="14:14" customFormat="1">
      <c r="N21754" s="74"/>
    </row>
    <row r="21755" spans="14:14" customFormat="1">
      <c r="N21755" s="74"/>
    </row>
    <row r="21756" spans="14:14" customFormat="1">
      <c r="N21756" s="74"/>
    </row>
    <row r="21757" spans="14:14" customFormat="1">
      <c r="N21757" s="74"/>
    </row>
    <row r="21758" spans="14:14" customFormat="1">
      <c r="N21758" s="74"/>
    </row>
    <row r="21759" spans="14:14" customFormat="1">
      <c r="N21759" s="74"/>
    </row>
    <row r="21760" spans="14:14" customFormat="1">
      <c r="N21760" s="74"/>
    </row>
    <row r="21761" spans="14:14" customFormat="1">
      <c r="N21761" s="74"/>
    </row>
    <row r="21762" spans="14:14" customFormat="1">
      <c r="N21762" s="74"/>
    </row>
    <row r="21763" spans="14:14" customFormat="1">
      <c r="N21763" s="74"/>
    </row>
    <row r="21764" spans="14:14" customFormat="1">
      <c r="N21764" s="74"/>
    </row>
    <row r="21765" spans="14:14" customFormat="1">
      <c r="N21765" s="74"/>
    </row>
    <row r="21766" spans="14:14" customFormat="1">
      <c r="N21766" s="74"/>
    </row>
    <row r="21767" spans="14:14" customFormat="1">
      <c r="N21767" s="74"/>
    </row>
    <row r="21768" spans="14:14" customFormat="1">
      <c r="N21768" s="74"/>
    </row>
    <row r="21769" spans="14:14" customFormat="1">
      <c r="N21769" s="74"/>
    </row>
    <row r="21770" spans="14:14" customFormat="1">
      <c r="N21770" s="74"/>
    </row>
    <row r="21771" spans="14:14" customFormat="1">
      <c r="N21771" s="74"/>
    </row>
    <row r="21772" spans="14:14" customFormat="1">
      <c r="N21772" s="74"/>
    </row>
    <row r="21773" spans="14:14" customFormat="1">
      <c r="N21773" s="74"/>
    </row>
    <row r="21774" spans="14:14" customFormat="1">
      <c r="N21774" s="74"/>
    </row>
    <row r="21775" spans="14:14" customFormat="1">
      <c r="N21775" s="74"/>
    </row>
    <row r="21776" spans="14:14" customFormat="1">
      <c r="N21776" s="74"/>
    </row>
    <row r="21777" spans="14:14" customFormat="1">
      <c r="N21777" s="74"/>
    </row>
    <row r="21778" spans="14:14" customFormat="1">
      <c r="N21778" s="74"/>
    </row>
    <row r="21779" spans="14:14" customFormat="1">
      <c r="N21779" s="74"/>
    </row>
    <row r="21780" spans="14:14" customFormat="1">
      <c r="N21780" s="74"/>
    </row>
    <row r="21781" spans="14:14" customFormat="1">
      <c r="N21781" s="74"/>
    </row>
    <row r="21782" spans="14:14" customFormat="1">
      <c r="N21782" s="74"/>
    </row>
    <row r="21783" spans="14:14" customFormat="1">
      <c r="N21783" s="74"/>
    </row>
    <row r="21784" spans="14:14" customFormat="1">
      <c r="N21784" s="74"/>
    </row>
    <row r="21785" spans="14:14" customFormat="1">
      <c r="N21785" s="74"/>
    </row>
    <row r="21786" spans="14:14" customFormat="1">
      <c r="N21786" s="74"/>
    </row>
    <row r="21787" spans="14:14" customFormat="1">
      <c r="N21787" s="74"/>
    </row>
    <row r="21788" spans="14:14" customFormat="1">
      <c r="N21788" s="74"/>
    </row>
    <row r="21789" spans="14:14" customFormat="1">
      <c r="N21789" s="74"/>
    </row>
    <row r="21790" spans="14:14" customFormat="1">
      <c r="N21790" s="74"/>
    </row>
    <row r="21791" spans="14:14" customFormat="1">
      <c r="N21791" s="74"/>
    </row>
    <row r="21792" spans="14:14" customFormat="1">
      <c r="N21792" s="74"/>
    </row>
    <row r="21793" spans="14:14" customFormat="1">
      <c r="N21793" s="74"/>
    </row>
    <row r="21794" spans="14:14" customFormat="1">
      <c r="N21794" s="74"/>
    </row>
    <row r="21795" spans="14:14" customFormat="1">
      <c r="N21795" s="74"/>
    </row>
    <row r="21796" spans="14:14" customFormat="1">
      <c r="N21796" s="74"/>
    </row>
    <row r="21797" spans="14:14" customFormat="1">
      <c r="N21797" s="74"/>
    </row>
    <row r="21798" spans="14:14" customFormat="1">
      <c r="N21798" s="74"/>
    </row>
    <row r="21799" spans="14:14" customFormat="1">
      <c r="N21799" s="74"/>
    </row>
    <row r="21800" spans="14:14" customFormat="1">
      <c r="N21800" s="74"/>
    </row>
    <row r="21801" spans="14:14" customFormat="1">
      <c r="N21801" s="74"/>
    </row>
    <row r="21802" spans="14:14" customFormat="1">
      <c r="N21802" s="74"/>
    </row>
    <row r="21803" spans="14:14" customFormat="1">
      <c r="N21803" s="74"/>
    </row>
    <row r="21804" spans="14:14" customFormat="1">
      <c r="N21804" s="74"/>
    </row>
    <row r="21805" spans="14:14" customFormat="1">
      <c r="N21805" s="74"/>
    </row>
    <row r="21806" spans="14:14" customFormat="1">
      <c r="N21806" s="74"/>
    </row>
    <row r="21807" spans="14:14" customFormat="1">
      <c r="N21807" s="74"/>
    </row>
    <row r="21808" spans="14:14" customFormat="1">
      <c r="N21808" s="74"/>
    </row>
    <row r="21809" spans="14:14" customFormat="1">
      <c r="N21809" s="74"/>
    </row>
    <row r="21810" spans="14:14" customFormat="1">
      <c r="N21810" s="74"/>
    </row>
    <row r="21811" spans="14:14" customFormat="1">
      <c r="N21811" s="74"/>
    </row>
    <row r="21812" spans="14:14" customFormat="1">
      <c r="N21812" s="74"/>
    </row>
    <row r="21813" spans="14:14" customFormat="1">
      <c r="N21813" s="74"/>
    </row>
    <row r="21814" spans="14:14" customFormat="1">
      <c r="N21814" s="74"/>
    </row>
    <row r="21815" spans="14:14" customFormat="1">
      <c r="N21815" s="74"/>
    </row>
    <row r="21816" spans="14:14" customFormat="1">
      <c r="N21816" s="74"/>
    </row>
    <row r="21817" spans="14:14" customFormat="1">
      <c r="N21817" s="74"/>
    </row>
    <row r="21818" spans="14:14" customFormat="1">
      <c r="N21818" s="74"/>
    </row>
    <row r="21819" spans="14:14" customFormat="1">
      <c r="N21819" s="74"/>
    </row>
    <row r="21820" spans="14:14" customFormat="1">
      <c r="N21820" s="74"/>
    </row>
    <row r="21821" spans="14:14" customFormat="1">
      <c r="N21821" s="74"/>
    </row>
    <row r="21822" spans="14:14" customFormat="1">
      <c r="N21822" s="74"/>
    </row>
    <row r="21823" spans="14:14" customFormat="1">
      <c r="N21823" s="74"/>
    </row>
    <row r="21824" spans="14:14" customFormat="1">
      <c r="N21824" s="74"/>
    </row>
    <row r="21825" spans="14:14" customFormat="1">
      <c r="N21825" s="74"/>
    </row>
    <row r="21826" spans="14:14" customFormat="1">
      <c r="N21826" s="74"/>
    </row>
    <row r="21827" spans="14:14" customFormat="1">
      <c r="N21827" s="74"/>
    </row>
    <row r="21828" spans="14:14" customFormat="1">
      <c r="N21828" s="74"/>
    </row>
    <row r="21829" spans="14:14" customFormat="1">
      <c r="N21829" s="74"/>
    </row>
    <row r="21830" spans="14:14" customFormat="1">
      <c r="N21830" s="74"/>
    </row>
    <row r="21831" spans="14:14" customFormat="1">
      <c r="N21831" s="74"/>
    </row>
    <row r="21832" spans="14:14" customFormat="1">
      <c r="N21832" s="74"/>
    </row>
    <row r="21833" spans="14:14" customFormat="1">
      <c r="N21833" s="74"/>
    </row>
    <row r="21834" spans="14:14" customFormat="1">
      <c r="N21834" s="74"/>
    </row>
    <row r="21835" spans="14:14" customFormat="1">
      <c r="N21835" s="74"/>
    </row>
    <row r="21836" spans="14:14" customFormat="1">
      <c r="N21836" s="74"/>
    </row>
    <row r="21837" spans="14:14" customFormat="1">
      <c r="N21837" s="74"/>
    </row>
    <row r="21838" spans="14:14" customFormat="1">
      <c r="N21838" s="74"/>
    </row>
    <row r="21839" spans="14:14" customFormat="1">
      <c r="N21839" s="74"/>
    </row>
    <row r="21840" spans="14:14" customFormat="1">
      <c r="N21840" s="74"/>
    </row>
    <row r="21841" spans="14:14" customFormat="1">
      <c r="N21841" s="74"/>
    </row>
    <row r="21842" spans="14:14" customFormat="1">
      <c r="N21842" s="74"/>
    </row>
    <row r="21843" spans="14:14" customFormat="1">
      <c r="N21843" s="74"/>
    </row>
    <row r="21844" spans="14:14" customFormat="1">
      <c r="N21844" s="74"/>
    </row>
    <row r="21845" spans="14:14" customFormat="1">
      <c r="N21845" s="74"/>
    </row>
    <row r="21846" spans="14:14" customFormat="1">
      <c r="N21846" s="74"/>
    </row>
    <row r="21847" spans="14:14" customFormat="1">
      <c r="N21847" s="74"/>
    </row>
    <row r="21848" spans="14:14" customFormat="1">
      <c r="N21848" s="74"/>
    </row>
    <row r="21849" spans="14:14" customFormat="1">
      <c r="N21849" s="74"/>
    </row>
    <row r="21850" spans="14:14" customFormat="1">
      <c r="N21850" s="74"/>
    </row>
    <row r="21851" spans="14:14" customFormat="1">
      <c r="N21851" s="74"/>
    </row>
    <row r="21852" spans="14:14" customFormat="1">
      <c r="N21852" s="74"/>
    </row>
    <row r="21853" spans="14:14" customFormat="1">
      <c r="N21853" s="74"/>
    </row>
    <row r="21854" spans="14:14" customFormat="1">
      <c r="N21854" s="74"/>
    </row>
    <row r="21855" spans="14:14" customFormat="1">
      <c r="N21855" s="74"/>
    </row>
    <row r="21856" spans="14:14" customFormat="1">
      <c r="N21856" s="74"/>
    </row>
    <row r="21857" spans="14:14" customFormat="1">
      <c r="N21857" s="74"/>
    </row>
    <row r="21858" spans="14:14" customFormat="1">
      <c r="N21858" s="74"/>
    </row>
    <row r="21859" spans="14:14" customFormat="1">
      <c r="N21859" s="74"/>
    </row>
    <row r="21860" spans="14:14" customFormat="1">
      <c r="N21860" s="74"/>
    </row>
    <row r="21861" spans="14:14" customFormat="1">
      <c r="N21861" s="74"/>
    </row>
    <row r="21862" spans="14:14" customFormat="1">
      <c r="N21862" s="74"/>
    </row>
    <row r="21863" spans="14:14" customFormat="1">
      <c r="N21863" s="74"/>
    </row>
    <row r="21864" spans="14:14" customFormat="1">
      <c r="N21864" s="74"/>
    </row>
    <row r="21865" spans="14:14" customFormat="1">
      <c r="N21865" s="74"/>
    </row>
    <row r="21866" spans="14:14" customFormat="1">
      <c r="N21866" s="74"/>
    </row>
    <row r="21867" spans="14:14" customFormat="1">
      <c r="N21867" s="74"/>
    </row>
    <row r="21868" spans="14:14" customFormat="1">
      <c r="N21868" s="74"/>
    </row>
    <row r="21869" spans="14:14" customFormat="1">
      <c r="N21869" s="74"/>
    </row>
    <row r="21870" spans="14:14" customFormat="1">
      <c r="N21870" s="74"/>
    </row>
    <row r="21871" spans="14:14" customFormat="1">
      <c r="N21871" s="74"/>
    </row>
    <row r="21872" spans="14:14" customFormat="1">
      <c r="N21872" s="74"/>
    </row>
    <row r="21873" spans="14:14" customFormat="1">
      <c r="N21873" s="74"/>
    </row>
    <row r="21874" spans="14:14" customFormat="1">
      <c r="N21874" s="74"/>
    </row>
    <row r="21875" spans="14:14" customFormat="1">
      <c r="N21875" s="74"/>
    </row>
    <row r="21876" spans="14:14" customFormat="1">
      <c r="N21876" s="74"/>
    </row>
    <row r="21877" spans="14:14" customFormat="1">
      <c r="N21877" s="74"/>
    </row>
    <row r="21878" spans="14:14" customFormat="1">
      <c r="N21878" s="74"/>
    </row>
    <row r="21879" spans="14:14" customFormat="1">
      <c r="N21879" s="74"/>
    </row>
    <row r="21880" spans="14:14" customFormat="1">
      <c r="N21880" s="74"/>
    </row>
    <row r="21881" spans="14:14" customFormat="1">
      <c r="N21881" s="74"/>
    </row>
    <row r="21882" spans="14:14" customFormat="1">
      <c r="N21882" s="74"/>
    </row>
    <row r="21883" spans="14:14" customFormat="1">
      <c r="N21883" s="74"/>
    </row>
    <row r="21884" spans="14:14" customFormat="1">
      <c r="N21884" s="74"/>
    </row>
    <row r="21885" spans="14:14" customFormat="1">
      <c r="N21885" s="74"/>
    </row>
    <row r="21886" spans="14:14" customFormat="1">
      <c r="N21886" s="74"/>
    </row>
    <row r="21887" spans="14:14" customFormat="1">
      <c r="N21887" s="74"/>
    </row>
    <row r="21888" spans="14:14" customFormat="1">
      <c r="N21888" s="74"/>
    </row>
    <row r="21889" spans="14:14" customFormat="1">
      <c r="N21889" s="74"/>
    </row>
    <row r="21890" spans="14:14" customFormat="1">
      <c r="N21890" s="74"/>
    </row>
    <row r="21891" spans="14:14" customFormat="1">
      <c r="N21891" s="74"/>
    </row>
    <row r="21892" spans="14:14" customFormat="1">
      <c r="N21892" s="74"/>
    </row>
    <row r="21893" spans="14:14" customFormat="1">
      <c r="N21893" s="74"/>
    </row>
    <row r="21894" spans="14:14" customFormat="1">
      <c r="N21894" s="74"/>
    </row>
    <row r="21895" spans="14:14" customFormat="1">
      <c r="N21895" s="74"/>
    </row>
    <row r="21896" spans="14:14" customFormat="1">
      <c r="N21896" s="74"/>
    </row>
    <row r="21897" spans="14:14" customFormat="1">
      <c r="N21897" s="74"/>
    </row>
    <row r="21898" spans="14:14" customFormat="1">
      <c r="N21898" s="74"/>
    </row>
    <row r="21899" spans="14:14" customFormat="1">
      <c r="N21899" s="74"/>
    </row>
    <row r="21900" spans="14:14" customFormat="1">
      <c r="N21900" s="74"/>
    </row>
    <row r="21901" spans="14:14" customFormat="1">
      <c r="N21901" s="74"/>
    </row>
    <row r="21902" spans="14:14" customFormat="1">
      <c r="N21902" s="74"/>
    </row>
    <row r="21903" spans="14:14" customFormat="1">
      <c r="N21903" s="74"/>
    </row>
    <row r="21904" spans="14:14" customFormat="1">
      <c r="N21904" s="74"/>
    </row>
    <row r="21905" spans="14:14" customFormat="1">
      <c r="N21905" s="74"/>
    </row>
    <row r="21906" spans="14:14" customFormat="1">
      <c r="N21906" s="74"/>
    </row>
    <row r="21907" spans="14:14" customFormat="1">
      <c r="N21907" s="74"/>
    </row>
    <row r="21908" spans="14:14" customFormat="1">
      <c r="N21908" s="74"/>
    </row>
    <row r="21909" spans="14:14" customFormat="1">
      <c r="N21909" s="74"/>
    </row>
    <row r="21910" spans="14:14" customFormat="1">
      <c r="N21910" s="74"/>
    </row>
    <row r="21911" spans="14:14" customFormat="1">
      <c r="N21911" s="74"/>
    </row>
    <row r="21912" spans="14:14" customFormat="1">
      <c r="N21912" s="74"/>
    </row>
    <row r="21913" spans="14:14" customFormat="1">
      <c r="N21913" s="74"/>
    </row>
    <row r="21914" spans="14:14" customFormat="1">
      <c r="N21914" s="74"/>
    </row>
    <row r="21915" spans="14:14" customFormat="1">
      <c r="N21915" s="74"/>
    </row>
    <row r="21916" spans="14:14" customFormat="1">
      <c r="N21916" s="74"/>
    </row>
    <row r="21917" spans="14:14" customFormat="1">
      <c r="N21917" s="74"/>
    </row>
    <row r="21918" spans="14:14" customFormat="1">
      <c r="N21918" s="74"/>
    </row>
    <row r="21919" spans="14:14" customFormat="1">
      <c r="N21919" s="74"/>
    </row>
    <row r="21920" spans="14:14" customFormat="1">
      <c r="N21920" s="74"/>
    </row>
    <row r="21921" spans="14:14" customFormat="1">
      <c r="N21921" s="74"/>
    </row>
    <row r="21922" spans="14:14" customFormat="1">
      <c r="N21922" s="74"/>
    </row>
    <row r="21923" spans="14:14" customFormat="1">
      <c r="N21923" s="74"/>
    </row>
    <row r="21924" spans="14:14" customFormat="1">
      <c r="N21924" s="74"/>
    </row>
    <row r="21925" spans="14:14" customFormat="1">
      <c r="N21925" s="74"/>
    </row>
    <row r="21926" spans="14:14" customFormat="1">
      <c r="N21926" s="74"/>
    </row>
    <row r="21927" spans="14:14" customFormat="1">
      <c r="N21927" s="74"/>
    </row>
    <row r="21928" spans="14:14" customFormat="1">
      <c r="N21928" s="74"/>
    </row>
    <row r="21929" spans="14:14" customFormat="1">
      <c r="N21929" s="74"/>
    </row>
    <row r="21930" spans="14:14" customFormat="1">
      <c r="N21930" s="74"/>
    </row>
    <row r="21931" spans="14:14" customFormat="1">
      <c r="N21931" s="74"/>
    </row>
    <row r="21932" spans="14:14" customFormat="1">
      <c r="N21932" s="74"/>
    </row>
    <row r="21933" spans="14:14" customFormat="1">
      <c r="N21933" s="74"/>
    </row>
    <row r="21934" spans="14:14" customFormat="1">
      <c r="N21934" s="74"/>
    </row>
    <row r="21935" spans="14:14" customFormat="1">
      <c r="N21935" s="74"/>
    </row>
    <row r="21936" spans="14:14" customFormat="1">
      <c r="N21936" s="74"/>
    </row>
    <row r="21937" spans="14:14" customFormat="1">
      <c r="N21937" s="74"/>
    </row>
    <row r="21938" spans="14:14" customFormat="1">
      <c r="N21938" s="74"/>
    </row>
    <row r="21939" spans="14:14" customFormat="1">
      <c r="N21939" s="74"/>
    </row>
    <row r="21940" spans="14:14" customFormat="1">
      <c r="N21940" s="74"/>
    </row>
    <row r="21941" spans="14:14" customFormat="1">
      <c r="N21941" s="74"/>
    </row>
    <row r="21942" spans="14:14" customFormat="1">
      <c r="N21942" s="74"/>
    </row>
    <row r="21943" spans="14:14" customFormat="1">
      <c r="N21943" s="74"/>
    </row>
    <row r="21944" spans="14:14" customFormat="1">
      <c r="N21944" s="74"/>
    </row>
    <row r="21945" spans="14:14" customFormat="1">
      <c r="N21945" s="74"/>
    </row>
    <row r="21946" spans="14:14" customFormat="1">
      <c r="N21946" s="74"/>
    </row>
    <row r="21947" spans="14:14" customFormat="1">
      <c r="N21947" s="74"/>
    </row>
    <row r="21948" spans="14:14" customFormat="1">
      <c r="N21948" s="74"/>
    </row>
    <row r="21949" spans="14:14" customFormat="1">
      <c r="N21949" s="74"/>
    </row>
    <row r="21950" spans="14:14" customFormat="1">
      <c r="N21950" s="74"/>
    </row>
    <row r="21951" spans="14:14" customFormat="1">
      <c r="N21951" s="74"/>
    </row>
    <row r="21952" spans="14:14" customFormat="1">
      <c r="N21952" s="74"/>
    </row>
    <row r="21953" spans="14:14" customFormat="1">
      <c r="N21953" s="74"/>
    </row>
    <row r="21954" spans="14:14" customFormat="1">
      <c r="N21954" s="74"/>
    </row>
    <row r="21955" spans="14:14" customFormat="1">
      <c r="N21955" s="74"/>
    </row>
    <row r="21956" spans="14:14" customFormat="1">
      <c r="N21956" s="74"/>
    </row>
    <row r="21957" spans="14:14" customFormat="1">
      <c r="N21957" s="74"/>
    </row>
    <row r="21958" spans="14:14" customFormat="1">
      <c r="N21958" s="74"/>
    </row>
    <row r="21959" spans="14:14" customFormat="1">
      <c r="N21959" s="74"/>
    </row>
    <row r="21960" spans="14:14" customFormat="1">
      <c r="N21960" s="74"/>
    </row>
    <row r="21961" spans="14:14" customFormat="1">
      <c r="N21961" s="74"/>
    </row>
    <row r="21962" spans="14:14" customFormat="1">
      <c r="N21962" s="74"/>
    </row>
    <row r="21963" spans="14:14" customFormat="1">
      <c r="N21963" s="74"/>
    </row>
    <row r="21964" spans="14:14" customFormat="1">
      <c r="N21964" s="74"/>
    </row>
    <row r="21965" spans="14:14" customFormat="1">
      <c r="N21965" s="74"/>
    </row>
    <row r="21966" spans="14:14" customFormat="1">
      <c r="N21966" s="74"/>
    </row>
    <row r="21967" spans="14:14" customFormat="1">
      <c r="N21967" s="74"/>
    </row>
    <row r="21968" spans="14:14" customFormat="1">
      <c r="N21968" s="74"/>
    </row>
    <row r="21969" spans="14:14" customFormat="1">
      <c r="N21969" s="74"/>
    </row>
    <row r="21970" spans="14:14" customFormat="1">
      <c r="N21970" s="74"/>
    </row>
    <row r="21971" spans="14:14" customFormat="1">
      <c r="N21971" s="74"/>
    </row>
    <row r="21972" spans="14:14" customFormat="1">
      <c r="N21972" s="74"/>
    </row>
    <row r="21973" spans="14:14" customFormat="1">
      <c r="N21973" s="74"/>
    </row>
    <row r="21974" spans="14:14" customFormat="1">
      <c r="N21974" s="74"/>
    </row>
    <row r="21975" spans="14:14" customFormat="1">
      <c r="N21975" s="74"/>
    </row>
    <row r="21976" spans="14:14" customFormat="1">
      <c r="N21976" s="74"/>
    </row>
    <row r="21977" spans="14:14" customFormat="1">
      <c r="N21977" s="74"/>
    </row>
    <row r="21978" spans="14:14" customFormat="1">
      <c r="N21978" s="74"/>
    </row>
    <row r="21979" spans="14:14" customFormat="1">
      <c r="N21979" s="74"/>
    </row>
    <row r="21980" spans="14:14" customFormat="1">
      <c r="N21980" s="74"/>
    </row>
    <row r="21981" spans="14:14" customFormat="1">
      <c r="N21981" s="74"/>
    </row>
    <row r="21982" spans="14:14" customFormat="1">
      <c r="N21982" s="74"/>
    </row>
    <row r="21983" spans="14:14" customFormat="1">
      <c r="N21983" s="74"/>
    </row>
    <row r="21984" spans="14:14" customFormat="1">
      <c r="N21984" s="74"/>
    </row>
    <row r="21985" spans="14:14" customFormat="1">
      <c r="N21985" s="74"/>
    </row>
    <row r="21986" spans="14:14" customFormat="1">
      <c r="N21986" s="74"/>
    </row>
    <row r="21987" spans="14:14" customFormat="1">
      <c r="N21987" s="74"/>
    </row>
    <row r="21988" spans="14:14" customFormat="1">
      <c r="N21988" s="74"/>
    </row>
    <row r="21989" spans="14:14" customFormat="1">
      <c r="N21989" s="74"/>
    </row>
    <row r="21990" spans="14:14" customFormat="1">
      <c r="N21990" s="74"/>
    </row>
    <row r="21991" spans="14:14" customFormat="1">
      <c r="N21991" s="74"/>
    </row>
    <row r="21992" spans="14:14" customFormat="1">
      <c r="N21992" s="74"/>
    </row>
    <row r="21993" spans="14:14" customFormat="1">
      <c r="N21993" s="74"/>
    </row>
    <row r="21994" spans="14:14" customFormat="1">
      <c r="N21994" s="74"/>
    </row>
    <row r="21995" spans="14:14" customFormat="1">
      <c r="N21995" s="74"/>
    </row>
    <row r="21996" spans="14:14" customFormat="1">
      <c r="N21996" s="74"/>
    </row>
    <row r="21997" spans="14:14" customFormat="1">
      <c r="N21997" s="74"/>
    </row>
    <row r="21998" spans="14:14" customFormat="1">
      <c r="N21998" s="74"/>
    </row>
    <row r="21999" spans="14:14" customFormat="1">
      <c r="N21999" s="74"/>
    </row>
    <row r="22000" spans="14:14" customFormat="1">
      <c r="N22000" s="74"/>
    </row>
    <row r="22001" spans="14:14" customFormat="1">
      <c r="N22001" s="74"/>
    </row>
    <row r="22002" spans="14:14" customFormat="1">
      <c r="N22002" s="74"/>
    </row>
    <row r="22003" spans="14:14" customFormat="1">
      <c r="N22003" s="74"/>
    </row>
    <row r="22004" spans="14:14" customFormat="1">
      <c r="N22004" s="74"/>
    </row>
    <row r="22005" spans="14:14" customFormat="1">
      <c r="N22005" s="74"/>
    </row>
    <row r="22006" spans="14:14" customFormat="1">
      <c r="N22006" s="74"/>
    </row>
    <row r="22007" spans="14:14" customFormat="1">
      <c r="N22007" s="74"/>
    </row>
    <row r="22008" spans="14:14" customFormat="1">
      <c r="N22008" s="74"/>
    </row>
    <row r="22009" spans="14:14" customFormat="1">
      <c r="N22009" s="74"/>
    </row>
    <row r="22010" spans="14:14" customFormat="1">
      <c r="N22010" s="74"/>
    </row>
    <row r="22011" spans="14:14" customFormat="1">
      <c r="N22011" s="74"/>
    </row>
    <row r="22012" spans="14:14" customFormat="1">
      <c r="N22012" s="74"/>
    </row>
    <row r="22013" spans="14:14" customFormat="1">
      <c r="N22013" s="74"/>
    </row>
    <row r="22014" spans="14:14" customFormat="1">
      <c r="N22014" s="74"/>
    </row>
    <row r="22015" spans="14:14" customFormat="1">
      <c r="N22015" s="74"/>
    </row>
    <row r="22016" spans="14:14" customFormat="1">
      <c r="N22016" s="74"/>
    </row>
    <row r="22017" spans="14:14" customFormat="1">
      <c r="N22017" s="74"/>
    </row>
    <row r="22018" spans="14:14" customFormat="1">
      <c r="N22018" s="74"/>
    </row>
    <row r="22019" spans="14:14" customFormat="1">
      <c r="N22019" s="74"/>
    </row>
    <row r="22020" spans="14:14" customFormat="1">
      <c r="N22020" s="74"/>
    </row>
    <row r="22021" spans="14:14" customFormat="1">
      <c r="N22021" s="74"/>
    </row>
    <row r="22022" spans="14:14" customFormat="1">
      <c r="N22022" s="74"/>
    </row>
    <row r="22023" spans="14:14" customFormat="1">
      <c r="N22023" s="74"/>
    </row>
    <row r="22024" spans="14:14" customFormat="1">
      <c r="N22024" s="74"/>
    </row>
    <row r="22025" spans="14:14" customFormat="1">
      <c r="N22025" s="74"/>
    </row>
    <row r="22026" spans="14:14" customFormat="1">
      <c r="N22026" s="74"/>
    </row>
    <row r="22027" spans="14:14" customFormat="1">
      <c r="N22027" s="74"/>
    </row>
    <row r="22028" spans="14:14" customFormat="1">
      <c r="N22028" s="74"/>
    </row>
    <row r="22029" spans="14:14" customFormat="1">
      <c r="N22029" s="74"/>
    </row>
    <row r="22030" spans="14:14" customFormat="1">
      <c r="N22030" s="74"/>
    </row>
    <row r="22031" spans="14:14" customFormat="1">
      <c r="N22031" s="74"/>
    </row>
    <row r="22032" spans="14:14" customFormat="1">
      <c r="N22032" s="74"/>
    </row>
    <row r="22033" spans="14:14" customFormat="1">
      <c r="N22033" s="74"/>
    </row>
    <row r="22034" spans="14:14" customFormat="1">
      <c r="N22034" s="74"/>
    </row>
    <row r="22035" spans="14:14" customFormat="1">
      <c r="N22035" s="74"/>
    </row>
    <row r="22036" spans="14:14" customFormat="1">
      <c r="N22036" s="74"/>
    </row>
    <row r="22037" spans="14:14" customFormat="1">
      <c r="N22037" s="74"/>
    </row>
    <row r="22038" spans="14:14" customFormat="1">
      <c r="N22038" s="74"/>
    </row>
    <row r="22039" spans="14:14" customFormat="1">
      <c r="N22039" s="74"/>
    </row>
    <row r="22040" spans="14:14" customFormat="1">
      <c r="N22040" s="74"/>
    </row>
    <row r="22041" spans="14:14" customFormat="1">
      <c r="N22041" s="74"/>
    </row>
    <row r="22042" spans="14:14" customFormat="1">
      <c r="N22042" s="74"/>
    </row>
    <row r="22043" spans="14:14" customFormat="1">
      <c r="N22043" s="74"/>
    </row>
    <row r="22044" spans="14:14" customFormat="1">
      <c r="N22044" s="74"/>
    </row>
    <row r="22045" spans="14:14" customFormat="1">
      <c r="N22045" s="74"/>
    </row>
    <row r="22046" spans="14:14" customFormat="1">
      <c r="N22046" s="74"/>
    </row>
    <row r="22047" spans="14:14" customFormat="1">
      <c r="N22047" s="74"/>
    </row>
    <row r="22048" spans="14:14" customFormat="1">
      <c r="N22048" s="74"/>
    </row>
    <row r="22049" spans="14:14" customFormat="1">
      <c r="N22049" s="74"/>
    </row>
    <row r="22050" spans="14:14" customFormat="1">
      <c r="N22050" s="74"/>
    </row>
    <row r="22051" spans="14:14" customFormat="1">
      <c r="N22051" s="74"/>
    </row>
    <row r="22052" spans="14:14" customFormat="1">
      <c r="N22052" s="74"/>
    </row>
    <row r="22053" spans="14:14" customFormat="1">
      <c r="N22053" s="74"/>
    </row>
    <row r="22054" spans="14:14" customFormat="1">
      <c r="N22054" s="74"/>
    </row>
    <row r="22055" spans="14:14" customFormat="1">
      <c r="N22055" s="74"/>
    </row>
    <row r="22056" spans="14:14" customFormat="1">
      <c r="N22056" s="74"/>
    </row>
    <row r="22057" spans="14:14" customFormat="1">
      <c r="N22057" s="74"/>
    </row>
    <row r="22058" spans="14:14" customFormat="1">
      <c r="N22058" s="74"/>
    </row>
    <row r="22059" spans="14:14" customFormat="1">
      <c r="N22059" s="74"/>
    </row>
    <row r="22060" spans="14:14" customFormat="1">
      <c r="N22060" s="74"/>
    </row>
    <row r="22061" spans="14:14" customFormat="1">
      <c r="N22061" s="74"/>
    </row>
    <row r="22062" spans="14:14" customFormat="1">
      <c r="N22062" s="74"/>
    </row>
    <row r="22063" spans="14:14" customFormat="1">
      <c r="N22063" s="74"/>
    </row>
    <row r="22064" spans="14:14" customFormat="1">
      <c r="N22064" s="74"/>
    </row>
    <row r="22065" spans="14:14" customFormat="1">
      <c r="N22065" s="74"/>
    </row>
    <row r="22066" spans="14:14" customFormat="1">
      <c r="N22066" s="74"/>
    </row>
    <row r="22067" spans="14:14" customFormat="1">
      <c r="N22067" s="74"/>
    </row>
    <row r="22068" spans="14:14" customFormat="1">
      <c r="N22068" s="74"/>
    </row>
    <row r="22069" spans="14:14" customFormat="1">
      <c r="N22069" s="74"/>
    </row>
    <row r="22070" spans="14:14" customFormat="1">
      <c r="N22070" s="74"/>
    </row>
    <row r="22071" spans="14:14" customFormat="1">
      <c r="N22071" s="74"/>
    </row>
    <row r="22072" spans="14:14" customFormat="1">
      <c r="N22072" s="74"/>
    </row>
    <row r="22073" spans="14:14" customFormat="1">
      <c r="N22073" s="74"/>
    </row>
    <row r="22074" spans="14:14" customFormat="1">
      <c r="N22074" s="74"/>
    </row>
    <row r="22075" spans="14:14" customFormat="1">
      <c r="N22075" s="74"/>
    </row>
    <row r="22076" spans="14:14" customFormat="1">
      <c r="N22076" s="74"/>
    </row>
    <row r="22077" spans="14:14" customFormat="1">
      <c r="N22077" s="74"/>
    </row>
    <row r="22078" spans="14:14" customFormat="1">
      <c r="N22078" s="74"/>
    </row>
    <row r="22079" spans="14:14" customFormat="1">
      <c r="N22079" s="74"/>
    </row>
    <row r="22080" spans="14:14" customFormat="1">
      <c r="N22080" s="74"/>
    </row>
    <row r="22081" spans="14:14" customFormat="1">
      <c r="N22081" s="74"/>
    </row>
    <row r="22082" spans="14:14" customFormat="1">
      <c r="N22082" s="74"/>
    </row>
    <row r="22083" spans="14:14" customFormat="1">
      <c r="N22083" s="74"/>
    </row>
    <row r="22084" spans="14:14" customFormat="1">
      <c r="N22084" s="74"/>
    </row>
    <row r="22085" spans="14:14" customFormat="1">
      <c r="N22085" s="74"/>
    </row>
    <row r="22086" spans="14:14" customFormat="1">
      <c r="N22086" s="74"/>
    </row>
    <row r="22087" spans="14:14" customFormat="1">
      <c r="N22087" s="74"/>
    </row>
    <row r="22088" spans="14:14" customFormat="1">
      <c r="N22088" s="74"/>
    </row>
    <row r="22089" spans="14:14" customFormat="1">
      <c r="N22089" s="74"/>
    </row>
    <row r="22090" spans="14:14" customFormat="1">
      <c r="N22090" s="74"/>
    </row>
    <row r="22091" spans="14:14" customFormat="1">
      <c r="N22091" s="74"/>
    </row>
    <row r="22092" spans="14:14" customFormat="1">
      <c r="N22092" s="74"/>
    </row>
    <row r="22093" spans="14:14" customFormat="1">
      <c r="N22093" s="74"/>
    </row>
    <row r="22094" spans="14:14" customFormat="1">
      <c r="N22094" s="74"/>
    </row>
    <row r="22095" spans="14:14" customFormat="1">
      <c r="N22095" s="74"/>
    </row>
    <row r="22096" spans="14:14" customFormat="1">
      <c r="N22096" s="74"/>
    </row>
    <row r="22097" spans="14:14" customFormat="1">
      <c r="N22097" s="74"/>
    </row>
    <row r="22098" spans="14:14" customFormat="1">
      <c r="N22098" s="74"/>
    </row>
    <row r="22099" spans="14:14" customFormat="1">
      <c r="N22099" s="74"/>
    </row>
    <row r="22100" spans="14:14" customFormat="1">
      <c r="N22100" s="74"/>
    </row>
    <row r="22101" spans="14:14" customFormat="1">
      <c r="N22101" s="74"/>
    </row>
    <row r="22102" spans="14:14" customFormat="1">
      <c r="N22102" s="74"/>
    </row>
    <row r="22103" spans="14:14" customFormat="1">
      <c r="N22103" s="74"/>
    </row>
    <row r="22104" spans="14:14" customFormat="1">
      <c r="N22104" s="74"/>
    </row>
    <row r="22105" spans="14:14" customFormat="1">
      <c r="N22105" s="74"/>
    </row>
    <row r="22106" spans="14:14" customFormat="1">
      <c r="N22106" s="74"/>
    </row>
    <row r="22107" spans="14:14" customFormat="1">
      <c r="N22107" s="74"/>
    </row>
    <row r="22108" spans="14:14" customFormat="1">
      <c r="N22108" s="74"/>
    </row>
    <row r="22109" spans="14:14" customFormat="1">
      <c r="N22109" s="74"/>
    </row>
    <row r="22110" spans="14:14" customFormat="1">
      <c r="N22110" s="74"/>
    </row>
    <row r="22111" spans="14:14" customFormat="1">
      <c r="N22111" s="74"/>
    </row>
    <row r="22112" spans="14:14" customFormat="1">
      <c r="N22112" s="74"/>
    </row>
    <row r="22113" spans="14:14" customFormat="1">
      <c r="N22113" s="74"/>
    </row>
    <row r="22114" spans="14:14" customFormat="1">
      <c r="N22114" s="74"/>
    </row>
    <row r="22115" spans="14:14" customFormat="1">
      <c r="N22115" s="74"/>
    </row>
    <row r="22116" spans="14:14" customFormat="1">
      <c r="N22116" s="74"/>
    </row>
    <row r="22117" spans="14:14" customFormat="1">
      <c r="N22117" s="74"/>
    </row>
    <row r="22118" spans="14:14" customFormat="1">
      <c r="N22118" s="74"/>
    </row>
    <row r="22119" spans="14:14" customFormat="1">
      <c r="N22119" s="74"/>
    </row>
    <row r="22120" spans="14:14" customFormat="1">
      <c r="N22120" s="74"/>
    </row>
    <row r="22121" spans="14:14" customFormat="1">
      <c r="N22121" s="74"/>
    </row>
    <row r="22122" spans="14:14" customFormat="1">
      <c r="N22122" s="74"/>
    </row>
    <row r="22123" spans="14:14" customFormat="1">
      <c r="N22123" s="74"/>
    </row>
    <row r="22124" spans="14:14" customFormat="1">
      <c r="N22124" s="74"/>
    </row>
    <row r="22125" spans="14:14" customFormat="1">
      <c r="N22125" s="74"/>
    </row>
    <row r="22126" spans="14:14" customFormat="1">
      <c r="N22126" s="74"/>
    </row>
    <row r="22127" spans="14:14" customFormat="1">
      <c r="N22127" s="74"/>
    </row>
    <row r="22128" spans="14:14" customFormat="1">
      <c r="N22128" s="74"/>
    </row>
    <row r="22129" spans="14:14" customFormat="1">
      <c r="N22129" s="74"/>
    </row>
    <row r="22130" spans="14:14" customFormat="1">
      <c r="N22130" s="74"/>
    </row>
    <row r="22131" spans="14:14" customFormat="1">
      <c r="N22131" s="74"/>
    </row>
    <row r="22132" spans="14:14" customFormat="1">
      <c r="N22132" s="74"/>
    </row>
    <row r="22133" spans="14:14" customFormat="1">
      <c r="N22133" s="74"/>
    </row>
    <row r="22134" spans="14:14" customFormat="1">
      <c r="N22134" s="74"/>
    </row>
    <row r="22135" spans="14:14" customFormat="1">
      <c r="N22135" s="74"/>
    </row>
    <row r="22136" spans="14:14" customFormat="1">
      <c r="N22136" s="74"/>
    </row>
    <row r="22137" spans="14:14" customFormat="1">
      <c r="N22137" s="74"/>
    </row>
    <row r="22138" spans="14:14" customFormat="1">
      <c r="N22138" s="74"/>
    </row>
    <row r="22139" spans="14:14" customFormat="1">
      <c r="N22139" s="74"/>
    </row>
    <row r="22140" spans="14:14" customFormat="1">
      <c r="N22140" s="74"/>
    </row>
    <row r="22141" spans="14:14" customFormat="1">
      <c r="N22141" s="74"/>
    </row>
    <row r="22142" spans="14:14" customFormat="1">
      <c r="N22142" s="74"/>
    </row>
    <row r="22143" spans="14:14" customFormat="1">
      <c r="N22143" s="74"/>
    </row>
    <row r="22144" spans="14:14" customFormat="1">
      <c r="N22144" s="74"/>
    </row>
    <row r="22145" spans="14:14" customFormat="1">
      <c r="N22145" s="74"/>
    </row>
    <row r="22146" spans="14:14" customFormat="1">
      <c r="N22146" s="74"/>
    </row>
    <row r="22147" spans="14:14" customFormat="1">
      <c r="N22147" s="74"/>
    </row>
    <row r="22148" spans="14:14" customFormat="1">
      <c r="N22148" s="74"/>
    </row>
    <row r="22149" spans="14:14" customFormat="1">
      <c r="N22149" s="74"/>
    </row>
    <row r="22150" spans="14:14" customFormat="1">
      <c r="N22150" s="74"/>
    </row>
    <row r="22151" spans="14:14" customFormat="1">
      <c r="N22151" s="74"/>
    </row>
    <row r="22152" spans="14:14" customFormat="1">
      <c r="N22152" s="74"/>
    </row>
    <row r="22153" spans="14:14" customFormat="1">
      <c r="N22153" s="74"/>
    </row>
    <row r="22154" spans="14:14" customFormat="1">
      <c r="N22154" s="74"/>
    </row>
    <row r="22155" spans="14:14" customFormat="1">
      <c r="N22155" s="74"/>
    </row>
    <row r="22156" spans="14:14" customFormat="1">
      <c r="N22156" s="74"/>
    </row>
    <row r="22157" spans="14:14" customFormat="1">
      <c r="N22157" s="74"/>
    </row>
    <row r="22158" spans="14:14" customFormat="1">
      <c r="N22158" s="74"/>
    </row>
    <row r="22159" spans="14:14" customFormat="1">
      <c r="N22159" s="74"/>
    </row>
    <row r="22160" spans="14:14" customFormat="1">
      <c r="N22160" s="74"/>
    </row>
    <row r="22161" spans="14:14" customFormat="1">
      <c r="N22161" s="74"/>
    </row>
    <row r="22162" spans="14:14" customFormat="1">
      <c r="N22162" s="74"/>
    </row>
    <row r="22163" spans="14:14" customFormat="1">
      <c r="N22163" s="74"/>
    </row>
    <row r="22164" spans="14:14" customFormat="1">
      <c r="N22164" s="74"/>
    </row>
    <row r="22165" spans="14:14" customFormat="1">
      <c r="N22165" s="74"/>
    </row>
    <row r="22166" spans="14:14" customFormat="1">
      <c r="N22166" s="74"/>
    </row>
    <row r="22167" spans="14:14" customFormat="1">
      <c r="N22167" s="74"/>
    </row>
    <row r="22168" spans="14:14" customFormat="1">
      <c r="N22168" s="74"/>
    </row>
    <row r="22169" spans="14:14" customFormat="1">
      <c r="N22169" s="74"/>
    </row>
    <row r="22170" spans="14:14" customFormat="1">
      <c r="N22170" s="74"/>
    </row>
    <row r="22171" spans="14:14" customFormat="1">
      <c r="N22171" s="74"/>
    </row>
    <row r="22172" spans="14:14" customFormat="1">
      <c r="N22172" s="74"/>
    </row>
    <row r="22173" spans="14:14" customFormat="1">
      <c r="N22173" s="74"/>
    </row>
    <row r="22174" spans="14:14" customFormat="1">
      <c r="N22174" s="74"/>
    </row>
    <row r="22175" spans="14:14" customFormat="1">
      <c r="N22175" s="74"/>
    </row>
    <row r="22176" spans="14:14" customFormat="1">
      <c r="N22176" s="74"/>
    </row>
    <row r="22177" spans="14:14" customFormat="1">
      <c r="N22177" s="74"/>
    </row>
    <row r="22178" spans="14:14" customFormat="1">
      <c r="N22178" s="74"/>
    </row>
    <row r="22179" spans="14:14" customFormat="1">
      <c r="N22179" s="74"/>
    </row>
    <row r="22180" spans="14:14" customFormat="1">
      <c r="N22180" s="74"/>
    </row>
    <row r="22181" spans="14:14" customFormat="1">
      <c r="N22181" s="74"/>
    </row>
    <row r="22182" spans="14:14" customFormat="1">
      <c r="N22182" s="74"/>
    </row>
    <row r="22183" spans="14:14" customFormat="1">
      <c r="N22183" s="74"/>
    </row>
    <row r="22184" spans="14:14" customFormat="1">
      <c r="N22184" s="74"/>
    </row>
    <row r="22185" spans="14:14" customFormat="1">
      <c r="N22185" s="74"/>
    </row>
    <row r="22186" spans="14:14" customFormat="1">
      <c r="N22186" s="74"/>
    </row>
    <row r="22187" spans="14:14" customFormat="1">
      <c r="N22187" s="74"/>
    </row>
    <row r="22188" spans="14:14" customFormat="1">
      <c r="N22188" s="74"/>
    </row>
    <row r="22189" spans="14:14" customFormat="1">
      <c r="N22189" s="74"/>
    </row>
    <row r="22190" spans="14:14" customFormat="1">
      <c r="N22190" s="74"/>
    </row>
    <row r="22191" spans="14:14" customFormat="1">
      <c r="N22191" s="74"/>
    </row>
    <row r="22192" spans="14:14" customFormat="1">
      <c r="N22192" s="74"/>
    </row>
    <row r="22193" spans="14:14" customFormat="1">
      <c r="N22193" s="74"/>
    </row>
    <row r="22194" spans="14:14" customFormat="1">
      <c r="N22194" s="74"/>
    </row>
    <row r="22195" spans="14:14" customFormat="1">
      <c r="N22195" s="74"/>
    </row>
    <row r="22196" spans="14:14" customFormat="1">
      <c r="N22196" s="74"/>
    </row>
    <row r="22197" spans="14:14" customFormat="1">
      <c r="N22197" s="74"/>
    </row>
    <row r="22198" spans="14:14" customFormat="1">
      <c r="N22198" s="74"/>
    </row>
    <row r="22199" spans="14:14" customFormat="1">
      <c r="N22199" s="74"/>
    </row>
    <row r="22200" spans="14:14" customFormat="1">
      <c r="N22200" s="74"/>
    </row>
    <row r="22201" spans="14:14" customFormat="1">
      <c r="N22201" s="74"/>
    </row>
    <row r="22202" spans="14:14" customFormat="1">
      <c r="N22202" s="74"/>
    </row>
    <row r="22203" spans="14:14" customFormat="1">
      <c r="N22203" s="74"/>
    </row>
    <row r="22204" spans="14:14" customFormat="1">
      <c r="N22204" s="74"/>
    </row>
    <row r="22205" spans="14:14" customFormat="1">
      <c r="N22205" s="74"/>
    </row>
    <row r="22206" spans="14:14" customFormat="1">
      <c r="N22206" s="74"/>
    </row>
    <row r="22207" spans="14:14" customFormat="1">
      <c r="N22207" s="74"/>
    </row>
    <row r="22208" spans="14:14" customFormat="1">
      <c r="N22208" s="74"/>
    </row>
    <row r="22209" spans="14:14" customFormat="1">
      <c r="N22209" s="74"/>
    </row>
    <row r="22210" spans="14:14" customFormat="1">
      <c r="N22210" s="74"/>
    </row>
    <row r="22211" spans="14:14" customFormat="1">
      <c r="N22211" s="74"/>
    </row>
    <row r="22212" spans="14:14" customFormat="1">
      <c r="N22212" s="74"/>
    </row>
    <row r="22213" spans="14:14" customFormat="1">
      <c r="N22213" s="74"/>
    </row>
    <row r="22214" spans="14:14" customFormat="1">
      <c r="N22214" s="74"/>
    </row>
    <row r="22215" spans="14:14" customFormat="1">
      <c r="N22215" s="74"/>
    </row>
    <row r="22216" spans="14:14" customFormat="1">
      <c r="N22216" s="74"/>
    </row>
    <row r="22217" spans="14:14" customFormat="1">
      <c r="N22217" s="74"/>
    </row>
    <row r="22218" spans="14:14" customFormat="1">
      <c r="N22218" s="74"/>
    </row>
    <row r="22219" spans="14:14" customFormat="1">
      <c r="N22219" s="74"/>
    </row>
    <row r="22220" spans="14:14" customFormat="1">
      <c r="N22220" s="74"/>
    </row>
    <row r="22221" spans="14:14" customFormat="1">
      <c r="N22221" s="74"/>
    </row>
    <row r="22222" spans="14:14" customFormat="1">
      <c r="N22222" s="74"/>
    </row>
    <row r="22223" spans="14:14" customFormat="1">
      <c r="N22223" s="74"/>
    </row>
    <row r="22224" spans="14:14" customFormat="1">
      <c r="N22224" s="74"/>
    </row>
    <row r="22225" spans="14:14" customFormat="1">
      <c r="N22225" s="74"/>
    </row>
    <row r="22226" spans="14:14" customFormat="1">
      <c r="N22226" s="74"/>
    </row>
    <row r="22227" spans="14:14" customFormat="1">
      <c r="N22227" s="74"/>
    </row>
    <row r="22228" spans="14:14" customFormat="1">
      <c r="N22228" s="74"/>
    </row>
    <row r="22229" spans="14:14" customFormat="1">
      <c r="N22229" s="74"/>
    </row>
    <row r="22230" spans="14:14" customFormat="1">
      <c r="N22230" s="74"/>
    </row>
    <row r="22231" spans="14:14" customFormat="1">
      <c r="N22231" s="74"/>
    </row>
    <row r="22232" spans="14:14" customFormat="1">
      <c r="N22232" s="74"/>
    </row>
    <row r="22233" spans="14:14" customFormat="1">
      <c r="N22233" s="74"/>
    </row>
    <row r="22234" spans="14:14" customFormat="1">
      <c r="N22234" s="74"/>
    </row>
    <row r="22235" spans="14:14" customFormat="1">
      <c r="N22235" s="74"/>
    </row>
    <row r="22236" spans="14:14" customFormat="1">
      <c r="N22236" s="74"/>
    </row>
    <row r="22237" spans="14:14" customFormat="1">
      <c r="N22237" s="74"/>
    </row>
    <row r="22238" spans="14:14" customFormat="1">
      <c r="N22238" s="74"/>
    </row>
    <row r="22239" spans="14:14" customFormat="1">
      <c r="N22239" s="74"/>
    </row>
    <row r="22240" spans="14:14" customFormat="1">
      <c r="N22240" s="74"/>
    </row>
    <row r="22241" spans="14:14" customFormat="1">
      <c r="N22241" s="74"/>
    </row>
    <row r="22242" spans="14:14" customFormat="1">
      <c r="N22242" s="74"/>
    </row>
    <row r="22243" spans="14:14" customFormat="1">
      <c r="N22243" s="74"/>
    </row>
    <row r="22244" spans="14:14" customFormat="1">
      <c r="N22244" s="74"/>
    </row>
    <row r="22245" spans="14:14" customFormat="1">
      <c r="N22245" s="74"/>
    </row>
    <row r="22246" spans="14:14" customFormat="1">
      <c r="N22246" s="74"/>
    </row>
    <row r="22247" spans="14:14" customFormat="1">
      <c r="N22247" s="74"/>
    </row>
    <row r="22248" spans="14:14" customFormat="1">
      <c r="N22248" s="74"/>
    </row>
    <row r="22249" spans="14:14" customFormat="1">
      <c r="N22249" s="74"/>
    </row>
    <row r="22250" spans="14:14" customFormat="1">
      <c r="N22250" s="74"/>
    </row>
    <row r="22251" spans="14:14" customFormat="1">
      <c r="N22251" s="74"/>
    </row>
    <row r="22252" spans="14:14" customFormat="1">
      <c r="N22252" s="74"/>
    </row>
    <row r="22253" spans="14:14" customFormat="1">
      <c r="N22253" s="74"/>
    </row>
    <row r="22254" spans="14:14" customFormat="1">
      <c r="N22254" s="74"/>
    </row>
    <row r="22255" spans="14:14" customFormat="1">
      <c r="N22255" s="74"/>
    </row>
    <row r="22256" spans="14:14" customFormat="1">
      <c r="N22256" s="74"/>
    </row>
    <row r="22257" spans="14:14" customFormat="1">
      <c r="N22257" s="74"/>
    </row>
    <row r="22258" spans="14:14" customFormat="1">
      <c r="N22258" s="74"/>
    </row>
    <row r="22259" spans="14:14" customFormat="1">
      <c r="N22259" s="74"/>
    </row>
    <row r="22260" spans="14:14" customFormat="1">
      <c r="N22260" s="74"/>
    </row>
    <row r="22261" spans="14:14" customFormat="1">
      <c r="N22261" s="74"/>
    </row>
    <row r="22262" spans="14:14" customFormat="1">
      <c r="N22262" s="74"/>
    </row>
    <row r="22263" spans="14:14" customFormat="1">
      <c r="N22263" s="74"/>
    </row>
    <row r="22264" spans="14:14" customFormat="1">
      <c r="N22264" s="74"/>
    </row>
    <row r="22265" spans="14:14" customFormat="1">
      <c r="N22265" s="74"/>
    </row>
    <row r="22266" spans="14:14" customFormat="1">
      <c r="N22266" s="74"/>
    </row>
    <row r="22267" spans="14:14" customFormat="1">
      <c r="N22267" s="74"/>
    </row>
    <row r="22268" spans="14:14" customFormat="1">
      <c r="N22268" s="74"/>
    </row>
    <row r="22269" spans="14:14" customFormat="1">
      <c r="N22269" s="74"/>
    </row>
    <row r="22270" spans="14:14" customFormat="1">
      <c r="N22270" s="74"/>
    </row>
    <row r="22271" spans="14:14" customFormat="1">
      <c r="N22271" s="74"/>
    </row>
    <row r="22272" spans="14:14" customFormat="1">
      <c r="N22272" s="74"/>
    </row>
    <row r="22273" spans="14:14" customFormat="1">
      <c r="N22273" s="74"/>
    </row>
    <row r="22274" spans="14:14" customFormat="1">
      <c r="N22274" s="74"/>
    </row>
    <row r="22275" spans="14:14" customFormat="1">
      <c r="N22275" s="74"/>
    </row>
    <row r="22276" spans="14:14" customFormat="1">
      <c r="N22276" s="74"/>
    </row>
    <row r="22277" spans="14:14" customFormat="1">
      <c r="N22277" s="74"/>
    </row>
    <row r="22278" spans="14:14" customFormat="1">
      <c r="N22278" s="74"/>
    </row>
    <row r="22279" spans="14:14" customFormat="1">
      <c r="N22279" s="74"/>
    </row>
    <row r="22280" spans="14:14" customFormat="1">
      <c r="N22280" s="74"/>
    </row>
    <row r="22281" spans="14:14" customFormat="1">
      <c r="N22281" s="74"/>
    </row>
    <row r="22282" spans="14:14" customFormat="1">
      <c r="N22282" s="74"/>
    </row>
    <row r="22283" spans="14:14" customFormat="1">
      <c r="N22283" s="74"/>
    </row>
    <row r="22284" spans="14:14" customFormat="1">
      <c r="N22284" s="74"/>
    </row>
    <row r="22285" spans="14:14" customFormat="1">
      <c r="N22285" s="74"/>
    </row>
    <row r="22286" spans="14:14" customFormat="1">
      <c r="N22286" s="74"/>
    </row>
    <row r="22287" spans="14:14" customFormat="1">
      <c r="N22287" s="74"/>
    </row>
    <row r="22288" spans="14:14" customFormat="1">
      <c r="N22288" s="74"/>
    </row>
    <row r="22289" spans="14:14" customFormat="1">
      <c r="N22289" s="74"/>
    </row>
    <row r="22290" spans="14:14" customFormat="1">
      <c r="N22290" s="74"/>
    </row>
    <row r="22291" spans="14:14" customFormat="1">
      <c r="N22291" s="74"/>
    </row>
    <row r="22292" spans="14:14" customFormat="1">
      <c r="N22292" s="74"/>
    </row>
    <row r="22293" spans="14:14" customFormat="1">
      <c r="N22293" s="74"/>
    </row>
    <row r="22294" spans="14:14" customFormat="1">
      <c r="N22294" s="74"/>
    </row>
    <row r="22295" spans="14:14" customFormat="1">
      <c r="N22295" s="74"/>
    </row>
    <row r="22296" spans="14:14" customFormat="1">
      <c r="N22296" s="74"/>
    </row>
    <row r="22297" spans="14:14" customFormat="1">
      <c r="N22297" s="74"/>
    </row>
    <row r="22298" spans="14:14" customFormat="1">
      <c r="N22298" s="74"/>
    </row>
    <row r="22299" spans="14:14" customFormat="1">
      <c r="N22299" s="74"/>
    </row>
    <row r="22300" spans="14:14" customFormat="1">
      <c r="N22300" s="74"/>
    </row>
    <row r="22301" spans="14:14" customFormat="1">
      <c r="N22301" s="74"/>
    </row>
    <row r="22302" spans="14:14" customFormat="1">
      <c r="N22302" s="74"/>
    </row>
    <row r="22303" spans="14:14" customFormat="1">
      <c r="N22303" s="74"/>
    </row>
    <row r="22304" spans="14:14" customFormat="1">
      <c r="N22304" s="74"/>
    </row>
    <row r="22305" spans="14:14" customFormat="1">
      <c r="N22305" s="74"/>
    </row>
    <row r="22306" spans="14:14" customFormat="1">
      <c r="N22306" s="74"/>
    </row>
    <row r="22307" spans="14:14" customFormat="1">
      <c r="N22307" s="74"/>
    </row>
    <row r="22308" spans="14:14" customFormat="1">
      <c r="N22308" s="74"/>
    </row>
    <row r="22309" spans="14:14" customFormat="1">
      <c r="N22309" s="74"/>
    </row>
    <row r="22310" spans="14:14" customFormat="1">
      <c r="N22310" s="74"/>
    </row>
    <row r="22311" spans="14:14" customFormat="1">
      <c r="N22311" s="74"/>
    </row>
    <row r="22312" spans="14:14" customFormat="1">
      <c r="N22312" s="74"/>
    </row>
    <row r="22313" spans="14:14" customFormat="1">
      <c r="N22313" s="74"/>
    </row>
    <row r="22314" spans="14:14" customFormat="1">
      <c r="N22314" s="74"/>
    </row>
    <row r="22315" spans="14:14" customFormat="1">
      <c r="N22315" s="74"/>
    </row>
    <row r="22316" spans="14:14" customFormat="1">
      <c r="N22316" s="74"/>
    </row>
    <row r="22317" spans="14:14" customFormat="1">
      <c r="N22317" s="74"/>
    </row>
    <row r="22318" spans="14:14" customFormat="1">
      <c r="N22318" s="74"/>
    </row>
    <row r="22319" spans="14:14" customFormat="1">
      <c r="N22319" s="74"/>
    </row>
    <row r="22320" spans="14:14" customFormat="1">
      <c r="N22320" s="74"/>
    </row>
    <row r="22321" spans="14:14" customFormat="1">
      <c r="N22321" s="74"/>
    </row>
    <row r="22322" spans="14:14" customFormat="1">
      <c r="N22322" s="74"/>
    </row>
    <row r="22323" spans="14:14" customFormat="1">
      <c r="N22323" s="74"/>
    </row>
    <row r="22324" spans="14:14" customFormat="1">
      <c r="N22324" s="74"/>
    </row>
    <row r="22325" spans="14:14" customFormat="1">
      <c r="N22325" s="74"/>
    </row>
    <row r="22326" spans="14:14" customFormat="1">
      <c r="N22326" s="74"/>
    </row>
    <row r="22327" spans="14:14" customFormat="1">
      <c r="N22327" s="74"/>
    </row>
    <row r="22328" spans="14:14" customFormat="1">
      <c r="N22328" s="74"/>
    </row>
    <row r="22329" spans="14:14" customFormat="1">
      <c r="N22329" s="74"/>
    </row>
    <row r="22330" spans="14:14" customFormat="1">
      <c r="N22330" s="74"/>
    </row>
    <row r="22331" spans="14:14" customFormat="1">
      <c r="N22331" s="74"/>
    </row>
    <row r="22332" spans="14:14" customFormat="1">
      <c r="N22332" s="74"/>
    </row>
    <row r="22333" spans="14:14" customFormat="1">
      <c r="N22333" s="74"/>
    </row>
    <row r="22334" spans="14:14" customFormat="1">
      <c r="N22334" s="74"/>
    </row>
    <row r="22335" spans="14:14" customFormat="1">
      <c r="N22335" s="74"/>
    </row>
    <row r="22336" spans="14:14" customFormat="1">
      <c r="N22336" s="74"/>
    </row>
    <row r="22337" spans="14:14" customFormat="1">
      <c r="N22337" s="74"/>
    </row>
    <row r="22338" spans="14:14" customFormat="1">
      <c r="N22338" s="74"/>
    </row>
    <row r="22339" spans="14:14" customFormat="1">
      <c r="N22339" s="74"/>
    </row>
    <row r="22340" spans="14:14" customFormat="1">
      <c r="N22340" s="74"/>
    </row>
    <row r="22341" spans="14:14" customFormat="1">
      <c r="N22341" s="74"/>
    </row>
    <row r="22342" spans="14:14" customFormat="1">
      <c r="N22342" s="74"/>
    </row>
    <row r="22343" spans="14:14" customFormat="1">
      <c r="N22343" s="74"/>
    </row>
    <row r="22344" spans="14:14" customFormat="1">
      <c r="N22344" s="74"/>
    </row>
    <row r="22345" spans="14:14" customFormat="1">
      <c r="N22345" s="74"/>
    </row>
    <row r="22346" spans="14:14" customFormat="1">
      <c r="N22346" s="74"/>
    </row>
    <row r="22347" spans="14:14" customFormat="1">
      <c r="N22347" s="74"/>
    </row>
    <row r="22348" spans="14:14" customFormat="1">
      <c r="N22348" s="74"/>
    </row>
    <row r="22349" spans="14:14" customFormat="1">
      <c r="N22349" s="74"/>
    </row>
    <row r="22350" spans="14:14" customFormat="1">
      <c r="N22350" s="74"/>
    </row>
    <row r="22351" spans="14:14" customFormat="1">
      <c r="N22351" s="74"/>
    </row>
    <row r="22352" spans="14:14" customFormat="1">
      <c r="N22352" s="74"/>
    </row>
    <row r="22353" spans="14:14" customFormat="1">
      <c r="N22353" s="74"/>
    </row>
    <row r="22354" spans="14:14" customFormat="1">
      <c r="N22354" s="74"/>
    </row>
    <row r="22355" spans="14:14" customFormat="1">
      <c r="N22355" s="74"/>
    </row>
    <row r="22356" spans="14:14" customFormat="1">
      <c r="N22356" s="74"/>
    </row>
    <row r="22357" spans="14:14" customFormat="1">
      <c r="N22357" s="74"/>
    </row>
    <row r="22358" spans="14:14" customFormat="1">
      <c r="N22358" s="74"/>
    </row>
    <row r="22359" spans="14:14" customFormat="1">
      <c r="N22359" s="74"/>
    </row>
    <row r="22360" spans="14:14" customFormat="1">
      <c r="N22360" s="74"/>
    </row>
    <row r="22361" spans="14:14" customFormat="1">
      <c r="N22361" s="74"/>
    </row>
    <row r="22362" spans="14:14" customFormat="1">
      <c r="N22362" s="74"/>
    </row>
    <row r="22363" spans="14:14" customFormat="1">
      <c r="N22363" s="74"/>
    </row>
    <row r="22364" spans="14:14" customFormat="1">
      <c r="N22364" s="74"/>
    </row>
    <row r="22365" spans="14:14" customFormat="1">
      <c r="N22365" s="74"/>
    </row>
    <row r="22366" spans="14:14" customFormat="1">
      <c r="N22366" s="74"/>
    </row>
    <row r="22367" spans="14:14" customFormat="1">
      <c r="N22367" s="74"/>
    </row>
    <row r="22368" spans="14:14" customFormat="1">
      <c r="N22368" s="74"/>
    </row>
    <row r="22369" spans="14:14" customFormat="1">
      <c r="N22369" s="74"/>
    </row>
    <row r="22370" spans="14:14" customFormat="1">
      <c r="N22370" s="74"/>
    </row>
    <row r="22371" spans="14:14" customFormat="1">
      <c r="N22371" s="74"/>
    </row>
    <row r="22372" spans="14:14" customFormat="1">
      <c r="N22372" s="74"/>
    </row>
    <row r="22373" spans="14:14" customFormat="1">
      <c r="N22373" s="74"/>
    </row>
    <row r="22374" spans="14:14" customFormat="1">
      <c r="N22374" s="74"/>
    </row>
    <row r="22375" spans="14:14" customFormat="1">
      <c r="N22375" s="74"/>
    </row>
    <row r="22376" spans="14:14" customFormat="1">
      <c r="N22376" s="74"/>
    </row>
    <row r="22377" spans="14:14" customFormat="1">
      <c r="N22377" s="74"/>
    </row>
    <row r="22378" spans="14:14" customFormat="1">
      <c r="N22378" s="74"/>
    </row>
    <row r="22379" spans="14:14" customFormat="1">
      <c r="N22379" s="74"/>
    </row>
    <row r="22380" spans="14:14" customFormat="1">
      <c r="N22380" s="74"/>
    </row>
    <row r="22381" spans="14:14" customFormat="1">
      <c r="N22381" s="74"/>
    </row>
    <row r="22382" spans="14:14" customFormat="1">
      <c r="N22382" s="74"/>
    </row>
    <row r="22383" spans="14:14" customFormat="1">
      <c r="N22383" s="74"/>
    </row>
    <row r="22384" spans="14:14" customFormat="1">
      <c r="N22384" s="74"/>
    </row>
    <row r="22385" spans="14:14" customFormat="1">
      <c r="N22385" s="74"/>
    </row>
    <row r="22386" spans="14:14" customFormat="1">
      <c r="N22386" s="74"/>
    </row>
    <row r="22387" spans="14:14" customFormat="1">
      <c r="N22387" s="74"/>
    </row>
    <row r="22388" spans="14:14" customFormat="1">
      <c r="N22388" s="74"/>
    </row>
    <row r="22389" spans="14:14" customFormat="1">
      <c r="N22389" s="74"/>
    </row>
    <row r="22390" spans="14:14" customFormat="1">
      <c r="N22390" s="74"/>
    </row>
    <row r="22391" spans="14:14" customFormat="1">
      <c r="N22391" s="74"/>
    </row>
    <row r="22392" spans="14:14" customFormat="1">
      <c r="N22392" s="74"/>
    </row>
    <row r="22393" spans="14:14" customFormat="1">
      <c r="N22393" s="74"/>
    </row>
    <row r="22394" spans="14:14" customFormat="1">
      <c r="N22394" s="74"/>
    </row>
    <row r="22395" spans="14:14" customFormat="1">
      <c r="N22395" s="74"/>
    </row>
    <row r="22396" spans="14:14" customFormat="1">
      <c r="N22396" s="74"/>
    </row>
    <row r="22397" spans="14:14" customFormat="1">
      <c r="N22397" s="74"/>
    </row>
    <row r="22398" spans="14:14" customFormat="1">
      <c r="N22398" s="74"/>
    </row>
    <row r="22399" spans="14:14" customFormat="1">
      <c r="N22399" s="74"/>
    </row>
    <row r="22400" spans="14:14" customFormat="1">
      <c r="N22400" s="74"/>
    </row>
    <row r="22401" spans="14:14" customFormat="1">
      <c r="N22401" s="74"/>
    </row>
    <row r="22402" spans="14:14" customFormat="1">
      <c r="N22402" s="74"/>
    </row>
    <row r="22403" spans="14:14" customFormat="1">
      <c r="N22403" s="74"/>
    </row>
    <row r="22404" spans="14:14" customFormat="1">
      <c r="N22404" s="74"/>
    </row>
    <row r="22405" spans="14:14" customFormat="1">
      <c r="N22405" s="74"/>
    </row>
    <row r="22406" spans="14:14" customFormat="1">
      <c r="N22406" s="74"/>
    </row>
    <row r="22407" spans="14:14" customFormat="1">
      <c r="N22407" s="74"/>
    </row>
    <row r="22408" spans="14:14" customFormat="1">
      <c r="N22408" s="74"/>
    </row>
    <row r="22409" spans="14:14" customFormat="1">
      <c r="N22409" s="74"/>
    </row>
    <row r="22410" spans="14:14" customFormat="1">
      <c r="N22410" s="74"/>
    </row>
    <row r="22411" spans="14:14" customFormat="1">
      <c r="N22411" s="74"/>
    </row>
    <row r="22412" spans="14:14" customFormat="1">
      <c r="N22412" s="74"/>
    </row>
    <row r="22413" spans="14:14" customFormat="1">
      <c r="N22413" s="74"/>
    </row>
    <row r="22414" spans="14:14" customFormat="1">
      <c r="N22414" s="74"/>
    </row>
    <row r="22415" spans="14:14" customFormat="1">
      <c r="N22415" s="74"/>
    </row>
    <row r="22416" spans="14:14" customFormat="1">
      <c r="N22416" s="74"/>
    </row>
    <row r="22417" spans="14:14" customFormat="1">
      <c r="N22417" s="74"/>
    </row>
    <row r="22418" spans="14:14" customFormat="1">
      <c r="N22418" s="74"/>
    </row>
    <row r="22419" spans="14:14" customFormat="1">
      <c r="N22419" s="74"/>
    </row>
    <row r="22420" spans="14:14" customFormat="1">
      <c r="N22420" s="74"/>
    </row>
    <row r="22421" spans="14:14" customFormat="1">
      <c r="N22421" s="74"/>
    </row>
    <row r="22422" spans="14:14" customFormat="1">
      <c r="N22422" s="74"/>
    </row>
    <row r="22423" spans="14:14" customFormat="1">
      <c r="N22423" s="74"/>
    </row>
    <row r="22424" spans="14:14" customFormat="1">
      <c r="N22424" s="74"/>
    </row>
    <row r="22425" spans="14:14" customFormat="1">
      <c r="N22425" s="74"/>
    </row>
    <row r="22426" spans="14:14" customFormat="1">
      <c r="N22426" s="74"/>
    </row>
    <row r="22427" spans="14:14" customFormat="1">
      <c r="N22427" s="74"/>
    </row>
    <row r="22428" spans="14:14" customFormat="1">
      <c r="N22428" s="74"/>
    </row>
    <row r="22429" spans="14:14" customFormat="1">
      <c r="N22429" s="74"/>
    </row>
    <row r="22430" spans="14:14" customFormat="1">
      <c r="N22430" s="74"/>
    </row>
    <row r="22431" spans="14:14" customFormat="1">
      <c r="N22431" s="74"/>
    </row>
    <row r="22432" spans="14:14" customFormat="1">
      <c r="N22432" s="74"/>
    </row>
    <row r="22433" spans="14:14" customFormat="1">
      <c r="N22433" s="74"/>
    </row>
    <row r="22434" spans="14:14" customFormat="1">
      <c r="N22434" s="74"/>
    </row>
    <row r="22435" spans="14:14" customFormat="1">
      <c r="N22435" s="74"/>
    </row>
    <row r="22436" spans="14:14" customFormat="1">
      <c r="N22436" s="74"/>
    </row>
    <row r="22437" spans="14:14" customFormat="1">
      <c r="N22437" s="74"/>
    </row>
    <row r="22438" spans="14:14" customFormat="1">
      <c r="N22438" s="74"/>
    </row>
    <row r="22439" spans="14:14" customFormat="1">
      <c r="N22439" s="74"/>
    </row>
    <row r="22440" spans="14:14" customFormat="1">
      <c r="N22440" s="74"/>
    </row>
    <row r="22441" spans="14:14" customFormat="1">
      <c r="N22441" s="74"/>
    </row>
    <row r="22442" spans="14:14" customFormat="1">
      <c r="N22442" s="74"/>
    </row>
    <row r="22443" spans="14:14" customFormat="1">
      <c r="N22443" s="74"/>
    </row>
    <row r="22444" spans="14:14" customFormat="1">
      <c r="N22444" s="74"/>
    </row>
    <row r="22445" spans="14:14" customFormat="1">
      <c r="N22445" s="74"/>
    </row>
    <row r="22446" spans="14:14" customFormat="1">
      <c r="N22446" s="74"/>
    </row>
    <row r="22447" spans="14:14" customFormat="1">
      <c r="N22447" s="74"/>
    </row>
    <row r="22448" spans="14:14" customFormat="1">
      <c r="N22448" s="74"/>
    </row>
    <row r="22449" spans="14:14" customFormat="1">
      <c r="N22449" s="74"/>
    </row>
    <row r="22450" spans="14:14" customFormat="1">
      <c r="N22450" s="74"/>
    </row>
    <row r="22451" spans="14:14" customFormat="1">
      <c r="N22451" s="74"/>
    </row>
    <row r="22452" spans="14:14" customFormat="1">
      <c r="N22452" s="74"/>
    </row>
    <row r="22453" spans="14:14" customFormat="1">
      <c r="N22453" s="74"/>
    </row>
    <row r="22454" spans="14:14" customFormat="1">
      <c r="N22454" s="74"/>
    </row>
    <row r="22455" spans="14:14" customFormat="1">
      <c r="N22455" s="74"/>
    </row>
    <row r="22456" spans="14:14" customFormat="1">
      <c r="N22456" s="74"/>
    </row>
    <row r="22457" spans="14:14" customFormat="1">
      <c r="N22457" s="74"/>
    </row>
    <row r="22458" spans="14:14" customFormat="1">
      <c r="N22458" s="74"/>
    </row>
    <row r="22459" spans="14:14" customFormat="1">
      <c r="N22459" s="74"/>
    </row>
    <row r="22460" spans="14:14" customFormat="1">
      <c r="N22460" s="74"/>
    </row>
    <row r="22461" spans="14:14" customFormat="1">
      <c r="N22461" s="74"/>
    </row>
    <row r="22462" spans="14:14" customFormat="1">
      <c r="N22462" s="74"/>
    </row>
    <row r="22463" spans="14:14" customFormat="1">
      <c r="N22463" s="74"/>
    </row>
    <row r="22464" spans="14:14" customFormat="1">
      <c r="N22464" s="74"/>
    </row>
    <row r="22465" spans="14:14" customFormat="1">
      <c r="N22465" s="74"/>
    </row>
    <row r="22466" spans="14:14" customFormat="1">
      <c r="N22466" s="74"/>
    </row>
    <row r="22467" spans="14:14" customFormat="1">
      <c r="N22467" s="74"/>
    </row>
    <row r="22468" spans="14:14" customFormat="1">
      <c r="N22468" s="74"/>
    </row>
    <row r="22469" spans="14:14" customFormat="1">
      <c r="N22469" s="74"/>
    </row>
    <row r="22470" spans="14:14" customFormat="1">
      <c r="N22470" s="74"/>
    </row>
    <row r="22471" spans="14:14" customFormat="1">
      <c r="N22471" s="74"/>
    </row>
    <row r="22472" spans="14:14" customFormat="1">
      <c r="N22472" s="74"/>
    </row>
    <row r="22473" spans="14:14" customFormat="1">
      <c r="N22473" s="74"/>
    </row>
    <row r="22474" spans="14:14" customFormat="1">
      <c r="N22474" s="74"/>
    </row>
    <row r="22475" spans="14:14" customFormat="1">
      <c r="N22475" s="74"/>
    </row>
    <row r="22476" spans="14:14" customFormat="1">
      <c r="N22476" s="74"/>
    </row>
    <row r="22477" spans="14:14" customFormat="1">
      <c r="N22477" s="74"/>
    </row>
    <row r="22478" spans="14:14" customFormat="1">
      <c r="N22478" s="74"/>
    </row>
    <row r="22479" spans="14:14" customFormat="1">
      <c r="N22479" s="74"/>
    </row>
    <row r="22480" spans="14:14" customFormat="1">
      <c r="N22480" s="74"/>
    </row>
    <row r="22481" spans="14:14" customFormat="1">
      <c r="N22481" s="74"/>
    </row>
    <row r="22482" spans="14:14" customFormat="1">
      <c r="N22482" s="74"/>
    </row>
    <row r="22483" spans="14:14" customFormat="1">
      <c r="N22483" s="74"/>
    </row>
    <row r="22484" spans="14:14" customFormat="1">
      <c r="N22484" s="74"/>
    </row>
    <row r="22485" spans="14:14" customFormat="1">
      <c r="N22485" s="74"/>
    </row>
    <row r="22486" spans="14:14" customFormat="1">
      <c r="N22486" s="74"/>
    </row>
    <row r="22487" spans="14:14" customFormat="1">
      <c r="N22487" s="74"/>
    </row>
    <row r="22488" spans="14:14" customFormat="1">
      <c r="N22488" s="74"/>
    </row>
    <row r="22489" spans="14:14" customFormat="1">
      <c r="N22489" s="74"/>
    </row>
    <row r="22490" spans="14:14" customFormat="1">
      <c r="N22490" s="74"/>
    </row>
    <row r="22491" spans="14:14" customFormat="1">
      <c r="N22491" s="74"/>
    </row>
    <row r="22492" spans="14:14" customFormat="1">
      <c r="N22492" s="74"/>
    </row>
    <row r="22493" spans="14:14" customFormat="1">
      <c r="N22493" s="74"/>
    </row>
    <row r="22494" spans="14:14" customFormat="1">
      <c r="N22494" s="74"/>
    </row>
    <row r="22495" spans="14:14" customFormat="1">
      <c r="N22495" s="74"/>
    </row>
    <row r="22496" spans="14:14" customFormat="1">
      <c r="N22496" s="74"/>
    </row>
    <row r="22497" spans="14:14" customFormat="1">
      <c r="N22497" s="74"/>
    </row>
    <row r="22498" spans="14:14" customFormat="1">
      <c r="N22498" s="74"/>
    </row>
    <row r="22499" spans="14:14" customFormat="1">
      <c r="N22499" s="74"/>
    </row>
    <row r="22500" spans="14:14" customFormat="1">
      <c r="N22500" s="74"/>
    </row>
    <row r="22501" spans="14:14" customFormat="1">
      <c r="N22501" s="74"/>
    </row>
    <row r="22502" spans="14:14" customFormat="1">
      <c r="N22502" s="74"/>
    </row>
    <row r="22503" spans="14:14" customFormat="1">
      <c r="N22503" s="74"/>
    </row>
    <row r="22504" spans="14:14" customFormat="1">
      <c r="N22504" s="74"/>
    </row>
    <row r="22505" spans="14:14" customFormat="1">
      <c r="N22505" s="74"/>
    </row>
    <row r="22506" spans="14:14" customFormat="1">
      <c r="N22506" s="74"/>
    </row>
    <row r="22507" spans="14:14" customFormat="1">
      <c r="N22507" s="74"/>
    </row>
    <row r="22508" spans="14:14" customFormat="1">
      <c r="N22508" s="74"/>
    </row>
    <row r="22509" spans="14:14" customFormat="1">
      <c r="N22509" s="74"/>
    </row>
    <row r="22510" spans="14:14" customFormat="1">
      <c r="N22510" s="74"/>
    </row>
    <row r="22511" spans="14:14" customFormat="1">
      <c r="N22511" s="74"/>
    </row>
    <row r="22512" spans="14:14" customFormat="1">
      <c r="N22512" s="74"/>
    </row>
    <row r="22513" spans="14:14" customFormat="1">
      <c r="N22513" s="74"/>
    </row>
    <row r="22514" spans="14:14" customFormat="1">
      <c r="N22514" s="74"/>
    </row>
    <row r="22515" spans="14:14" customFormat="1">
      <c r="N22515" s="74"/>
    </row>
    <row r="22516" spans="14:14" customFormat="1">
      <c r="N22516" s="74"/>
    </row>
    <row r="22517" spans="14:14" customFormat="1">
      <c r="N22517" s="74"/>
    </row>
    <row r="22518" spans="14:14" customFormat="1">
      <c r="N22518" s="74"/>
    </row>
    <row r="22519" spans="14:14" customFormat="1">
      <c r="N22519" s="74"/>
    </row>
    <row r="22520" spans="14:14" customFormat="1">
      <c r="N22520" s="74"/>
    </row>
    <row r="22521" spans="14:14" customFormat="1">
      <c r="N22521" s="74"/>
    </row>
    <row r="22522" spans="14:14" customFormat="1">
      <c r="N22522" s="74"/>
    </row>
    <row r="22523" spans="14:14" customFormat="1">
      <c r="N22523" s="74"/>
    </row>
    <row r="22524" spans="14:14" customFormat="1">
      <c r="N22524" s="74"/>
    </row>
    <row r="22525" spans="14:14" customFormat="1">
      <c r="N22525" s="74"/>
    </row>
    <row r="22526" spans="14:14" customFormat="1">
      <c r="N22526" s="74"/>
    </row>
    <row r="22527" spans="14:14" customFormat="1">
      <c r="N22527" s="74"/>
    </row>
    <row r="22528" spans="14:14" customFormat="1">
      <c r="N22528" s="74"/>
    </row>
    <row r="22529" spans="14:14" customFormat="1">
      <c r="N22529" s="74"/>
    </row>
    <row r="22530" spans="14:14" customFormat="1">
      <c r="N22530" s="74"/>
    </row>
    <row r="22531" spans="14:14" customFormat="1">
      <c r="N22531" s="74"/>
    </row>
    <row r="22532" spans="14:14" customFormat="1">
      <c r="N22532" s="74"/>
    </row>
    <row r="22533" spans="14:14" customFormat="1">
      <c r="N22533" s="74"/>
    </row>
    <row r="22534" spans="14:14" customFormat="1">
      <c r="N22534" s="74"/>
    </row>
    <row r="22535" spans="14:14" customFormat="1">
      <c r="N22535" s="74"/>
    </row>
    <row r="22536" spans="14:14" customFormat="1">
      <c r="N22536" s="74"/>
    </row>
    <row r="22537" spans="14:14" customFormat="1">
      <c r="N22537" s="74"/>
    </row>
    <row r="22538" spans="14:14" customFormat="1">
      <c r="N22538" s="74"/>
    </row>
    <row r="22539" spans="14:14" customFormat="1">
      <c r="N22539" s="74"/>
    </row>
    <row r="22540" spans="14:14" customFormat="1">
      <c r="N22540" s="74"/>
    </row>
    <row r="22541" spans="14:14" customFormat="1">
      <c r="N22541" s="74"/>
    </row>
    <row r="22542" spans="14:14" customFormat="1">
      <c r="N22542" s="74"/>
    </row>
    <row r="22543" spans="14:14" customFormat="1">
      <c r="N22543" s="74"/>
    </row>
    <row r="22544" spans="14:14" customFormat="1">
      <c r="N22544" s="74"/>
    </row>
    <row r="22545" spans="14:14" customFormat="1">
      <c r="N22545" s="74"/>
    </row>
    <row r="22546" spans="14:14" customFormat="1">
      <c r="N22546" s="74"/>
    </row>
    <row r="22547" spans="14:14" customFormat="1">
      <c r="N22547" s="74"/>
    </row>
    <row r="22548" spans="14:14" customFormat="1">
      <c r="N22548" s="74"/>
    </row>
    <row r="22549" spans="14:14" customFormat="1">
      <c r="N22549" s="74"/>
    </row>
    <row r="22550" spans="14:14" customFormat="1">
      <c r="N22550" s="74"/>
    </row>
    <row r="22551" spans="14:14" customFormat="1">
      <c r="N22551" s="74"/>
    </row>
    <row r="22552" spans="14:14" customFormat="1">
      <c r="N22552" s="74"/>
    </row>
    <row r="22553" spans="14:14" customFormat="1">
      <c r="N22553" s="74"/>
    </row>
    <row r="22554" spans="14:14" customFormat="1">
      <c r="N22554" s="74"/>
    </row>
    <row r="22555" spans="14:14" customFormat="1">
      <c r="N22555" s="74"/>
    </row>
    <row r="22556" spans="14:14" customFormat="1">
      <c r="N22556" s="74"/>
    </row>
    <row r="22557" spans="14:14" customFormat="1">
      <c r="N22557" s="74"/>
    </row>
    <row r="22558" spans="14:14" customFormat="1">
      <c r="N22558" s="74"/>
    </row>
    <row r="22559" spans="14:14" customFormat="1">
      <c r="N22559" s="74"/>
    </row>
    <row r="22560" spans="14:14" customFormat="1">
      <c r="N22560" s="74"/>
    </row>
    <row r="22561" spans="14:14" customFormat="1">
      <c r="N22561" s="74"/>
    </row>
    <row r="22562" spans="14:14" customFormat="1">
      <c r="N22562" s="74"/>
    </row>
    <row r="22563" spans="14:14" customFormat="1">
      <c r="N22563" s="74"/>
    </row>
    <row r="22564" spans="14:14" customFormat="1">
      <c r="N22564" s="74"/>
    </row>
    <row r="22565" spans="14:14" customFormat="1">
      <c r="N22565" s="74"/>
    </row>
    <row r="22566" spans="14:14" customFormat="1">
      <c r="N22566" s="74"/>
    </row>
    <row r="22567" spans="14:14" customFormat="1">
      <c r="N22567" s="74"/>
    </row>
    <row r="22568" spans="14:14" customFormat="1">
      <c r="N22568" s="74"/>
    </row>
    <row r="22569" spans="14:14" customFormat="1">
      <c r="N22569" s="74"/>
    </row>
    <row r="22570" spans="14:14" customFormat="1">
      <c r="N22570" s="74"/>
    </row>
    <row r="22571" spans="14:14" customFormat="1">
      <c r="N22571" s="74"/>
    </row>
    <row r="22572" spans="14:14" customFormat="1">
      <c r="N22572" s="74"/>
    </row>
    <row r="22573" spans="14:14" customFormat="1">
      <c r="N22573" s="74"/>
    </row>
    <row r="22574" spans="14:14" customFormat="1">
      <c r="N22574" s="74"/>
    </row>
    <row r="22575" spans="14:14" customFormat="1">
      <c r="N22575" s="74"/>
    </row>
    <row r="22576" spans="14:14" customFormat="1">
      <c r="N22576" s="74"/>
    </row>
    <row r="22577" spans="14:14" customFormat="1">
      <c r="N22577" s="74"/>
    </row>
    <row r="22578" spans="14:14" customFormat="1">
      <c r="N22578" s="74"/>
    </row>
    <row r="22579" spans="14:14" customFormat="1">
      <c r="N22579" s="74"/>
    </row>
    <row r="22580" spans="14:14" customFormat="1">
      <c r="N22580" s="74"/>
    </row>
    <row r="22581" spans="14:14" customFormat="1">
      <c r="N22581" s="74"/>
    </row>
    <row r="22582" spans="14:14" customFormat="1">
      <c r="N22582" s="74"/>
    </row>
    <row r="22583" spans="14:14" customFormat="1">
      <c r="N22583" s="74"/>
    </row>
    <row r="22584" spans="14:14" customFormat="1">
      <c r="N22584" s="74"/>
    </row>
    <row r="22585" spans="14:14" customFormat="1">
      <c r="N22585" s="74"/>
    </row>
    <row r="22586" spans="14:14" customFormat="1">
      <c r="N22586" s="74"/>
    </row>
    <row r="22587" spans="14:14" customFormat="1">
      <c r="N22587" s="74"/>
    </row>
    <row r="22588" spans="14:14" customFormat="1">
      <c r="N22588" s="74"/>
    </row>
    <row r="22589" spans="14:14" customFormat="1">
      <c r="N22589" s="74"/>
    </row>
    <row r="22590" spans="14:14" customFormat="1">
      <c r="N22590" s="74"/>
    </row>
    <row r="22591" spans="14:14" customFormat="1">
      <c r="N22591" s="74"/>
    </row>
    <row r="22592" spans="14:14" customFormat="1">
      <c r="N22592" s="74"/>
    </row>
    <row r="22593" spans="14:14" customFormat="1">
      <c r="N22593" s="74"/>
    </row>
    <row r="22594" spans="14:14" customFormat="1">
      <c r="N22594" s="74"/>
    </row>
    <row r="22595" spans="14:14" customFormat="1">
      <c r="N22595" s="74"/>
    </row>
    <row r="22596" spans="14:14" customFormat="1">
      <c r="N22596" s="74"/>
    </row>
    <row r="22597" spans="14:14" customFormat="1">
      <c r="N22597" s="74"/>
    </row>
    <row r="22598" spans="14:14" customFormat="1">
      <c r="N22598" s="74"/>
    </row>
    <row r="22599" spans="14:14" customFormat="1">
      <c r="N22599" s="74"/>
    </row>
    <row r="22600" spans="14:14" customFormat="1">
      <c r="N22600" s="74"/>
    </row>
    <row r="22601" spans="14:14" customFormat="1">
      <c r="N22601" s="74"/>
    </row>
    <row r="22602" spans="14:14" customFormat="1">
      <c r="N22602" s="74"/>
    </row>
    <row r="22603" spans="14:14" customFormat="1">
      <c r="N22603" s="74"/>
    </row>
    <row r="22604" spans="14:14" customFormat="1">
      <c r="N22604" s="74"/>
    </row>
    <row r="22605" spans="14:14" customFormat="1">
      <c r="N22605" s="74"/>
    </row>
    <row r="22606" spans="14:14" customFormat="1">
      <c r="N22606" s="74"/>
    </row>
    <row r="22607" spans="14:14" customFormat="1">
      <c r="N22607" s="74"/>
    </row>
    <row r="22608" spans="14:14" customFormat="1">
      <c r="N22608" s="74"/>
    </row>
    <row r="22609" spans="14:14" customFormat="1">
      <c r="N22609" s="74"/>
    </row>
    <row r="22610" spans="14:14" customFormat="1">
      <c r="N22610" s="74"/>
    </row>
    <row r="22611" spans="14:14" customFormat="1">
      <c r="N22611" s="74"/>
    </row>
    <row r="22612" spans="14:14" customFormat="1">
      <c r="N22612" s="74"/>
    </row>
    <row r="22613" spans="14:14" customFormat="1">
      <c r="N22613" s="74"/>
    </row>
    <row r="22614" spans="14:14" customFormat="1">
      <c r="N22614" s="74"/>
    </row>
    <row r="22615" spans="14:14" customFormat="1">
      <c r="N22615" s="74"/>
    </row>
    <row r="22616" spans="14:14" customFormat="1">
      <c r="N22616" s="74"/>
    </row>
    <row r="22617" spans="14:14" customFormat="1">
      <c r="N22617" s="74"/>
    </row>
    <row r="22618" spans="14:14" customFormat="1">
      <c r="N22618" s="74"/>
    </row>
    <row r="22619" spans="14:14" customFormat="1">
      <c r="N22619" s="74"/>
    </row>
    <row r="22620" spans="14:14" customFormat="1">
      <c r="N22620" s="74"/>
    </row>
    <row r="22621" spans="14:14" customFormat="1">
      <c r="N22621" s="74"/>
    </row>
    <row r="22622" spans="14:14" customFormat="1">
      <c r="N22622" s="74"/>
    </row>
    <row r="22623" spans="14:14" customFormat="1">
      <c r="N22623" s="74"/>
    </row>
    <row r="22624" spans="14:14" customFormat="1">
      <c r="N22624" s="74"/>
    </row>
    <row r="22625" spans="14:14" customFormat="1">
      <c r="N22625" s="74"/>
    </row>
    <row r="22626" spans="14:14" customFormat="1">
      <c r="N22626" s="74"/>
    </row>
    <row r="22627" spans="14:14" customFormat="1">
      <c r="N22627" s="74"/>
    </row>
    <row r="22628" spans="14:14" customFormat="1">
      <c r="N22628" s="74"/>
    </row>
    <row r="22629" spans="14:14" customFormat="1">
      <c r="N22629" s="74"/>
    </row>
    <row r="22630" spans="14:14" customFormat="1">
      <c r="N22630" s="74"/>
    </row>
    <row r="22631" spans="14:14" customFormat="1">
      <c r="N22631" s="74"/>
    </row>
    <row r="22632" spans="14:14" customFormat="1">
      <c r="N22632" s="74"/>
    </row>
    <row r="22633" spans="14:14" customFormat="1">
      <c r="N22633" s="74"/>
    </row>
    <row r="22634" spans="14:14" customFormat="1">
      <c r="N22634" s="74"/>
    </row>
    <row r="22635" spans="14:14" customFormat="1">
      <c r="N22635" s="74"/>
    </row>
    <row r="22636" spans="14:14" customFormat="1">
      <c r="N22636" s="74"/>
    </row>
    <row r="22637" spans="14:14" customFormat="1">
      <c r="N22637" s="74"/>
    </row>
    <row r="22638" spans="14:14" customFormat="1">
      <c r="N22638" s="74"/>
    </row>
    <row r="22639" spans="14:14" customFormat="1">
      <c r="N22639" s="74"/>
    </row>
    <row r="22640" spans="14:14" customFormat="1">
      <c r="N22640" s="74"/>
    </row>
    <row r="22641" spans="14:14" customFormat="1">
      <c r="N22641" s="74"/>
    </row>
    <row r="22642" spans="14:14" customFormat="1">
      <c r="N22642" s="74"/>
    </row>
    <row r="22643" spans="14:14" customFormat="1">
      <c r="N22643" s="74"/>
    </row>
    <row r="22644" spans="14:14" customFormat="1">
      <c r="N22644" s="74"/>
    </row>
    <row r="22645" spans="14:14" customFormat="1">
      <c r="N22645" s="74"/>
    </row>
    <row r="22646" spans="14:14" customFormat="1">
      <c r="N22646" s="74"/>
    </row>
    <row r="22647" spans="14:14" customFormat="1">
      <c r="N22647" s="74"/>
    </row>
    <row r="22648" spans="14:14" customFormat="1">
      <c r="N22648" s="74"/>
    </row>
    <row r="22649" spans="14:14" customFormat="1">
      <c r="N22649" s="74"/>
    </row>
    <row r="22650" spans="14:14" customFormat="1">
      <c r="N22650" s="74"/>
    </row>
    <row r="22651" spans="14:14" customFormat="1">
      <c r="N22651" s="74"/>
    </row>
    <row r="22652" spans="14:14" customFormat="1">
      <c r="N22652" s="74"/>
    </row>
    <row r="22653" spans="14:14" customFormat="1">
      <c r="N22653" s="74"/>
    </row>
    <row r="22654" spans="14:14" customFormat="1">
      <c r="N22654" s="74"/>
    </row>
    <row r="22655" spans="14:14" customFormat="1">
      <c r="N22655" s="74"/>
    </row>
    <row r="22656" spans="14:14" customFormat="1">
      <c r="N22656" s="74"/>
    </row>
    <row r="22657" spans="14:14" customFormat="1">
      <c r="N22657" s="74"/>
    </row>
    <row r="22658" spans="14:14" customFormat="1">
      <c r="N22658" s="74"/>
    </row>
    <row r="22659" spans="14:14" customFormat="1">
      <c r="N22659" s="74"/>
    </row>
    <row r="22660" spans="14:14" customFormat="1">
      <c r="N22660" s="74"/>
    </row>
    <row r="22661" spans="14:14" customFormat="1">
      <c r="N22661" s="74"/>
    </row>
    <row r="22662" spans="14:14" customFormat="1">
      <c r="N22662" s="74"/>
    </row>
    <row r="22663" spans="14:14" customFormat="1">
      <c r="N22663" s="74"/>
    </row>
    <row r="22664" spans="14:14" customFormat="1">
      <c r="N22664" s="74"/>
    </row>
    <row r="22665" spans="14:14" customFormat="1">
      <c r="N22665" s="74"/>
    </row>
    <row r="22666" spans="14:14" customFormat="1">
      <c r="N22666" s="74"/>
    </row>
    <row r="22667" spans="14:14" customFormat="1">
      <c r="N22667" s="74"/>
    </row>
    <row r="22668" spans="14:14" customFormat="1">
      <c r="N22668" s="74"/>
    </row>
    <row r="22669" spans="14:14" customFormat="1">
      <c r="N22669" s="74"/>
    </row>
    <row r="22670" spans="14:14" customFormat="1">
      <c r="N22670" s="74"/>
    </row>
    <row r="22671" spans="14:14" customFormat="1">
      <c r="N22671" s="74"/>
    </row>
    <row r="22672" spans="14:14" customFormat="1">
      <c r="N22672" s="74"/>
    </row>
    <row r="22673" spans="14:14" customFormat="1">
      <c r="N22673" s="74"/>
    </row>
    <row r="22674" spans="14:14" customFormat="1">
      <c r="N22674" s="74"/>
    </row>
    <row r="22675" spans="14:14" customFormat="1">
      <c r="N22675" s="74"/>
    </row>
    <row r="22676" spans="14:14" customFormat="1">
      <c r="N22676" s="74"/>
    </row>
    <row r="22677" spans="14:14" customFormat="1">
      <c r="N22677" s="74"/>
    </row>
    <row r="22678" spans="14:14" customFormat="1">
      <c r="N22678" s="74"/>
    </row>
    <row r="22679" spans="14:14" customFormat="1">
      <c r="N22679" s="74"/>
    </row>
    <row r="22680" spans="14:14" customFormat="1">
      <c r="N22680" s="74"/>
    </row>
    <row r="22681" spans="14:14" customFormat="1">
      <c r="N22681" s="74"/>
    </row>
    <row r="22682" spans="14:14" customFormat="1">
      <c r="N22682" s="74"/>
    </row>
    <row r="22683" spans="14:14" customFormat="1">
      <c r="N22683" s="74"/>
    </row>
    <row r="22684" spans="14:14" customFormat="1">
      <c r="N22684" s="74"/>
    </row>
    <row r="22685" spans="14:14" customFormat="1">
      <c r="N22685" s="74"/>
    </row>
    <row r="22686" spans="14:14" customFormat="1">
      <c r="N22686" s="74"/>
    </row>
    <row r="22687" spans="14:14" customFormat="1">
      <c r="N22687" s="74"/>
    </row>
    <row r="22688" spans="14:14" customFormat="1">
      <c r="N22688" s="74"/>
    </row>
    <row r="22689" spans="14:14" customFormat="1">
      <c r="N22689" s="74"/>
    </row>
    <row r="22690" spans="14:14" customFormat="1">
      <c r="N22690" s="74"/>
    </row>
    <row r="22691" spans="14:14" customFormat="1">
      <c r="N22691" s="74"/>
    </row>
    <row r="22692" spans="14:14" customFormat="1">
      <c r="N22692" s="74"/>
    </row>
    <row r="22693" spans="14:14" customFormat="1">
      <c r="N22693" s="74"/>
    </row>
    <row r="22694" spans="14:14" customFormat="1">
      <c r="N22694" s="74"/>
    </row>
    <row r="22695" spans="14:14" customFormat="1">
      <c r="N22695" s="74"/>
    </row>
    <row r="22696" spans="14:14" customFormat="1">
      <c r="N22696" s="74"/>
    </row>
    <row r="22697" spans="14:14" customFormat="1">
      <c r="N22697" s="74"/>
    </row>
    <row r="22698" spans="14:14" customFormat="1">
      <c r="N22698" s="74"/>
    </row>
    <row r="22699" spans="14:14" customFormat="1">
      <c r="N22699" s="74"/>
    </row>
    <row r="22700" spans="14:14" customFormat="1">
      <c r="N22700" s="74"/>
    </row>
    <row r="22701" spans="14:14" customFormat="1">
      <c r="N22701" s="74"/>
    </row>
    <row r="22702" spans="14:14" customFormat="1">
      <c r="N22702" s="74"/>
    </row>
    <row r="22703" spans="14:14" customFormat="1">
      <c r="N22703" s="74"/>
    </row>
    <row r="22704" spans="14:14" customFormat="1">
      <c r="N22704" s="74"/>
    </row>
    <row r="22705" spans="14:14" customFormat="1">
      <c r="N22705" s="74"/>
    </row>
    <row r="22706" spans="14:14" customFormat="1">
      <c r="N22706" s="74"/>
    </row>
    <row r="22707" spans="14:14" customFormat="1">
      <c r="N22707" s="74"/>
    </row>
    <row r="22708" spans="14:14" customFormat="1">
      <c r="N22708" s="74"/>
    </row>
    <row r="22709" spans="14:14" customFormat="1">
      <c r="N22709" s="74"/>
    </row>
    <row r="22710" spans="14:14" customFormat="1">
      <c r="N22710" s="74"/>
    </row>
    <row r="22711" spans="14:14" customFormat="1">
      <c r="N22711" s="74"/>
    </row>
    <row r="22712" spans="14:14" customFormat="1">
      <c r="N22712" s="74"/>
    </row>
    <row r="22713" spans="14:14" customFormat="1">
      <c r="N22713" s="74"/>
    </row>
    <row r="22714" spans="14:14" customFormat="1">
      <c r="N22714" s="74"/>
    </row>
    <row r="22715" spans="14:14" customFormat="1">
      <c r="N22715" s="74"/>
    </row>
    <row r="22716" spans="14:14" customFormat="1">
      <c r="N22716" s="74"/>
    </row>
    <row r="22717" spans="14:14" customFormat="1">
      <c r="N22717" s="74"/>
    </row>
    <row r="22718" spans="14:14" customFormat="1">
      <c r="N22718" s="74"/>
    </row>
    <row r="22719" spans="14:14" customFormat="1">
      <c r="N22719" s="74"/>
    </row>
    <row r="22720" spans="14:14" customFormat="1">
      <c r="N22720" s="74"/>
    </row>
    <row r="22721" spans="14:14" customFormat="1">
      <c r="N22721" s="74"/>
    </row>
    <row r="22722" spans="14:14" customFormat="1">
      <c r="N22722" s="74"/>
    </row>
    <row r="22723" spans="14:14" customFormat="1">
      <c r="N22723" s="74"/>
    </row>
    <row r="22724" spans="14:14" customFormat="1">
      <c r="N22724" s="74"/>
    </row>
    <row r="22725" spans="14:14" customFormat="1">
      <c r="N22725" s="74"/>
    </row>
    <row r="22726" spans="14:14" customFormat="1">
      <c r="N22726" s="74"/>
    </row>
    <row r="22727" spans="14:14" customFormat="1">
      <c r="N22727" s="74"/>
    </row>
    <row r="22728" spans="14:14" customFormat="1">
      <c r="N22728" s="74"/>
    </row>
    <row r="22729" spans="14:14" customFormat="1">
      <c r="N22729" s="74"/>
    </row>
    <row r="22730" spans="14:14" customFormat="1">
      <c r="N22730" s="74"/>
    </row>
    <row r="22731" spans="14:14" customFormat="1">
      <c r="N22731" s="74"/>
    </row>
    <row r="22732" spans="14:14" customFormat="1">
      <c r="N22732" s="74"/>
    </row>
    <row r="22733" spans="14:14" customFormat="1">
      <c r="N22733" s="74"/>
    </row>
    <row r="22734" spans="14:14" customFormat="1">
      <c r="N22734" s="74"/>
    </row>
    <row r="22735" spans="14:14" customFormat="1">
      <c r="N22735" s="74"/>
    </row>
    <row r="22736" spans="14:14" customFormat="1">
      <c r="N22736" s="74"/>
    </row>
    <row r="22737" spans="14:14" customFormat="1">
      <c r="N22737" s="74"/>
    </row>
    <row r="22738" spans="14:14" customFormat="1">
      <c r="N22738" s="74"/>
    </row>
    <row r="22739" spans="14:14" customFormat="1">
      <c r="N22739" s="74"/>
    </row>
    <row r="22740" spans="14:14" customFormat="1">
      <c r="N22740" s="74"/>
    </row>
    <row r="22741" spans="14:14" customFormat="1">
      <c r="N22741" s="74"/>
    </row>
    <row r="22742" spans="14:14" customFormat="1">
      <c r="N22742" s="74"/>
    </row>
    <row r="22743" spans="14:14" customFormat="1">
      <c r="N22743" s="74"/>
    </row>
    <row r="22744" spans="14:14" customFormat="1">
      <c r="N22744" s="74"/>
    </row>
    <row r="22745" spans="14:14" customFormat="1">
      <c r="N22745" s="74"/>
    </row>
    <row r="22746" spans="14:14" customFormat="1">
      <c r="N22746" s="74"/>
    </row>
    <row r="22747" spans="14:14" customFormat="1">
      <c r="N22747" s="74"/>
    </row>
    <row r="22748" spans="14:14" customFormat="1">
      <c r="N22748" s="74"/>
    </row>
    <row r="22749" spans="14:14" customFormat="1">
      <c r="N22749" s="74"/>
    </row>
    <row r="22750" spans="14:14" customFormat="1">
      <c r="N22750" s="74"/>
    </row>
    <row r="22751" spans="14:14" customFormat="1">
      <c r="N22751" s="74"/>
    </row>
    <row r="22752" spans="14:14" customFormat="1">
      <c r="N22752" s="74"/>
    </row>
    <row r="22753" spans="14:14" customFormat="1">
      <c r="N22753" s="74"/>
    </row>
    <row r="22754" spans="14:14" customFormat="1">
      <c r="N22754" s="74"/>
    </row>
    <row r="22755" spans="14:14" customFormat="1">
      <c r="N22755" s="74"/>
    </row>
    <row r="22756" spans="14:14" customFormat="1">
      <c r="N22756" s="74"/>
    </row>
    <row r="22757" spans="14:14" customFormat="1">
      <c r="N22757" s="74"/>
    </row>
    <row r="22758" spans="14:14" customFormat="1">
      <c r="N22758" s="74"/>
    </row>
    <row r="22759" spans="14:14" customFormat="1">
      <c r="N22759" s="74"/>
    </row>
    <row r="22760" spans="14:14" customFormat="1">
      <c r="N22760" s="74"/>
    </row>
    <row r="22761" spans="14:14" customFormat="1">
      <c r="N22761" s="74"/>
    </row>
    <row r="22762" spans="14:14" customFormat="1">
      <c r="N22762" s="74"/>
    </row>
    <row r="22763" spans="14:14" customFormat="1">
      <c r="N22763" s="74"/>
    </row>
    <row r="22764" spans="14:14" customFormat="1">
      <c r="N22764" s="74"/>
    </row>
    <row r="22765" spans="14:14" customFormat="1">
      <c r="N22765" s="74"/>
    </row>
    <row r="22766" spans="14:14" customFormat="1">
      <c r="N22766" s="74"/>
    </row>
    <row r="22767" spans="14:14" customFormat="1">
      <c r="N22767" s="74"/>
    </row>
    <row r="22768" spans="14:14" customFormat="1">
      <c r="N22768" s="74"/>
    </row>
    <row r="22769" spans="14:14" customFormat="1">
      <c r="N22769" s="74"/>
    </row>
    <row r="22770" spans="14:14" customFormat="1">
      <c r="N22770" s="74"/>
    </row>
    <row r="22771" spans="14:14" customFormat="1">
      <c r="N22771" s="74"/>
    </row>
    <row r="22772" spans="14:14" customFormat="1">
      <c r="N22772" s="74"/>
    </row>
    <row r="22773" spans="14:14" customFormat="1">
      <c r="N22773" s="74"/>
    </row>
    <row r="22774" spans="14:14" customFormat="1">
      <c r="N22774" s="74"/>
    </row>
    <row r="22775" spans="14:14" customFormat="1">
      <c r="N22775" s="74"/>
    </row>
    <row r="22776" spans="14:14" customFormat="1">
      <c r="N22776" s="74"/>
    </row>
    <row r="22777" spans="14:14" customFormat="1">
      <c r="N22777" s="74"/>
    </row>
    <row r="22778" spans="14:14" customFormat="1">
      <c r="N22778" s="74"/>
    </row>
    <row r="22779" spans="14:14" customFormat="1">
      <c r="N22779" s="74"/>
    </row>
    <row r="22780" spans="14:14" customFormat="1">
      <c r="N22780" s="74"/>
    </row>
    <row r="22781" spans="14:14" customFormat="1">
      <c r="N22781" s="74"/>
    </row>
    <row r="22782" spans="14:14" customFormat="1">
      <c r="N22782" s="74"/>
    </row>
    <row r="22783" spans="14:14" customFormat="1">
      <c r="N22783" s="74"/>
    </row>
    <row r="22784" spans="14:14" customFormat="1">
      <c r="N22784" s="74"/>
    </row>
    <row r="22785" spans="14:14" customFormat="1">
      <c r="N22785" s="74"/>
    </row>
    <row r="22786" spans="14:14" customFormat="1">
      <c r="N22786" s="74"/>
    </row>
    <row r="22787" spans="14:14" customFormat="1">
      <c r="N22787" s="74"/>
    </row>
    <row r="22788" spans="14:14" customFormat="1">
      <c r="N22788" s="74"/>
    </row>
    <row r="22789" spans="14:14" customFormat="1">
      <c r="N22789" s="74"/>
    </row>
    <row r="22790" spans="14:14" customFormat="1">
      <c r="N22790" s="74"/>
    </row>
    <row r="22791" spans="14:14" customFormat="1">
      <c r="N22791" s="74"/>
    </row>
    <row r="22792" spans="14:14" customFormat="1">
      <c r="N22792" s="74"/>
    </row>
    <row r="22793" spans="14:14" customFormat="1">
      <c r="N22793" s="74"/>
    </row>
    <row r="22794" spans="14:14" customFormat="1">
      <c r="N22794" s="74"/>
    </row>
    <row r="22795" spans="14:14" customFormat="1">
      <c r="N22795" s="74"/>
    </row>
    <row r="22796" spans="14:14" customFormat="1">
      <c r="N22796" s="74"/>
    </row>
    <row r="22797" spans="14:14" customFormat="1">
      <c r="N22797" s="74"/>
    </row>
    <row r="22798" spans="14:14" customFormat="1">
      <c r="N22798" s="74"/>
    </row>
    <row r="22799" spans="14:14" customFormat="1">
      <c r="N22799" s="74"/>
    </row>
    <row r="22800" spans="14:14" customFormat="1">
      <c r="N22800" s="74"/>
    </row>
    <row r="22801" spans="14:14" customFormat="1">
      <c r="N22801" s="74"/>
    </row>
    <row r="22802" spans="14:14" customFormat="1">
      <c r="N22802" s="74"/>
    </row>
    <row r="22803" spans="14:14" customFormat="1">
      <c r="N22803" s="74"/>
    </row>
    <row r="22804" spans="14:14" customFormat="1">
      <c r="N22804" s="74"/>
    </row>
    <row r="22805" spans="14:14" customFormat="1">
      <c r="N22805" s="74"/>
    </row>
    <row r="22806" spans="14:14" customFormat="1">
      <c r="N22806" s="74"/>
    </row>
    <row r="22807" spans="14:14" customFormat="1">
      <c r="N22807" s="74"/>
    </row>
    <row r="22808" spans="14:14" customFormat="1">
      <c r="N22808" s="74"/>
    </row>
    <row r="22809" spans="14:14" customFormat="1">
      <c r="N22809" s="74"/>
    </row>
    <row r="22810" spans="14:14" customFormat="1">
      <c r="N22810" s="74"/>
    </row>
    <row r="22811" spans="14:14" customFormat="1">
      <c r="N22811" s="74"/>
    </row>
    <row r="22812" spans="14:14" customFormat="1">
      <c r="N22812" s="74"/>
    </row>
    <row r="22813" spans="14:14" customFormat="1">
      <c r="N22813" s="74"/>
    </row>
    <row r="22814" spans="14:14" customFormat="1">
      <c r="N22814" s="74"/>
    </row>
    <row r="22815" spans="14:14" customFormat="1">
      <c r="N22815" s="74"/>
    </row>
    <row r="22816" spans="14:14" customFormat="1">
      <c r="N22816" s="74"/>
    </row>
    <row r="22817" spans="14:14" customFormat="1">
      <c r="N22817" s="74"/>
    </row>
    <row r="22818" spans="14:14" customFormat="1">
      <c r="N22818" s="74"/>
    </row>
    <row r="22819" spans="14:14" customFormat="1">
      <c r="N22819" s="74"/>
    </row>
    <row r="22820" spans="14:14" customFormat="1">
      <c r="N22820" s="74"/>
    </row>
    <row r="22821" spans="14:14" customFormat="1">
      <c r="N22821" s="74"/>
    </row>
    <row r="22822" spans="14:14" customFormat="1">
      <c r="N22822" s="74"/>
    </row>
    <row r="22823" spans="14:14" customFormat="1">
      <c r="N22823" s="74"/>
    </row>
    <row r="22824" spans="14:14" customFormat="1">
      <c r="N22824" s="74"/>
    </row>
    <row r="22825" spans="14:14" customFormat="1">
      <c r="N22825" s="74"/>
    </row>
    <row r="22826" spans="14:14" customFormat="1">
      <c r="N22826" s="74"/>
    </row>
    <row r="22827" spans="14:14" customFormat="1">
      <c r="N22827" s="74"/>
    </row>
    <row r="22828" spans="14:14" customFormat="1">
      <c r="N22828" s="74"/>
    </row>
    <row r="22829" spans="14:14" customFormat="1">
      <c r="N22829" s="74"/>
    </row>
    <row r="22830" spans="14:14" customFormat="1">
      <c r="N22830" s="74"/>
    </row>
    <row r="22831" spans="14:14" customFormat="1">
      <c r="N22831" s="74"/>
    </row>
    <row r="22832" spans="14:14" customFormat="1">
      <c r="N22832" s="74"/>
    </row>
    <row r="22833" spans="14:14" customFormat="1">
      <c r="N22833" s="74"/>
    </row>
    <row r="22834" spans="14:14" customFormat="1">
      <c r="N22834" s="74"/>
    </row>
    <row r="22835" spans="14:14" customFormat="1">
      <c r="N22835" s="74"/>
    </row>
    <row r="22836" spans="14:14" customFormat="1">
      <c r="N22836" s="74"/>
    </row>
    <row r="22837" spans="14:14" customFormat="1">
      <c r="N22837" s="74"/>
    </row>
    <row r="22838" spans="14:14" customFormat="1">
      <c r="N22838" s="74"/>
    </row>
    <row r="22839" spans="14:14" customFormat="1">
      <c r="N22839" s="74"/>
    </row>
    <row r="22840" spans="14:14" customFormat="1">
      <c r="N22840" s="74"/>
    </row>
    <row r="22841" spans="14:14" customFormat="1">
      <c r="N22841" s="74"/>
    </row>
    <row r="22842" spans="14:14" customFormat="1">
      <c r="N22842" s="74"/>
    </row>
    <row r="22843" spans="14:14" customFormat="1">
      <c r="N22843" s="74"/>
    </row>
    <row r="22844" spans="14:14" customFormat="1">
      <c r="N22844" s="74"/>
    </row>
    <row r="22845" spans="14:14" customFormat="1">
      <c r="N22845" s="74"/>
    </row>
    <row r="22846" spans="14:14" customFormat="1">
      <c r="N22846" s="74"/>
    </row>
    <row r="22847" spans="14:14" customFormat="1">
      <c r="N22847" s="74"/>
    </row>
    <row r="22848" spans="14:14" customFormat="1">
      <c r="N22848" s="74"/>
    </row>
    <row r="22849" spans="14:14" customFormat="1">
      <c r="N22849" s="74"/>
    </row>
    <row r="22850" spans="14:14" customFormat="1">
      <c r="N22850" s="74"/>
    </row>
    <row r="22851" spans="14:14" customFormat="1">
      <c r="N22851" s="74"/>
    </row>
    <row r="22852" spans="14:14" customFormat="1">
      <c r="N22852" s="74"/>
    </row>
    <row r="22853" spans="14:14" customFormat="1">
      <c r="N22853" s="74"/>
    </row>
    <row r="22854" spans="14:14" customFormat="1">
      <c r="N22854" s="74"/>
    </row>
    <row r="22855" spans="14:14" customFormat="1">
      <c r="N22855" s="74"/>
    </row>
    <row r="22856" spans="14:14" customFormat="1">
      <c r="N22856" s="74"/>
    </row>
    <row r="22857" spans="14:14" customFormat="1">
      <c r="N22857" s="74"/>
    </row>
    <row r="22858" spans="14:14" customFormat="1">
      <c r="N22858" s="74"/>
    </row>
    <row r="22859" spans="14:14" customFormat="1">
      <c r="N22859" s="74"/>
    </row>
    <row r="22860" spans="14:14" customFormat="1">
      <c r="N22860" s="74"/>
    </row>
    <row r="22861" spans="14:14" customFormat="1">
      <c r="N22861" s="74"/>
    </row>
    <row r="22862" spans="14:14" customFormat="1">
      <c r="N22862" s="74"/>
    </row>
    <row r="22863" spans="14:14" customFormat="1">
      <c r="N22863" s="74"/>
    </row>
    <row r="22864" spans="14:14" customFormat="1">
      <c r="N22864" s="74"/>
    </row>
    <row r="22865" spans="14:14" customFormat="1">
      <c r="N22865" s="74"/>
    </row>
    <row r="22866" spans="14:14" customFormat="1">
      <c r="N22866" s="74"/>
    </row>
    <row r="22867" spans="14:14" customFormat="1">
      <c r="N22867" s="74"/>
    </row>
    <row r="22868" spans="14:14" customFormat="1">
      <c r="N22868" s="74"/>
    </row>
    <row r="22869" spans="14:14" customFormat="1">
      <c r="N22869" s="74"/>
    </row>
    <row r="22870" spans="14:14" customFormat="1">
      <c r="N22870" s="74"/>
    </row>
    <row r="22871" spans="14:14" customFormat="1">
      <c r="N22871" s="74"/>
    </row>
    <row r="22872" spans="14:14" customFormat="1">
      <c r="N22872" s="74"/>
    </row>
    <row r="22873" spans="14:14" customFormat="1">
      <c r="N22873" s="74"/>
    </row>
    <row r="22874" spans="14:14" customFormat="1">
      <c r="N22874" s="74"/>
    </row>
    <row r="22875" spans="14:14" customFormat="1">
      <c r="N22875" s="74"/>
    </row>
    <row r="22876" spans="14:14" customFormat="1">
      <c r="N22876" s="74"/>
    </row>
    <row r="22877" spans="14:14" customFormat="1">
      <c r="N22877" s="74"/>
    </row>
    <row r="22878" spans="14:14" customFormat="1">
      <c r="N22878" s="74"/>
    </row>
    <row r="22879" spans="14:14" customFormat="1">
      <c r="N22879" s="74"/>
    </row>
    <row r="22880" spans="14:14" customFormat="1">
      <c r="N22880" s="74"/>
    </row>
    <row r="22881" spans="14:14" customFormat="1">
      <c r="N22881" s="74"/>
    </row>
    <row r="22882" spans="14:14" customFormat="1">
      <c r="N22882" s="74"/>
    </row>
    <row r="22883" spans="14:14" customFormat="1">
      <c r="N22883" s="74"/>
    </row>
    <row r="22884" spans="14:14" customFormat="1">
      <c r="N22884" s="74"/>
    </row>
    <row r="22885" spans="14:14" customFormat="1">
      <c r="N22885" s="74"/>
    </row>
    <row r="22886" spans="14:14" customFormat="1">
      <c r="N22886" s="74"/>
    </row>
    <row r="22887" spans="14:14" customFormat="1">
      <c r="N22887" s="74"/>
    </row>
    <row r="22888" spans="14:14" customFormat="1">
      <c r="N22888" s="74"/>
    </row>
    <row r="22889" spans="14:14" customFormat="1">
      <c r="N22889" s="74"/>
    </row>
    <row r="22890" spans="14:14" customFormat="1">
      <c r="N22890" s="74"/>
    </row>
    <row r="22891" spans="14:14" customFormat="1">
      <c r="N22891" s="74"/>
    </row>
    <row r="22892" spans="14:14" customFormat="1">
      <c r="N22892" s="74"/>
    </row>
    <row r="22893" spans="14:14" customFormat="1">
      <c r="N22893" s="74"/>
    </row>
    <row r="22894" spans="14:14" customFormat="1">
      <c r="N22894" s="74"/>
    </row>
    <row r="22895" spans="14:14" customFormat="1">
      <c r="N22895" s="74"/>
    </row>
    <row r="22896" spans="14:14" customFormat="1">
      <c r="N22896" s="74"/>
    </row>
    <row r="22897" spans="14:14" customFormat="1">
      <c r="N22897" s="74"/>
    </row>
    <row r="22898" spans="14:14" customFormat="1">
      <c r="N22898" s="74"/>
    </row>
    <row r="22899" spans="14:14" customFormat="1">
      <c r="N22899" s="74"/>
    </row>
    <row r="22900" spans="14:14" customFormat="1">
      <c r="N22900" s="74"/>
    </row>
    <row r="22901" spans="14:14" customFormat="1">
      <c r="N22901" s="74"/>
    </row>
    <row r="22902" spans="14:14" customFormat="1">
      <c r="N22902" s="74"/>
    </row>
    <row r="22903" spans="14:14" customFormat="1">
      <c r="N22903" s="74"/>
    </row>
    <row r="22904" spans="14:14" customFormat="1">
      <c r="N22904" s="74"/>
    </row>
    <row r="22905" spans="14:14" customFormat="1">
      <c r="N22905" s="74"/>
    </row>
    <row r="22906" spans="14:14" customFormat="1">
      <c r="N22906" s="74"/>
    </row>
    <row r="22907" spans="14:14" customFormat="1">
      <c r="N22907" s="74"/>
    </row>
    <row r="22908" spans="14:14" customFormat="1">
      <c r="N22908" s="74"/>
    </row>
    <row r="22909" spans="14:14" customFormat="1">
      <c r="N22909" s="74"/>
    </row>
    <row r="22910" spans="14:14" customFormat="1">
      <c r="N22910" s="74"/>
    </row>
    <row r="22911" spans="14:14" customFormat="1">
      <c r="N22911" s="74"/>
    </row>
    <row r="22912" spans="14:14" customFormat="1">
      <c r="N22912" s="74"/>
    </row>
    <row r="22913" spans="14:14" customFormat="1">
      <c r="N22913" s="74"/>
    </row>
    <row r="22914" spans="14:14" customFormat="1">
      <c r="N22914" s="74"/>
    </row>
    <row r="22915" spans="14:14" customFormat="1">
      <c r="N22915" s="74"/>
    </row>
    <row r="22916" spans="14:14" customFormat="1">
      <c r="N22916" s="74"/>
    </row>
    <row r="22917" spans="14:14" customFormat="1">
      <c r="N22917" s="74"/>
    </row>
    <row r="22918" spans="14:14" customFormat="1">
      <c r="N22918" s="74"/>
    </row>
    <row r="22919" spans="14:14" customFormat="1">
      <c r="N22919" s="74"/>
    </row>
    <row r="22920" spans="14:14" customFormat="1">
      <c r="N22920" s="74"/>
    </row>
    <row r="22921" spans="14:14" customFormat="1">
      <c r="N22921" s="74"/>
    </row>
    <row r="22922" spans="14:14" customFormat="1">
      <c r="N22922" s="74"/>
    </row>
    <row r="22923" spans="14:14" customFormat="1">
      <c r="N22923" s="74"/>
    </row>
    <row r="22924" spans="14:14" customFormat="1">
      <c r="N22924" s="74"/>
    </row>
    <row r="22925" spans="14:14" customFormat="1">
      <c r="N22925" s="74"/>
    </row>
    <row r="22926" spans="14:14" customFormat="1">
      <c r="N22926" s="74"/>
    </row>
    <row r="22927" spans="14:14" customFormat="1">
      <c r="N22927" s="74"/>
    </row>
    <row r="22928" spans="14:14" customFormat="1">
      <c r="N22928" s="74"/>
    </row>
    <row r="22929" spans="14:14" customFormat="1">
      <c r="N22929" s="74"/>
    </row>
    <row r="22930" spans="14:14" customFormat="1">
      <c r="N22930" s="74"/>
    </row>
    <row r="22931" spans="14:14" customFormat="1">
      <c r="N22931" s="74"/>
    </row>
    <row r="22932" spans="14:14" customFormat="1">
      <c r="N22932" s="74"/>
    </row>
    <row r="22933" spans="14:14" customFormat="1">
      <c r="N22933" s="74"/>
    </row>
    <row r="22934" spans="14:14" customFormat="1">
      <c r="N22934" s="74"/>
    </row>
    <row r="22935" spans="14:14" customFormat="1">
      <c r="N22935" s="74"/>
    </row>
    <row r="22936" spans="14:14" customFormat="1">
      <c r="N22936" s="74"/>
    </row>
    <row r="22937" spans="14:14" customFormat="1">
      <c r="N22937" s="74"/>
    </row>
    <row r="22938" spans="14:14" customFormat="1">
      <c r="N22938" s="74"/>
    </row>
    <row r="22939" spans="14:14" customFormat="1">
      <c r="N22939" s="74"/>
    </row>
    <row r="22940" spans="14:14" customFormat="1">
      <c r="N22940" s="74"/>
    </row>
    <row r="22941" spans="14:14" customFormat="1">
      <c r="N22941" s="74"/>
    </row>
    <row r="22942" spans="14:14" customFormat="1">
      <c r="N22942" s="74"/>
    </row>
    <row r="22943" spans="14:14" customFormat="1">
      <c r="N22943" s="74"/>
    </row>
    <row r="22944" spans="14:14" customFormat="1">
      <c r="N22944" s="74"/>
    </row>
    <row r="22945" spans="14:14" customFormat="1">
      <c r="N22945" s="74"/>
    </row>
    <row r="22946" spans="14:14" customFormat="1">
      <c r="N22946" s="74"/>
    </row>
    <row r="22947" spans="14:14" customFormat="1">
      <c r="N22947" s="74"/>
    </row>
    <row r="22948" spans="14:14" customFormat="1">
      <c r="N22948" s="74"/>
    </row>
    <row r="22949" spans="14:14" customFormat="1">
      <c r="N22949" s="74"/>
    </row>
    <row r="22950" spans="14:14" customFormat="1">
      <c r="N22950" s="74"/>
    </row>
    <row r="22951" spans="14:14" customFormat="1">
      <c r="N22951" s="74"/>
    </row>
    <row r="22952" spans="14:14" customFormat="1">
      <c r="N22952" s="74"/>
    </row>
    <row r="22953" spans="14:14" customFormat="1">
      <c r="N22953" s="74"/>
    </row>
    <row r="22954" spans="14:14" customFormat="1">
      <c r="N22954" s="74"/>
    </row>
    <row r="22955" spans="14:14" customFormat="1">
      <c r="N22955" s="74"/>
    </row>
    <row r="22956" spans="14:14" customFormat="1">
      <c r="N22956" s="74"/>
    </row>
    <row r="22957" spans="14:14" customFormat="1">
      <c r="N22957" s="74"/>
    </row>
    <row r="22958" spans="14:14" customFormat="1">
      <c r="N22958" s="74"/>
    </row>
    <row r="22959" spans="14:14" customFormat="1">
      <c r="N22959" s="74"/>
    </row>
    <row r="22960" spans="14:14" customFormat="1">
      <c r="N22960" s="74"/>
    </row>
    <row r="22961" spans="14:14" customFormat="1">
      <c r="N22961" s="74"/>
    </row>
    <row r="22962" spans="14:14" customFormat="1">
      <c r="N22962" s="74"/>
    </row>
    <row r="22963" spans="14:14" customFormat="1">
      <c r="N22963" s="74"/>
    </row>
    <row r="22964" spans="14:14" customFormat="1">
      <c r="N22964" s="74"/>
    </row>
    <row r="22965" spans="14:14" customFormat="1">
      <c r="N22965" s="74"/>
    </row>
    <row r="22966" spans="14:14" customFormat="1">
      <c r="N22966" s="74"/>
    </row>
    <row r="22967" spans="14:14" customFormat="1">
      <c r="N22967" s="74"/>
    </row>
    <row r="22968" spans="14:14" customFormat="1">
      <c r="N22968" s="74"/>
    </row>
    <row r="22969" spans="14:14" customFormat="1">
      <c r="N22969" s="74"/>
    </row>
    <row r="22970" spans="14:14" customFormat="1">
      <c r="N22970" s="74"/>
    </row>
    <row r="22971" spans="14:14" customFormat="1">
      <c r="N22971" s="74"/>
    </row>
    <row r="22972" spans="14:14" customFormat="1">
      <c r="N22972" s="74"/>
    </row>
    <row r="22973" spans="14:14" customFormat="1">
      <c r="N22973" s="74"/>
    </row>
    <row r="22974" spans="14:14" customFormat="1">
      <c r="N22974" s="74"/>
    </row>
    <row r="22975" spans="14:14" customFormat="1">
      <c r="N22975" s="74"/>
    </row>
    <row r="22976" spans="14:14" customFormat="1">
      <c r="N22976" s="74"/>
    </row>
    <row r="22977" spans="14:14" customFormat="1">
      <c r="N22977" s="74"/>
    </row>
    <row r="22978" spans="14:14" customFormat="1">
      <c r="N22978" s="74"/>
    </row>
    <row r="22979" spans="14:14" customFormat="1">
      <c r="N22979" s="74"/>
    </row>
    <row r="22980" spans="14:14" customFormat="1">
      <c r="N22980" s="74"/>
    </row>
    <row r="22981" spans="14:14" customFormat="1">
      <c r="N22981" s="74"/>
    </row>
    <row r="22982" spans="14:14" customFormat="1">
      <c r="N22982" s="74"/>
    </row>
    <row r="22983" spans="14:14" customFormat="1">
      <c r="N22983" s="74"/>
    </row>
    <row r="22984" spans="14:14" customFormat="1">
      <c r="N22984" s="74"/>
    </row>
    <row r="22985" spans="14:14" customFormat="1">
      <c r="N22985" s="74"/>
    </row>
    <row r="22986" spans="14:14" customFormat="1">
      <c r="N22986" s="74"/>
    </row>
    <row r="22987" spans="14:14" customFormat="1">
      <c r="N22987" s="74"/>
    </row>
    <row r="22988" spans="14:14" customFormat="1">
      <c r="N22988" s="74"/>
    </row>
    <row r="22989" spans="14:14" customFormat="1">
      <c r="N22989" s="74"/>
    </row>
    <row r="22990" spans="14:14" customFormat="1">
      <c r="N22990" s="74"/>
    </row>
    <row r="22991" spans="14:14" customFormat="1">
      <c r="N22991" s="74"/>
    </row>
    <row r="22992" spans="14:14" customFormat="1">
      <c r="N22992" s="74"/>
    </row>
    <row r="22993" spans="14:14" customFormat="1">
      <c r="N22993" s="74"/>
    </row>
    <row r="22994" spans="14:14" customFormat="1">
      <c r="N22994" s="74"/>
    </row>
    <row r="22995" spans="14:14" customFormat="1">
      <c r="N22995" s="74"/>
    </row>
    <row r="22996" spans="14:14" customFormat="1">
      <c r="N22996" s="74"/>
    </row>
    <row r="22997" spans="14:14" customFormat="1">
      <c r="N22997" s="74"/>
    </row>
    <row r="22998" spans="14:14" customFormat="1">
      <c r="N22998" s="74"/>
    </row>
    <row r="22999" spans="14:14" customFormat="1">
      <c r="N22999" s="74"/>
    </row>
    <row r="23000" spans="14:14" customFormat="1">
      <c r="N23000" s="74"/>
    </row>
    <row r="23001" spans="14:14" customFormat="1">
      <c r="N23001" s="74"/>
    </row>
    <row r="23002" spans="14:14" customFormat="1">
      <c r="N23002" s="74"/>
    </row>
    <row r="23003" spans="14:14" customFormat="1">
      <c r="N23003" s="74"/>
    </row>
    <row r="23004" spans="14:14" customFormat="1">
      <c r="N23004" s="74"/>
    </row>
    <row r="23005" spans="14:14" customFormat="1">
      <c r="N23005" s="74"/>
    </row>
    <row r="23006" spans="14:14" customFormat="1">
      <c r="N23006" s="74"/>
    </row>
    <row r="23007" spans="14:14" customFormat="1">
      <c r="N23007" s="74"/>
    </row>
    <row r="23008" spans="14:14" customFormat="1">
      <c r="N23008" s="74"/>
    </row>
    <row r="23009" spans="14:14" customFormat="1">
      <c r="N23009" s="74"/>
    </row>
    <row r="23010" spans="14:14" customFormat="1">
      <c r="N23010" s="74"/>
    </row>
    <row r="23011" spans="14:14" customFormat="1">
      <c r="N23011" s="74"/>
    </row>
    <row r="23012" spans="14:14" customFormat="1">
      <c r="N23012" s="74"/>
    </row>
    <row r="23013" spans="14:14" customFormat="1">
      <c r="N23013" s="74"/>
    </row>
    <row r="23014" spans="14:14" customFormat="1">
      <c r="N23014" s="74"/>
    </row>
    <row r="23015" spans="14:14" customFormat="1">
      <c r="N23015" s="74"/>
    </row>
    <row r="23016" spans="14:14" customFormat="1">
      <c r="N23016" s="74"/>
    </row>
    <row r="23017" spans="14:14" customFormat="1">
      <c r="N23017" s="74"/>
    </row>
    <row r="23018" spans="14:14" customFormat="1">
      <c r="N23018" s="74"/>
    </row>
    <row r="23019" spans="14:14" customFormat="1">
      <c r="N23019" s="74"/>
    </row>
    <row r="23020" spans="14:14" customFormat="1">
      <c r="N23020" s="74"/>
    </row>
    <row r="23021" spans="14:14" customFormat="1">
      <c r="N23021" s="74"/>
    </row>
    <row r="23022" spans="14:14" customFormat="1">
      <c r="N23022" s="74"/>
    </row>
    <row r="23023" spans="14:14" customFormat="1">
      <c r="N23023" s="74"/>
    </row>
    <row r="23024" spans="14:14" customFormat="1">
      <c r="N23024" s="74"/>
    </row>
    <row r="23025" spans="14:14" customFormat="1">
      <c r="N23025" s="74"/>
    </row>
    <row r="23026" spans="14:14" customFormat="1">
      <c r="N23026" s="74"/>
    </row>
    <row r="23027" spans="14:14" customFormat="1">
      <c r="N23027" s="74"/>
    </row>
    <row r="23028" spans="14:14" customFormat="1">
      <c r="N23028" s="74"/>
    </row>
    <row r="23029" spans="14:14" customFormat="1">
      <c r="N23029" s="74"/>
    </row>
    <row r="23030" spans="14:14" customFormat="1">
      <c r="N23030" s="74"/>
    </row>
    <row r="23031" spans="14:14" customFormat="1">
      <c r="N23031" s="74"/>
    </row>
    <row r="23032" spans="14:14" customFormat="1">
      <c r="N23032" s="74"/>
    </row>
    <row r="23033" spans="14:14" customFormat="1">
      <c r="N23033" s="74"/>
    </row>
    <row r="23034" spans="14:14" customFormat="1">
      <c r="N23034" s="74"/>
    </row>
    <row r="23035" spans="14:14" customFormat="1">
      <c r="N23035" s="74"/>
    </row>
    <row r="23036" spans="14:14" customFormat="1">
      <c r="N23036" s="74"/>
    </row>
    <row r="23037" spans="14:14" customFormat="1">
      <c r="N23037" s="74"/>
    </row>
    <row r="23038" spans="14:14" customFormat="1">
      <c r="N23038" s="74"/>
    </row>
    <row r="23039" spans="14:14" customFormat="1">
      <c r="N23039" s="74"/>
    </row>
    <row r="23040" spans="14:14" customFormat="1">
      <c r="N23040" s="74"/>
    </row>
    <row r="23041" spans="14:14" customFormat="1">
      <c r="N23041" s="74"/>
    </row>
    <row r="23042" spans="14:14" customFormat="1">
      <c r="N23042" s="74"/>
    </row>
    <row r="23043" spans="14:14" customFormat="1">
      <c r="N23043" s="74"/>
    </row>
    <row r="23044" spans="14:14" customFormat="1">
      <c r="N23044" s="74"/>
    </row>
    <row r="23045" spans="14:14" customFormat="1">
      <c r="N23045" s="74"/>
    </row>
    <row r="23046" spans="14:14" customFormat="1">
      <c r="N23046" s="74"/>
    </row>
    <row r="23047" spans="14:14" customFormat="1">
      <c r="N23047" s="74"/>
    </row>
    <row r="23048" spans="14:14" customFormat="1">
      <c r="N23048" s="74"/>
    </row>
    <row r="23049" spans="14:14" customFormat="1">
      <c r="N23049" s="74"/>
    </row>
    <row r="23050" spans="14:14" customFormat="1">
      <c r="N23050" s="74"/>
    </row>
    <row r="23051" spans="14:14" customFormat="1">
      <c r="N23051" s="74"/>
    </row>
    <row r="23052" spans="14:14" customFormat="1">
      <c r="N23052" s="74"/>
    </row>
    <row r="23053" spans="14:14" customFormat="1">
      <c r="N23053" s="74"/>
    </row>
    <row r="23054" spans="14:14" customFormat="1">
      <c r="N23054" s="74"/>
    </row>
    <row r="23055" spans="14:14" customFormat="1">
      <c r="N23055" s="74"/>
    </row>
    <row r="23056" spans="14:14" customFormat="1">
      <c r="N23056" s="74"/>
    </row>
    <row r="23057" spans="14:14" customFormat="1">
      <c r="N23057" s="74"/>
    </row>
    <row r="23058" spans="14:14" customFormat="1">
      <c r="N23058" s="74"/>
    </row>
    <row r="23059" spans="14:14" customFormat="1">
      <c r="N23059" s="74"/>
    </row>
    <row r="23060" spans="14:14" customFormat="1">
      <c r="N23060" s="74"/>
    </row>
    <row r="23061" spans="14:14" customFormat="1">
      <c r="N23061" s="74"/>
    </row>
    <row r="23062" spans="14:14" customFormat="1">
      <c r="N23062" s="74"/>
    </row>
    <row r="23063" spans="14:14" customFormat="1">
      <c r="N23063" s="74"/>
    </row>
    <row r="23064" spans="14:14" customFormat="1">
      <c r="N23064" s="74"/>
    </row>
    <row r="23065" spans="14:14" customFormat="1">
      <c r="N23065" s="74"/>
    </row>
    <row r="23066" spans="14:14" customFormat="1">
      <c r="N23066" s="74"/>
    </row>
    <row r="23067" spans="14:14" customFormat="1">
      <c r="N23067" s="74"/>
    </row>
    <row r="23068" spans="14:14" customFormat="1">
      <c r="N23068" s="74"/>
    </row>
    <row r="23069" spans="14:14" customFormat="1">
      <c r="N23069" s="74"/>
    </row>
    <row r="23070" spans="14:14" customFormat="1">
      <c r="N23070" s="74"/>
    </row>
    <row r="23071" spans="14:14" customFormat="1">
      <c r="N23071" s="74"/>
    </row>
    <row r="23072" spans="14:14" customFormat="1">
      <c r="N23072" s="74"/>
    </row>
    <row r="23073" spans="14:14" customFormat="1">
      <c r="N23073" s="74"/>
    </row>
    <row r="23074" spans="14:14" customFormat="1">
      <c r="N23074" s="74"/>
    </row>
    <row r="23075" spans="14:14" customFormat="1">
      <c r="N23075" s="74"/>
    </row>
    <row r="23076" spans="14:14" customFormat="1">
      <c r="N23076" s="74"/>
    </row>
    <row r="23077" spans="14:14" customFormat="1">
      <c r="N23077" s="74"/>
    </row>
    <row r="23078" spans="14:14" customFormat="1">
      <c r="N23078" s="74"/>
    </row>
    <row r="23079" spans="14:14" customFormat="1">
      <c r="N23079" s="74"/>
    </row>
    <row r="23080" spans="14:14" customFormat="1">
      <c r="N23080" s="74"/>
    </row>
    <row r="23081" spans="14:14" customFormat="1">
      <c r="N23081" s="74"/>
    </row>
    <row r="23082" spans="14:14" customFormat="1">
      <c r="N23082" s="74"/>
    </row>
    <row r="23083" spans="14:14" customFormat="1">
      <c r="N23083" s="74"/>
    </row>
    <row r="23084" spans="14:14" customFormat="1">
      <c r="N23084" s="74"/>
    </row>
    <row r="23085" spans="14:14" customFormat="1">
      <c r="N23085" s="74"/>
    </row>
    <row r="23086" spans="14:14" customFormat="1">
      <c r="N23086" s="74"/>
    </row>
    <row r="23087" spans="14:14" customFormat="1">
      <c r="N23087" s="74"/>
    </row>
    <row r="23088" spans="14:14" customFormat="1">
      <c r="N23088" s="74"/>
    </row>
    <row r="23089" spans="14:14" customFormat="1">
      <c r="N23089" s="74"/>
    </row>
    <row r="23090" spans="14:14" customFormat="1">
      <c r="N23090" s="74"/>
    </row>
    <row r="23091" spans="14:14" customFormat="1">
      <c r="N23091" s="74"/>
    </row>
    <row r="23092" spans="14:14" customFormat="1">
      <c r="N23092" s="74"/>
    </row>
    <row r="23093" spans="14:14" customFormat="1">
      <c r="N23093" s="74"/>
    </row>
    <row r="23094" spans="14:14" customFormat="1">
      <c r="N23094" s="74"/>
    </row>
    <row r="23095" spans="14:14" customFormat="1">
      <c r="N23095" s="74"/>
    </row>
    <row r="23096" spans="14:14" customFormat="1">
      <c r="N23096" s="74"/>
    </row>
    <row r="23097" spans="14:14" customFormat="1">
      <c r="N23097" s="74"/>
    </row>
    <row r="23098" spans="14:14" customFormat="1">
      <c r="N23098" s="74"/>
    </row>
    <row r="23099" spans="14:14" customFormat="1">
      <c r="N23099" s="74"/>
    </row>
    <row r="23100" spans="14:14" customFormat="1">
      <c r="N23100" s="74"/>
    </row>
    <row r="23101" spans="14:14" customFormat="1">
      <c r="N23101" s="74"/>
    </row>
    <row r="23102" spans="14:14" customFormat="1">
      <c r="N23102" s="74"/>
    </row>
    <row r="23103" spans="14:14" customFormat="1">
      <c r="N23103" s="74"/>
    </row>
    <row r="23104" spans="14:14" customFormat="1">
      <c r="N23104" s="74"/>
    </row>
    <row r="23105" spans="14:14" customFormat="1">
      <c r="N23105" s="74"/>
    </row>
    <row r="23106" spans="14:14" customFormat="1">
      <c r="N23106" s="74"/>
    </row>
    <row r="23107" spans="14:14" customFormat="1">
      <c r="N23107" s="74"/>
    </row>
    <row r="23108" spans="14:14" customFormat="1">
      <c r="N23108" s="74"/>
    </row>
    <row r="23109" spans="14:14" customFormat="1">
      <c r="N23109" s="74"/>
    </row>
    <row r="23110" spans="14:14" customFormat="1">
      <c r="N23110" s="74"/>
    </row>
    <row r="23111" spans="14:14" customFormat="1">
      <c r="N23111" s="74"/>
    </row>
    <row r="23112" spans="14:14" customFormat="1">
      <c r="N23112" s="74"/>
    </row>
    <row r="23113" spans="14:14" customFormat="1">
      <c r="N23113" s="74"/>
    </row>
    <row r="23114" spans="14:14" customFormat="1">
      <c r="N23114" s="74"/>
    </row>
    <row r="23115" spans="14:14" customFormat="1">
      <c r="N23115" s="74"/>
    </row>
    <row r="23116" spans="14:14" customFormat="1">
      <c r="N23116" s="74"/>
    </row>
    <row r="23117" spans="14:14" customFormat="1">
      <c r="N23117" s="74"/>
    </row>
    <row r="23118" spans="14:14" customFormat="1">
      <c r="N23118" s="74"/>
    </row>
    <row r="23119" spans="14:14" customFormat="1">
      <c r="N23119" s="74"/>
    </row>
    <row r="23120" spans="14:14" customFormat="1">
      <c r="N23120" s="74"/>
    </row>
    <row r="23121" spans="14:14" customFormat="1">
      <c r="N23121" s="74"/>
    </row>
    <row r="23122" spans="14:14" customFormat="1">
      <c r="N23122" s="74"/>
    </row>
    <row r="23123" spans="14:14" customFormat="1">
      <c r="N23123" s="74"/>
    </row>
    <row r="23124" spans="14:14" customFormat="1">
      <c r="N23124" s="74"/>
    </row>
    <row r="23125" spans="14:14" customFormat="1">
      <c r="N23125" s="74"/>
    </row>
    <row r="23126" spans="14:14" customFormat="1">
      <c r="N23126" s="74"/>
    </row>
    <row r="23127" spans="14:14" customFormat="1">
      <c r="N23127" s="74"/>
    </row>
    <row r="23128" spans="14:14" customFormat="1">
      <c r="N23128" s="74"/>
    </row>
    <row r="23129" spans="14:14" customFormat="1">
      <c r="N23129" s="74"/>
    </row>
    <row r="23130" spans="14:14" customFormat="1">
      <c r="N23130" s="74"/>
    </row>
    <row r="23131" spans="14:14" customFormat="1">
      <c r="N23131" s="74"/>
    </row>
    <row r="23132" spans="14:14" customFormat="1">
      <c r="N23132" s="74"/>
    </row>
    <row r="23133" spans="14:14" customFormat="1">
      <c r="N23133" s="74"/>
    </row>
    <row r="23134" spans="14:14" customFormat="1">
      <c r="N23134" s="74"/>
    </row>
    <row r="23135" spans="14:14" customFormat="1">
      <c r="N23135" s="74"/>
    </row>
    <row r="23136" spans="14:14" customFormat="1">
      <c r="N23136" s="74"/>
    </row>
    <row r="23137" spans="14:14" customFormat="1">
      <c r="N23137" s="74"/>
    </row>
    <row r="23138" spans="14:14" customFormat="1">
      <c r="N23138" s="74"/>
    </row>
    <row r="23139" spans="14:14" customFormat="1">
      <c r="N23139" s="74"/>
    </row>
    <row r="23140" spans="14:14" customFormat="1">
      <c r="N23140" s="74"/>
    </row>
    <row r="23141" spans="14:14" customFormat="1">
      <c r="N23141" s="74"/>
    </row>
    <row r="23142" spans="14:14" customFormat="1">
      <c r="N23142" s="74"/>
    </row>
    <row r="23143" spans="14:14" customFormat="1">
      <c r="N23143" s="74"/>
    </row>
    <row r="23144" spans="14:14" customFormat="1">
      <c r="N23144" s="74"/>
    </row>
    <row r="23145" spans="14:14" customFormat="1">
      <c r="N23145" s="74"/>
    </row>
    <row r="23146" spans="14:14" customFormat="1">
      <c r="N23146" s="74"/>
    </row>
    <row r="23147" spans="14:14" customFormat="1">
      <c r="N23147" s="74"/>
    </row>
    <row r="23148" spans="14:14" customFormat="1">
      <c r="N23148" s="74"/>
    </row>
    <row r="23149" spans="14:14" customFormat="1">
      <c r="N23149" s="74"/>
    </row>
    <row r="23150" spans="14:14" customFormat="1">
      <c r="N23150" s="74"/>
    </row>
    <row r="23151" spans="14:14" customFormat="1">
      <c r="N23151" s="74"/>
    </row>
    <row r="23152" spans="14:14" customFormat="1">
      <c r="N23152" s="74"/>
    </row>
    <row r="23153" spans="14:14" customFormat="1">
      <c r="N23153" s="74"/>
    </row>
    <row r="23154" spans="14:14" customFormat="1">
      <c r="N23154" s="74"/>
    </row>
    <row r="23155" spans="14:14" customFormat="1">
      <c r="N23155" s="74"/>
    </row>
    <row r="23156" spans="14:14" customFormat="1">
      <c r="N23156" s="74"/>
    </row>
    <row r="23157" spans="14:14" customFormat="1">
      <c r="N23157" s="74"/>
    </row>
    <row r="23158" spans="14:14" customFormat="1">
      <c r="N23158" s="74"/>
    </row>
    <row r="23159" spans="14:14" customFormat="1">
      <c r="N23159" s="74"/>
    </row>
    <row r="23160" spans="14:14" customFormat="1">
      <c r="N23160" s="74"/>
    </row>
    <row r="23161" spans="14:14" customFormat="1">
      <c r="N23161" s="74"/>
    </row>
    <row r="23162" spans="14:14" customFormat="1">
      <c r="N23162" s="74"/>
    </row>
    <row r="23163" spans="14:14" customFormat="1">
      <c r="N23163" s="74"/>
    </row>
    <row r="23164" spans="14:14" customFormat="1">
      <c r="N23164" s="74"/>
    </row>
    <row r="23165" spans="14:14" customFormat="1">
      <c r="N23165" s="74"/>
    </row>
    <row r="23166" spans="14:14" customFormat="1">
      <c r="N23166" s="74"/>
    </row>
    <row r="23167" spans="14:14" customFormat="1">
      <c r="N23167" s="74"/>
    </row>
    <row r="23168" spans="14:14" customFormat="1">
      <c r="N23168" s="74"/>
    </row>
    <row r="23169" spans="14:14" customFormat="1">
      <c r="N23169" s="74"/>
    </row>
    <row r="23170" spans="14:14" customFormat="1">
      <c r="N23170" s="74"/>
    </row>
    <row r="23171" spans="14:14" customFormat="1">
      <c r="N23171" s="74"/>
    </row>
    <row r="23172" spans="14:14" customFormat="1">
      <c r="N23172" s="74"/>
    </row>
    <row r="23173" spans="14:14" customFormat="1">
      <c r="N23173" s="74"/>
    </row>
    <row r="23174" spans="14:14" customFormat="1">
      <c r="N23174" s="74"/>
    </row>
    <row r="23175" spans="14:14" customFormat="1">
      <c r="N23175" s="74"/>
    </row>
    <row r="23176" spans="14:14" customFormat="1">
      <c r="N23176" s="74"/>
    </row>
    <row r="23177" spans="14:14" customFormat="1">
      <c r="N23177" s="74"/>
    </row>
    <row r="23178" spans="14:14" customFormat="1">
      <c r="N23178" s="74"/>
    </row>
    <row r="23179" spans="14:14" customFormat="1">
      <c r="N23179" s="74"/>
    </row>
    <row r="23180" spans="14:14" customFormat="1">
      <c r="N23180" s="74"/>
    </row>
    <row r="23181" spans="14:14" customFormat="1">
      <c r="N23181" s="74"/>
    </row>
    <row r="23182" spans="14:14" customFormat="1">
      <c r="N23182" s="74"/>
    </row>
    <row r="23183" spans="14:14" customFormat="1">
      <c r="N23183" s="74"/>
    </row>
    <row r="23184" spans="14:14" customFormat="1">
      <c r="N23184" s="74"/>
    </row>
    <row r="23185" spans="14:14" customFormat="1">
      <c r="N23185" s="74"/>
    </row>
    <row r="23186" spans="14:14" customFormat="1">
      <c r="N23186" s="74"/>
    </row>
    <row r="23187" spans="14:14" customFormat="1">
      <c r="N23187" s="74"/>
    </row>
    <row r="23188" spans="14:14" customFormat="1">
      <c r="N23188" s="74"/>
    </row>
    <row r="23189" spans="14:14" customFormat="1">
      <c r="N23189" s="74"/>
    </row>
    <row r="23190" spans="14:14" customFormat="1">
      <c r="N23190" s="74"/>
    </row>
    <row r="23191" spans="14:14" customFormat="1">
      <c r="N23191" s="74"/>
    </row>
    <row r="23192" spans="14:14" customFormat="1">
      <c r="N23192" s="74"/>
    </row>
    <row r="23193" spans="14:14" customFormat="1">
      <c r="N23193" s="74"/>
    </row>
    <row r="23194" spans="14:14" customFormat="1">
      <c r="N23194" s="74"/>
    </row>
    <row r="23195" spans="14:14" customFormat="1">
      <c r="N23195" s="74"/>
    </row>
    <row r="23196" spans="14:14" customFormat="1">
      <c r="N23196" s="74"/>
    </row>
    <row r="23197" spans="14:14" customFormat="1">
      <c r="N23197" s="74"/>
    </row>
    <row r="23198" spans="14:14" customFormat="1">
      <c r="N23198" s="74"/>
    </row>
    <row r="23199" spans="14:14" customFormat="1">
      <c r="N23199" s="74"/>
    </row>
    <row r="23200" spans="14:14" customFormat="1">
      <c r="N23200" s="74"/>
    </row>
    <row r="23201" spans="14:14" customFormat="1">
      <c r="N23201" s="74"/>
    </row>
    <row r="23202" spans="14:14" customFormat="1">
      <c r="N23202" s="74"/>
    </row>
    <row r="23203" spans="14:14" customFormat="1">
      <c r="N23203" s="74"/>
    </row>
    <row r="23204" spans="14:14" customFormat="1">
      <c r="N23204" s="74"/>
    </row>
    <row r="23205" spans="14:14" customFormat="1">
      <c r="N23205" s="74"/>
    </row>
    <row r="23206" spans="14:14" customFormat="1">
      <c r="N23206" s="74"/>
    </row>
    <row r="23207" spans="14:14" customFormat="1">
      <c r="N23207" s="74"/>
    </row>
    <row r="23208" spans="14:14" customFormat="1">
      <c r="N23208" s="74"/>
    </row>
    <row r="23209" spans="14:14" customFormat="1">
      <c r="N23209" s="74"/>
    </row>
    <row r="23210" spans="14:14" customFormat="1">
      <c r="N23210" s="74"/>
    </row>
    <row r="23211" spans="14:14" customFormat="1">
      <c r="N23211" s="74"/>
    </row>
    <row r="23212" spans="14:14" customFormat="1">
      <c r="N23212" s="74"/>
    </row>
    <row r="23213" spans="14:14" customFormat="1">
      <c r="N23213" s="74"/>
    </row>
    <row r="23214" spans="14:14" customFormat="1">
      <c r="N23214" s="74"/>
    </row>
    <row r="23215" spans="14:14" customFormat="1">
      <c r="N23215" s="74"/>
    </row>
    <row r="23216" spans="14:14" customFormat="1">
      <c r="N23216" s="74"/>
    </row>
    <row r="23217" spans="14:14" customFormat="1">
      <c r="N23217" s="74"/>
    </row>
    <row r="23218" spans="14:14" customFormat="1">
      <c r="N23218" s="74"/>
    </row>
    <row r="23219" spans="14:14" customFormat="1">
      <c r="N23219" s="74"/>
    </row>
    <row r="23220" spans="14:14" customFormat="1">
      <c r="N23220" s="74"/>
    </row>
    <row r="23221" spans="14:14" customFormat="1">
      <c r="N23221" s="74"/>
    </row>
    <row r="23222" spans="14:14" customFormat="1">
      <c r="N23222" s="74"/>
    </row>
    <row r="23223" spans="14:14" customFormat="1">
      <c r="N23223" s="74"/>
    </row>
    <row r="23224" spans="14:14" customFormat="1">
      <c r="N23224" s="74"/>
    </row>
    <row r="23225" spans="14:14" customFormat="1">
      <c r="N23225" s="74"/>
    </row>
    <row r="23226" spans="14:14" customFormat="1">
      <c r="N23226" s="74"/>
    </row>
    <row r="23227" spans="14:14" customFormat="1">
      <c r="N23227" s="74"/>
    </row>
    <row r="23228" spans="14:14" customFormat="1">
      <c r="N23228" s="74"/>
    </row>
    <row r="23229" spans="14:14" customFormat="1">
      <c r="N23229" s="74"/>
    </row>
    <row r="23230" spans="14:14" customFormat="1">
      <c r="N23230" s="74"/>
    </row>
    <row r="23231" spans="14:14" customFormat="1">
      <c r="N23231" s="74"/>
    </row>
    <row r="23232" spans="14:14" customFormat="1">
      <c r="N23232" s="74"/>
    </row>
    <row r="23233" spans="14:14" customFormat="1">
      <c r="N23233" s="74"/>
    </row>
    <row r="23234" spans="14:14" customFormat="1">
      <c r="N23234" s="74"/>
    </row>
    <row r="23235" spans="14:14" customFormat="1">
      <c r="N23235" s="74"/>
    </row>
    <row r="23236" spans="14:14" customFormat="1">
      <c r="N23236" s="74"/>
    </row>
    <row r="23237" spans="14:14" customFormat="1">
      <c r="N23237" s="74"/>
    </row>
    <row r="23238" spans="14:14" customFormat="1">
      <c r="N23238" s="74"/>
    </row>
    <row r="23239" spans="14:14" customFormat="1">
      <c r="N23239" s="74"/>
    </row>
    <row r="23240" spans="14:14" customFormat="1">
      <c r="N23240" s="74"/>
    </row>
    <row r="23241" spans="14:14" customFormat="1">
      <c r="N23241" s="74"/>
    </row>
    <row r="23242" spans="14:14" customFormat="1">
      <c r="N23242" s="74"/>
    </row>
    <row r="23243" spans="14:14" customFormat="1">
      <c r="N23243" s="74"/>
    </row>
    <row r="23244" spans="14:14" customFormat="1">
      <c r="N23244" s="74"/>
    </row>
    <row r="23245" spans="14:14" customFormat="1">
      <c r="N23245" s="74"/>
    </row>
    <row r="23246" spans="14:14" customFormat="1">
      <c r="N23246" s="74"/>
    </row>
    <row r="23247" spans="14:14" customFormat="1">
      <c r="N23247" s="74"/>
    </row>
    <row r="23248" spans="14:14" customFormat="1">
      <c r="N23248" s="74"/>
    </row>
    <row r="23249" spans="14:14" customFormat="1">
      <c r="N23249" s="74"/>
    </row>
    <row r="23250" spans="14:14" customFormat="1">
      <c r="N23250" s="74"/>
    </row>
    <row r="23251" spans="14:14" customFormat="1">
      <c r="N23251" s="74"/>
    </row>
    <row r="23252" spans="14:14" customFormat="1">
      <c r="N23252" s="74"/>
    </row>
    <row r="23253" spans="14:14" customFormat="1">
      <c r="N23253" s="74"/>
    </row>
    <row r="23254" spans="14:14" customFormat="1">
      <c r="N23254" s="74"/>
    </row>
    <row r="23255" spans="14:14" customFormat="1">
      <c r="N23255" s="74"/>
    </row>
    <row r="23256" spans="14:14" customFormat="1">
      <c r="N23256" s="74"/>
    </row>
    <row r="23257" spans="14:14" customFormat="1">
      <c r="N23257" s="74"/>
    </row>
    <row r="23258" spans="14:14" customFormat="1">
      <c r="N23258" s="74"/>
    </row>
    <row r="23259" spans="14:14" customFormat="1">
      <c r="N23259" s="74"/>
    </row>
    <row r="23260" spans="14:14" customFormat="1">
      <c r="N23260" s="74"/>
    </row>
    <row r="23261" spans="14:14" customFormat="1">
      <c r="N23261" s="74"/>
    </row>
    <row r="23262" spans="14:14" customFormat="1">
      <c r="N23262" s="74"/>
    </row>
    <row r="23263" spans="14:14" customFormat="1">
      <c r="N23263" s="74"/>
    </row>
    <row r="23264" spans="14:14" customFormat="1">
      <c r="N23264" s="74"/>
    </row>
    <row r="23265" spans="14:14" customFormat="1">
      <c r="N23265" s="74"/>
    </row>
    <row r="23266" spans="14:14" customFormat="1">
      <c r="N23266" s="74"/>
    </row>
    <row r="23267" spans="14:14" customFormat="1">
      <c r="N23267" s="74"/>
    </row>
    <row r="23268" spans="14:14" customFormat="1">
      <c r="N23268" s="74"/>
    </row>
    <row r="23269" spans="14:14" customFormat="1">
      <c r="N23269" s="74"/>
    </row>
    <row r="23270" spans="14:14" customFormat="1">
      <c r="N23270" s="74"/>
    </row>
    <row r="23271" spans="14:14" customFormat="1">
      <c r="N23271" s="74"/>
    </row>
    <row r="23272" spans="14:14" customFormat="1">
      <c r="N23272" s="74"/>
    </row>
    <row r="23273" spans="14:14" customFormat="1">
      <c r="N23273" s="74"/>
    </row>
    <row r="23274" spans="14:14" customFormat="1">
      <c r="N23274" s="74"/>
    </row>
    <row r="23275" spans="14:14" customFormat="1">
      <c r="N23275" s="74"/>
    </row>
    <row r="23276" spans="14:14" customFormat="1">
      <c r="N23276" s="74"/>
    </row>
    <row r="23277" spans="14:14" customFormat="1">
      <c r="N23277" s="74"/>
    </row>
    <row r="23278" spans="14:14" customFormat="1">
      <c r="N23278" s="74"/>
    </row>
    <row r="23279" spans="14:14" customFormat="1">
      <c r="N23279" s="74"/>
    </row>
    <row r="23280" spans="14:14" customFormat="1">
      <c r="N23280" s="74"/>
    </row>
    <row r="23281" spans="14:14" customFormat="1">
      <c r="N23281" s="74"/>
    </row>
    <row r="23282" spans="14:14" customFormat="1">
      <c r="N23282" s="74"/>
    </row>
    <row r="23283" spans="14:14" customFormat="1">
      <c r="N23283" s="74"/>
    </row>
    <row r="23284" spans="14:14" customFormat="1">
      <c r="N23284" s="74"/>
    </row>
    <row r="23285" spans="14:14" customFormat="1">
      <c r="N23285" s="74"/>
    </row>
    <row r="23286" spans="14:14" customFormat="1">
      <c r="N23286" s="74"/>
    </row>
    <row r="23287" spans="14:14" customFormat="1">
      <c r="N23287" s="74"/>
    </row>
    <row r="23288" spans="14:14" customFormat="1">
      <c r="N23288" s="74"/>
    </row>
    <row r="23289" spans="14:14" customFormat="1">
      <c r="N23289" s="74"/>
    </row>
    <row r="23290" spans="14:14" customFormat="1">
      <c r="N23290" s="74"/>
    </row>
    <row r="23291" spans="14:14" customFormat="1">
      <c r="N23291" s="74"/>
    </row>
    <row r="23292" spans="14:14" customFormat="1">
      <c r="N23292" s="74"/>
    </row>
    <row r="23293" spans="14:14" customFormat="1">
      <c r="N23293" s="74"/>
    </row>
    <row r="23294" spans="14:14" customFormat="1">
      <c r="N23294" s="74"/>
    </row>
    <row r="23295" spans="14:14" customFormat="1">
      <c r="N23295" s="74"/>
    </row>
    <row r="23296" spans="14:14" customFormat="1">
      <c r="N23296" s="74"/>
    </row>
    <row r="23297" spans="14:14" customFormat="1">
      <c r="N23297" s="74"/>
    </row>
    <row r="23298" spans="14:14" customFormat="1">
      <c r="N23298" s="74"/>
    </row>
    <row r="23299" spans="14:14" customFormat="1">
      <c r="N23299" s="74"/>
    </row>
    <row r="23300" spans="14:14" customFormat="1">
      <c r="N23300" s="74"/>
    </row>
    <row r="23301" spans="14:14" customFormat="1">
      <c r="N23301" s="74"/>
    </row>
    <row r="23302" spans="14:14" customFormat="1">
      <c r="N23302" s="74"/>
    </row>
    <row r="23303" spans="14:14" customFormat="1">
      <c r="N23303" s="74"/>
    </row>
    <row r="23304" spans="14:14" customFormat="1">
      <c r="N23304" s="74"/>
    </row>
    <row r="23305" spans="14:14" customFormat="1">
      <c r="N23305" s="74"/>
    </row>
    <row r="23306" spans="14:14" customFormat="1">
      <c r="N23306" s="74"/>
    </row>
    <row r="23307" spans="14:14" customFormat="1">
      <c r="N23307" s="74"/>
    </row>
    <row r="23308" spans="14:14" customFormat="1">
      <c r="N23308" s="74"/>
    </row>
    <row r="23309" spans="14:14" customFormat="1">
      <c r="N23309" s="74"/>
    </row>
    <row r="23310" spans="14:14" customFormat="1">
      <c r="N23310" s="74"/>
    </row>
    <row r="23311" spans="14:14" customFormat="1">
      <c r="N23311" s="74"/>
    </row>
    <row r="23312" spans="14:14" customFormat="1">
      <c r="N23312" s="74"/>
    </row>
    <row r="23313" spans="14:14" customFormat="1">
      <c r="N23313" s="74"/>
    </row>
    <row r="23314" spans="14:14" customFormat="1">
      <c r="N23314" s="74"/>
    </row>
    <row r="23315" spans="14:14" customFormat="1">
      <c r="N23315" s="74"/>
    </row>
    <row r="23316" spans="14:14" customFormat="1">
      <c r="N23316" s="74"/>
    </row>
    <row r="23317" spans="14:14" customFormat="1">
      <c r="N23317" s="74"/>
    </row>
    <row r="23318" spans="14:14" customFormat="1">
      <c r="N23318" s="74"/>
    </row>
    <row r="23319" spans="14:14" customFormat="1">
      <c r="N23319" s="74"/>
    </row>
    <row r="23320" spans="14:14" customFormat="1">
      <c r="N23320" s="74"/>
    </row>
    <row r="23321" spans="14:14" customFormat="1">
      <c r="N23321" s="74"/>
    </row>
    <row r="23322" spans="14:14" customFormat="1">
      <c r="N23322" s="74"/>
    </row>
    <row r="23323" spans="14:14" customFormat="1">
      <c r="N23323" s="74"/>
    </row>
    <row r="23324" spans="14:14" customFormat="1">
      <c r="N23324" s="74"/>
    </row>
    <row r="23325" spans="14:14" customFormat="1">
      <c r="N23325" s="74"/>
    </row>
    <row r="23326" spans="14:14" customFormat="1">
      <c r="N23326" s="74"/>
    </row>
    <row r="23327" spans="14:14" customFormat="1">
      <c r="N23327" s="74"/>
    </row>
    <row r="23328" spans="14:14" customFormat="1">
      <c r="N23328" s="74"/>
    </row>
    <row r="23329" spans="14:14" customFormat="1">
      <c r="N23329" s="74"/>
    </row>
    <row r="23330" spans="14:14" customFormat="1">
      <c r="N23330" s="74"/>
    </row>
    <row r="23331" spans="14:14" customFormat="1">
      <c r="N23331" s="74"/>
    </row>
    <row r="23332" spans="14:14" customFormat="1">
      <c r="N23332" s="74"/>
    </row>
    <row r="23333" spans="14:14" customFormat="1">
      <c r="N23333" s="74"/>
    </row>
    <row r="23334" spans="14:14" customFormat="1">
      <c r="N23334" s="74"/>
    </row>
    <row r="23335" spans="14:14" customFormat="1">
      <c r="N23335" s="74"/>
    </row>
    <row r="23336" spans="14:14" customFormat="1">
      <c r="N23336" s="74"/>
    </row>
    <row r="23337" spans="14:14" customFormat="1">
      <c r="N23337" s="74"/>
    </row>
    <row r="23338" spans="14:14" customFormat="1">
      <c r="N23338" s="74"/>
    </row>
    <row r="23339" spans="14:14" customFormat="1">
      <c r="N23339" s="74"/>
    </row>
    <row r="23340" spans="14:14" customFormat="1">
      <c r="N23340" s="74"/>
    </row>
    <row r="23341" spans="14:14" customFormat="1">
      <c r="N23341" s="74"/>
    </row>
    <row r="23342" spans="14:14" customFormat="1">
      <c r="N23342" s="74"/>
    </row>
    <row r="23343" spans="14:14" customFormat="1">
      <c r="N23343" s="74"/>
    </row>
    <row r="23344" spans="14:14" customFormat="1">
      <c r="N23344" s="74"/>
    </row>
    <row r="23345" spans="14:14" customFormat="1">
      <c r="N23345" s="74"/>
    </row>
    <row r="23346" spans="14:14" customFormat="1">
      <c r="N23346" s="74"/>
    </row>
    <row r="23347" spans="14:14" customFormat="1">
      <c r="N23347" s="74"/>
    </row>
    <row r="23348" spans="14:14" customFormat="1">
      <c r="N23348" s="74"/>
    </row>
    <row r="23349" spans="14:14" customFormat="1">
      <c r="N23349" s="74"/>
    </row>
    <row r="23350" spans="14:14" customFormat="1">
      <c r="N23350" s="74"/>
    </row>
    <row r="23351" spans="14:14" customFormat="1">
      <c r="N23351" s="74"/>
    </row>
    <row r="23352" spans="14:14" customFormat="1">
      <c r="N23352" s="74"/>
    </row>
    <row r="23353" spans="14:14" customFormat="1">
      <c r="N23353" s="74"/>
    </row>
    <row r="23354" spans="14:14" customFormat="1">
      <c r="N23354" s="74"/>
    </row>
    <row r="23355" spans="14:14" customFormat="1">
      <c r="N23355" s="74"/>
    </row>
    <row r="23356" spans="14:14" customFormat="1">
      <c r="N23356" s="74"/>
    </row>
    <row r="23357" spans="14:14" customFormat="1">
      <c r="N23357" s="74"/>
    </row>
    <row r="23358" spans="14:14" customFormat="1">
      <c r="N23358" s="74"/>
    </row>
    <row r="23359" spans="14:14" customFormat="1">
      <c r="N23359" s="74"/>
    </row>
    <row r="23360" spans="14:14" customFormat="1">
      <c r="N23360" s="74"/>
    </row>
    <row r="23361" spans="14:14" customFormat="1">
      <c r="N23361" s="74"/>
    </row>
    <row r="23362" spans="14:14" customFormat="1">
      <c r="N23362" s="74"/>
    </row>
    <row r="23363" spans="14:14" customFormat="1">
      <c r="N23363" s="74"/>
    </row>
    <row r="23364" spans="14:14" customFormat="1">
      <c r="N23364" s="74"/>
    </row>
    <row r="23365" spans="14:14" customFormat="1">
      <c r="N23365" s="74"/>
    </row>
    <row r="23366" spans="14:14" customFormat="1">
      <c r="N23366" s="74"/>
    </row>
    <row r="23367" spans="14:14" customFormat="1">
      <c r="N23367" s="74"/>
    </row>
    <row r="23368" spans="14:14" customFormat="1">
      <c r="N23368" s="74"/>
    </row>
    <row r="23369" spans="14:14" customFormat="1">
      <c r="N23369" s="74"/>
    </row>
    <row r="23370" spans="14:14" customFormat="1">
      <c r="N23370" s="74"/>
    </row>
    <row r="23371" spans="14:14" customFormat="1">
      <c r="N23371" s="74"/>
    </row>
    <row r="23372" spans="14:14" customFormat="1">
      <c r="N23372" s="74"/>
    </row>
    <row r="23373" spans="14:14" customFormat="1">
      <c r="N23373" s="74"/>
    </row>
    <row r="23374" spans="14:14" customFormat="1">
      <c r="N23374" s="74"/>
    </row>
    <row r="23375" spans="14:14" customFormat="1">
      <c r="N23375" s="74"/>
    </row>
    <row r="23376" spans="14:14" customFormat="1">
      <c r="N23376" s="74"/>
    </row>
    <row r="23377" spans="14:14" customFormat="1">
      <c r="N23377" s="74"/>
    </row>
    <row r="23378" spans="14:14" customFormat="1">
      <c r="N23378" s="74"/>
    </row>
    <row r="23379" spans="14:14" customFormat="1">
      <c r="N23379" s="74"/>
    </row>
    <row r="23380" spans="14:14" customFormat="1">
      <c r="N23380" s="74"/>
    </row>
    <row r="23381" spans="14:14" customFormat="1">
      <c r="N23381" s="74"/>
    </row>
    <row r="23382" spans="14:14" customFormat="1">
      <c r="N23382" s="74"/>
    </row>
    <row r="23383" spans="14:14" customFormat="1">
      <c r="N23383" s="74"/>
    </row>
    <row r="23384" spans="14:14" customFormat="1">
      <c r="N23384" s="74"/>
    </row>
    <row r="23385" spans="14:14" customFormat="1">
      <c r="N23385" s="74"/>
    </row>
    <row r="23386" spans="14:14" customFormat="1">
      <c r="N23386" s="74"/>
    </row>
    <row r="23387" spans="14:14" customFormat="1">
      <c r="N23387" s="74"/>
    </row>
    <row r="23388" spans="14:14" customFormat="1">
      <c r="N23388" s="74"/>
    </row>
    <row r="23389" spans="14:14" customFormat="1">
      <c r="N23389" s="74"/>
    </row>
    <row r="23390" spans="14:14" customFormat="1">
      <c r="N23390" s="74"/>
    </row>
    <row r="23391" spans="14:14" customFormat="1">
      <c r="N23391" s="74"/>
    </row>
    <row r="23392" spans="14:14" customFormat="1">
      <c r="N23392" s="74"/>
    </row>
    <row r="23393" spans="14:14" customFormat="1">
      <c r="N23393" s="74"/>
    </row>
    <row r="23394" spans="14:14" customFormat="1">
      <c r="N23394" s="74"/>
    </row>
    <row r="23395" spans="14:14" customFormat="1">
      <c r="N23395" s="74"/>
    </row>
    <row r="23396" spans="14:14" customFormat="1">
      <c r="N23396" s="74"/>
    </row>
    <row r="23397" spans="14:14" customFormat="1">
      <c r="N23397" s="74"/>
    </row>
    <row r="23398" spans="14:14" customFormat="1">
      <c r="N23398" s="74"/>
    </row>
    <row r="23399" spans="14:14" customFormat="1">
      <c r="N23399" s="74"/>
    </row>
    <row r="23400" spans="14:14" customFormat="1">
      <c r="N23400" s="74"/>
    </row>
    <row r="23401" spans="14:14" customFormat="1">
      <c r="N23401" s="74"/>
    </row>
    <row r="23402" spans="14:14" customFormat="1">
      <c r="N23402" s="74"/>
    </row>
    <row r="23403" spans="14:14" customFormat="1">
      <c r="N23403" s="74"/>
    </row>
    <row r="23404" spans="14:14" customFormat="1">
      <c r="N23404" s="74"/>
    </row>
    <row r="23405" spans="14:14" customFormat="1">
      <c r="N23405" s="74"/>
    </row>
    <row r="23406" spans="14:14" customFormat="1">
      <c r="N23406" s="74"/>
    </row>
    <row r="23407" spans="14:14" customFormat="1">
      <c r="N23407" s="74"/>
    </row>
    <row r="23408" spans="14:14" customFormat="1">
      <c r="N23408" s="74"/>
    </row>
    <row r="23409" spans="14:14" customFormat="1">
      <c r="N23409" s="74"/>
    </row>
    <row r="23410" spans="14:14" customFormat="1">
      <c r="N23410" s="74"/>
    </row>
    <row r="23411" spans="14:14" customFormat="1">
      <c r="N23411" s="74"/>
    </row>
    <row r="23412" spans="14:14" customFormat="1">
      <c r="N23412" s="74"/>
    </row>
    <row r="23413" spans="14:14" customFormat="1">
      <c r="N23413" s="74"/>
    </row>
    <row r="23414" spans="14:14" customFormat="1">
      <c r="N23414" s="74"/>
    </row>
    <row r="23415" spans="14:14" customFormat="1">
      <c r="N23415" s="74"/>
    </row>
    <row r="23416" spans="14:14" customFormat="1">
      <c r="N23416" s="74"/>
    </row>
    <row r="23417" spans="14:14" customFormat="1">
      <c r="N23417" s="74"/>
    </row>
    <row r="23418" spans="14:14" customFormat="1">
      <c r="N23418" s="74"/>
    </row>
    <row r="23419" spans="14:14" customFormat="1">
      <c r="N23419" s="74"/>
    </row>
    <row r="23420" spans="14:14" customFormat="1">
      <c r="N23420" s="74"/>
    </row>
    <row r="23421" spans="14:14" customFormat="1">
      <c r="N23421" s="74"/>
    </row>
    <row r="23422" spans="14:14" customFormat="1">
      <c r="N23422" s="74"/>
    </row>
    <row r="23423" spans="14:14" customFormat="1">
      <c r="N23423" s="74"/>
    </row>
    <row r="23424" spans="14:14" customFormat="1">
      <c r="N23424" s="74"/>
    </row>
    <row r="23425" spans="14:14" customFormat="1">
      <c r="N23425" s="74"/>
    </row>
    <row r="23426" spans="14:14" customFormat="1">
      <c r="N23426" s="74"/>
    </row>
    <row r="23427" spans="14:14" customFormat="1">
      <c r="N23427" s="74"/>
    </row>
    <row r="23428" spans="14:14" customFormat="1">
      <c r="N23428" s="74"/>
    </row>
    <row r="23429" spans="14:14" customFormat="1">
      <c r="N23429" s="74"/>
    </row>
    <row r="23430" spans="14:14" customFormat="1">
      <c r="N23430" s="74"/>
    </row>
    <row r="23431" spans="14:14" customFormat="1">
      <c r="N23431" s="74"/>
    </row>
    <row r="23432" spans="14:14" customFormat="1">
      <c r="N23432" s="74"/>
    </row>
    <row r="23433" spans="14:14" customFormat="1">
      <c r="N23433" s="74"/>
    </row>
    <row r="23434" spans="14:14" customFormat="1">
      <c r="N23434" s="74"/>
    </row>
    <row r="23435" spans="14:14" customFormat="1">
      <c r="N23435" s="74"/>
    </row>
    <row r="23436" spans="14:14" customFormat="1">
      <c r="N23436" s="74"/>
    </row>
    <row r="23437" spans="14:14" customFormat="1">
      <c r="N23437" s="74"/>
    </row>
    <row r="23438" spans="14:14" customFormat="1">
      <c r="N23438" s="74"/>
    </row>
    <row r="23439" spans="14:14" customFormat="1">
      <c r="N23439" s="74"/>
    </row>
    <row r="23440" spans="14:14" customFormat="1">
      <c r="N23440" s="74"/>
    </row>
    <row r="23441" spans="14:14" customFormat="1">
      <c r="N23441" s="74"/>
    </row>
    <row r="23442" spans="14:14" customFormat="1">
      <c r="N23442" s="74"/>
    </row>
    <row r="23443" spans="14:14" customFormat="1">
      <c r="N23443" s="74"/>
    </row>
    <row r="23444" spans="14:14" customFormat="1">
      <c r="N23444" s="74"/>
    </row>
    <row r="23445" spans="14:14" customFormat="1">
      <c r="N23445" s="74"/>
    </row>
    <row r="23446" spans="14:14" customFormat="1">
      <c r="N23446" s="74"/>
    </row>
    <row r="23447" spans="14:14" customFormat="1">
      <c r="N23447" s="74"/>
    </row>
    <row r="23448" spans="14:14" customFormat="1">
      <c r="N23448" s="74"/>
    </row>
    <row r="23449" spans="14:14" customFormat="1">
      <c r="N23449" s="74"/>
    </row>
    <row r="23450" spans="14:14" customFormat="1">
      <c r="N23450" s="74"/>
    </row>
    <row r="23451" spans="14:14" customFormat="1">
      <c r="N23451" s="74"/>
    </row>
    <row r="23452" spans="14:14" customFormat="1">
      <c r="N23452" s="74"/>
    </row>
    <row r="23453" spans="14:14" customFormat="1">
      <c r="N23453" s="74"/>
    </row>
    <row r="23454" spans="14:14" customFormat="1">
      <c r="N23454" s="74"/>
    </row>
    <row r="23455" spans="14:14" customFormat="1">
      <c r="N23455" s="74"/>
    </row>
    <row r="23456" spans="14:14" customFormat="1">
      <c r="N23456" s="74"/>
    </row>
    <row r="23457" spans="14:14" customFormat="1">
      <c r="N23457" s="74"/>
    </row>
    <row r="23458" spans="14:14" customFormat="1">
      <c r="N23458" s="74"/>
    </row>
    <row r="23459" spans="14:14" customFormat="1">
      <c r="N23459" s="74"/>
    </row>
    <row r="23460" spans="14:14" customFormat="1">
      <c r="N23460" s="74"/>
    </row>
    <row r="23461" spans="14:14" customFormat="1">
      <c r="N23461" s="74"/>
    </row>
    <row r="23462" spans="14:14" customFormat="1">
      <c r="N23462" s="74"/>
    </row>
    <row r="23463" spans="14:14" customFormat="1">
      <c r="N23463" s="74"/>
    </row>
    <row r="23464" spans="14:14" customFormat="1">
      <c r="N23464" s="74"/>
    </row>
    <row r="23465" spans="14:14" customFormat="1">
      <c r="N23465" s="74"/>
    </row>
    <row r="23466" spans="14:14" customFormat="1">
      <c r="N23466" s="74"/>
    </row>
    <row r="23467" spans="14:14" customFormat="1">
      <c r="N23467" s="74"/>
    </row>
    <row r="23468" spans="14:14" customFormat="1">
      <c r="N23468" s="74"/>
    </row>
    <row r="23469" spans="14:14" customFormat="1">
      <c r="N23469" s="74"/>
    </row>
    <row r="23470" spans="14:14" customFormat="1">
      <c r="N23470" s="74"/>
    </row>
    <row r="23471" spans="14:14" customFormat="1">
      <c r="N23471" s="74"/>
    </row>
    <row r="23472" spans="14:14" customFormat="1">
      <c r="N23472" s="74"/>
    </row>
    <row r="23473" spans="14:14" customFormat="1">
      <c r="N23473" s="74"/>
    </row>
    <row r="23474" spans="14:14" customFormat="1">
      <c r="N23474" s="74"/>
    </row>
    <row r="23475" spans="14:14" customFormat="1">
      <c r="N23475" s="74"/>
    </row>
    <row r="23476" spans="14:14" customFormat="1">
      <c r="N23476" s="74"/>
    </row>
    <row r="23477" spans="14:14" customFormat="1">
      <c r="N23477" s="74"/>
    </row>
    <row r="23478" spans="14:14" customFormat="1">
      <c r="N23478" s="74"/>
    </row>
    <row r="23479" spans="14:14" customFormat="1">
      <c r="N23479" s="74"/>
    </row>
    <row r="23480" spans="14:14" customFormat="1">
      <c r="N23480" s="74"/>
    </row>
    <row r="23481" spans="14:14" customFormat="1">
      <c r="N23481" s="74"/>
    </row>
    <row r="23482" spans="14:14" customFormat="1">
      <c r="N23482" s="74"/>
    </row>
    <row r="23483" spans="14:14" customFormat="1">
      <c r="N23483" s="74"/>
    </row>
    <row r="23484" spans="14:14" customFormat="1">
      <c r="N23484" s="74"/>
    </row>
    <row r="23485" spans="14:14" customFormat="1">
      <c r="N23485" s="74"/>
    </row>
    <row r="23486" spans="14:14" customFormat="1">
      <c r="N23486" s="74"/>
    </row>
    <row r="23487" spans="14:14" customFormat="1">
      <c r="N23487" s="74"/>
    </row>
    <row r="23488" spans="14:14" customFormat="1">
      <c r="N23488" s="74"/>
    </row>
    <row r="23489" spans="14:14" customFormat="1">
      <c r="N23489" s="74"/>
    </row>
    <row r="23490" spans="14:14" customFormat="1">
      <c r="N23490" s="74"/>
    </row>
    <row r="23491" spans="14:14" customFormat="1">
      <c r="N23491" s="74"/>
    </row>
    <row r="23492" spans="14:14" customFormat="1">
      <c r="N23492" s="74"/>
    </row>
    <row r="23493" spans="14:14" customFormat="1">
      <c r="N23493" s="74"/>
    </row>
    <row r="23494" spans="14:14" customFormat="1">
      <c r="N23494" s="74"/>
    </row>
    <row r="23495" spans="14:14" customFormat="1">
      <c r="N23495" s="74"/>
    </row>
    <row r="23496" spans="14:14" customFormat="1">
      <c r="N23496" s="74"/>
    </row>
    <row r="23497" spans="14:14" customFormat="1">
      <c r="N23497" s="74"/>
    </row>
    <row r="23498" spans="14:14" customFormat="1">
      <c r="N23498" s="74"/>
    </row>
    <row r="23499" spans="14:14" customFormat="1">
      <c r="N23499" s="74"/>
    </row>
    <row r="23500" spans="14:14" customFormat="1">
      <c r="N23500" s="74"/>
    </row>
    <row r="23501" spans="14:14" customFormat="1">
      <c r="N23501" s="74"/>
    </row>
    <row r="23502" spans="14:14" customFormat="1">
      <c r="N23502" s="74"/>
    </row>
    <row r="23503" spans="14:14" customFormat="1">
      <c r="N23503" s="74"/>
    </row>
    <row r="23504" spans="14:14" customFormat="1">
      <c r="N23504" s="74"/>
    </row>
    <row r="23505" spans="14:14" customFormat="1">
      <c r="N23505" s="74"/>
    </row>
    <row r="23506" spans="14:14" customFormat="1">
      <c r="N23506" s="74"/>
    </row>
    <row r="23507" spans="14:14" customFormat="1">
      <c r="N23507" s="74"/>
    </row>
    <row r="23508" spans="14:14" customFormat="1">
      <c r="N23508" s="74"/>
    </row>
    <row r="23509" spans="14:14" customFormat="1">
      <c r="N23509" s="74"/>
    </row>
    <row r="23510" spans="14:14" customFormat="1">
      <c r="N23510" s="74"/>
    </row>
    <row r="23511" spans="14:14" customFormat="1">
      <c r="N23511" s="74"/>
    </row>
    <row r="23512" spans="14:14" customFormat="1">
      <c r="N23512" s="74"/>
    </row>
    <row r="23513" spans="14:14" customFormat="1">
      <c r="N23513" s="74"/>
    </row>
    <row r="23514" spans="14:14" customFormat="1">
      <c r="N23514" s="74"/>
    </row>
    <row r="23515" spans="14:14" customFormat="1">
      <c r="N23515" s="74"/>
    </row>
    <row r="23516" spans="14:14" customFormat="1">
      <c r="N23516" s="74"/>
    </row>
    <row r="23517" spans="14:14" customFormat="1">
      <c r="N23517" s="74"/>
    </row>
    <row r="23518" spans="14:14" customFormat="1">
      <c r="N23518" s="74"/>
    </row>
    <row r="23519" spans="14:14" customFormat="1">
      <c r="N23519" s="74"/>
    </row>
    <row r="23520" spans="14:14" customFormat="1">
      <c r="N23520" s="74"/>
    </row>
    <row r="23521" spans="14:14" customFormat="1">
      <c r="N23521" s="74"/>
    </row>
    <row r="23522" spans="14:14" customFormat="1">
      <c r="N23522" s="74"/>
    </row>
    <row r="23523" spans="14:14" customFormat="1">
      <c r="N23523" s="74"/>
    </row>
    <row r="23524" spans="14:14" customFormat="1">
      <c r="N23524" s="74"/>
    </row>
    <row r="23525" spans="14:14" customFormat="1">
      <c r="N23525" s="74"/>
    </row>
    <row r="23526" spans="14:14" customFormat="1">
      <c r="N23526" s="74"/>
    </row>
    <row r="23527" spans="14:14" customFormat="1">
      <c r="N23527" s="74"/>
    </row>
    <row r="23528" spans="14:14" customFormat="1">
      <c r="N23528" s="74"/>
    </row>
    <row r="23529" spans="14:14" customFormat="1">
      <c r="N23529" s="74"/>
    </row>
    <row r="23530" spans="14:14" customFormat="1">
      <c r="N23530" s="74"/>
    </row>
    <row r="23531" spans="14:14" customFormat="1">
      <c r="N23531" s="74"/>
    </row>
    <row r="23532" spans="14:14" customFormat="1">
      <c r="N23532" s="74"/>
    </row>
    <row r="23533" spans="14:14" customFormat="1">
      <c r="N23533" s="74"/>
    </row>
    <row r="23534" spans="14:14" customFormat="1">
      <c r="N23534" s="74"/>
    </row>
    <row r="23535" spans="14:14" customFormat="1">
      <c r="N23535" s="74"/>
    </row>
    <row r="23536" spans="14:14" customFormat="1">
      <c r="N23536" s="74"/>
    </row>
    <row r="23537" spans="14:14" customFormat="1">
      <c r="N23537" s="74"/>
    </row>
    <row r="23538" spans="14:14" customFormat="1">
      <c r="N23538" s="74"/>
    </row>
    <row r="23539" spans="14:14" customFormat="1">
      <c r="N23539" s="74"/>
    </row>
    <row r="23540" spans="14:14" customFormat="1">
      <c r="N23540" s="74"/>
    </row>
    <row r="23541" spans="14:14" customFormat="1">
      <c r="N23541" s="74"/>
    </row>
    <row r="23542" spans="14:14" customFormat="1">
      <c r="N23542" s="74"/>
    </row>
    <row r="23543" spans="14:14" customFormat="1">
      <c r="N23543" s="74"/>
    </row>
    <row r="23544" spans="14:14" customFormat="1">
      <c r="N23544" s="74"/>
    </row>
    <row r="23545" spans="14:14" customFormat="1">
      <c r="N23545" s="74"/>
    </row>
    <row r="23546" spans="14:14" customFormat="1">
      <c r="N23546" s="74"/>
    </row>
    <row r="23547" spans="14:14" customFormat="1">
      <c r="N23547" s="74"/>
    </row>
    <row r="23548" spans="14:14" customFormat="1">
      <c r="N23548" s="74"/>
    </row>
    <row r="23549" spans="14:14" customFormat="1">
      <c r="N23549" s="74"/>
    </row>
    <row r="23550" spans="14:14" customFormat="1">
      <c r="N23550" s="74"/>
    </row>
    <row r="23551" spans="14:14" customFormat="1">
      <c r="N23551" s="74"/>
    </row>
    <row r="23552" spans="14:14" customFormat="1">
      <c r="N23552" s="74"/>
    </row>
    <row r="23553" spans="14:14" customFormat="1">
      <c r="N23553" s="74"/>
    </row>
    <row r="23554" spans="14:14" customFormat="1">
      <c r="N23554" s="74"/>
    </row>
    <row r="23555" spans="14:14" customFormat="1">
      <c r="N23555" s="74"/>
    </row>
    <row r="23556" spans="14:14" customFormat="1">
      <c r="N23556" s="74"/>
    </row>
    <row r="23557" spans="14:14" customFormat="1">
      <c r="N23557" s="74"/>
    </row>
    <row r="23558" spans="14:14" customFormat="1">
      <c r="N23558" s="74"/>
    </row>
    <row r="23559" spans="14:14" customFormat="1">
      <c r="N23559" s="74"/>
    </row>
    <row r="23560" spans="14:14" customFormat="1">
      <c r="N23560" s="74"/>
    </row>
    <row r="23561" spans="14:14" customFormat="1">
      <c r="N23561" s="74"/>
    </row>
    <row r="23562" spans="14:14" customFormat="1">
      <c r="N23562" s="74"/>
    </row>
    <row r="23563" spans="14:14" customFormat="1">
      <c r="N23563" s="74"/>
    </row>
    <row r="23564" spans="14:14" customFormat="1">
      <c r="N23564" s="74"/>
    </row>
    <row r="23565" spans="14:14" customFormat="1">
      <c r="N23565" s="74"/>
    </row>
    <row r="23566" spans="14:14" customFormat="1">
      <c r="N23566" s="74"/>
    </row>
    <row r="23567" spans="14:14" customFormat="1">
      <c r="N23567" s="74"/>
    </row>
    <row r="23568" spans="14:14" customFormat="1">
      <c r="N23568" s="74"/>
    </row>
    <row r="23569" spans="14:14" customFormat="1">
      <c r="N23569" s="74"/>
    </row>
    <row r="23570" spans="14:14" customFormat="1">
      <c r="N23570" s="74"/>
    </row>
    <row r="23571" spans="14:14" customFormat="1">
      <c r="N23571" s="74"/>
    </row>
    <row r="23572" spans="14:14" customFormat="1">
      <c r="N23572" s="74"/>
    </row>
    <row r="23573" spans="14:14" customFormat="1">
      <c r="N23573" s="74"/>
    </row>
    <row r="23574" spans="14:14" customFormat="1">
      <c r="N23574" s="74"/>
    </row>
    <row r="23575" spans="14:14" customFormat="1">
      <c r="N23575" s="74"/>
    </row>
    <row r="23576" spans="14:14" customFormat="1">
      <c r="N23576" s="74"/>
    </row>
    <row r="23577" spans="14:14" customFormat="1">
      <c r="N23577" s="74"/>
    </row>
    <row r="23578" spans="14:14" customFormat="1">
      <c r="N23578" s="74"/>
    </row>
    <row r="23579" spans="14:14" customFormat="1">
      <c r="N23579" s="74"/>
    </row>
    <row r="23580" spans="14:14" customFormat="1">
      <c r="N23580" s="74"/>
    </row>
    <row r="23581" spans="14:14" customFormat="1">
      <c r="N23581" s="74"/>
    </row>
    <row r="23582" spans="14:14" customFormat="1">
      <c r="N23582" s="74"/>
    </row>
    <row r="23583" spans="14:14" customFormat="1">
      <c r="N23583" s="74"/>
    </row>
    <row r="23584" spans="14:14" customFormat="1">
      <c r="N23584" s="74"/>
    </row>
    <row r="23585" spans="14:14" customFormat="1">
      <c r="N23585" s="74"/>
    </row>
    <row r="23586" spans="14:14" customFormat="1">
      <c r="N23586" s="74"/>
    </row>
    <row r="23587" spans="14:14" customFormat="1">
      <c r="N23587" s="74"/>
    </row>
    <row r="23588" spans="14:14" customFormat="1">
      <c r="N23588" s="74"/>
    </row>
    <row r="23589" spans="14:14" customFormat="1">
      <c r="N23589" s="74"/>
    </row>
    <row r="23590" spans="14:14" customFormat="1">
      <c r="N23590" s="74"/>
    </row>
    <row r="23591" spans="14:14" customFormat="1">
      <c r="N23591" s="74"/>
    </row>
    <row r="23592" spans="14:14" customFormat="1">
      <c r="N23592" s="74"/>
    </row>
    <row r="23593" spans="14:14" customFormat="1">
      <c r="N23593" s="74"/>
    </row>
    <row r="23594" spans="14:14" customFormat="1">
      <c r="N23594" s="74"/>
    </row>
    <row r="23595" spans="14:14" customFormat="1">
      <c r="N23595" s="74"/>
    </row>
    <row r="23596" spans="14:14" customFormat="1">
      <c r="N23596" s="74"/>
    </row>
    <row r="23597" spans="14:14" customFormat="1">
      <c r="N23597" s="74"/>
    </row>
    <row r="23598" spans="14:14" customFormat="1">
      <c r="N23598" s="74"/>
    </row>
    <row r="23599" spans="14:14" customFormat="1">
      <c r="N23599" s="74"/>
    </row>
    <row r="23600" spans="14:14" customFormat="1">
      <c r="N23600" s="74"/>
    </row>
    <row r="23601" spans="14:14" customFormat="1">
      <c r="N23601" s="74"/>
    </row>
    <row r="23602" spans="14:14" customFormat="1">
      <c r="N23602" s="74"/>
    </row>
    <row r="23603" spans="14:14" customFormat="1">
      <c r="N23603" s="74"/>
    </row>
    <row r="23604" spans="14:14" customFormat="1">
      <c r="N23604" s="74"/>
    </row>
    <row r="23605" spans="14:14" customFormat="1">
      <c r="N23605" s="74"/>
    </row>
    <row r="23606" spans="14:14" customFormat="1">
      <c r="N23606" s="74"/>
    </row>
    <row r="23607" spans="14:14" customFormat="1">
      <c r="N23607" s="74"/>
    </row>
    <row r="23608" spans="14:14" customFormat="1">
      <c r="N23608" s="74"/>
    </row>
    <row r="23609" spans="14:14" customFormat="1">
      <c r="N23609" s="74"/>
    </row>
    <row r="23610" spans="14:14" customFormat="1">
      <c r="N23610" s="74"/>
    </row>
    <row r="23611" spans="14:14" customFormat="1">
      <c r="N23611" s="74"/>
    </row>
    <row r="23612" spans="14:14" customFormat="1">
      <c r="N23612" s="74"/>
    </row>
    <row r="23613" spans="14:14" customFormat="1">
      <c r="N23613" s="74"/>
    </row>
    <row r="23614" spans="14:14" customFormat="1">
      <c r="N23614" s="74"/>
    </row>
    <row r="23615" spans="14:14" customFormat="1">
      <c r="N23615" s="74"/>
    </row>
    <row r="23616" spans="14:14" customFormat="1">
      <c r="N23616" s="74"/>
    </row>
    <row r="23617" spans="14:14" customFormat="1">
      <c r="N23617" s="74"/>
    </row>
    <row r="23618" spans="14:14" customFormat="1">
      <c r="N23618" s="74"/>
    </row>
    <row r="23619" spans="14:14" customFormat="1">
      <c r="N23619" s="74"/>
    </row>
    <row r="23620" spans="14:14" customFormat="1">
      <c r="N23620" s="74"/>
    </row>
    <row r="23621" spans="14:14" customFormat="1">
      <c r="N23621" s="74"/>
    </row>
    <row r="23622" spans="14:14" customFormat="1">
      <c r="N23622" s="74"/>
    </row>
    <row r="23623" spans="14:14" customFormat="1">
      <c r="N23623" s="74"/>
    </row>
    <row r="23624" spans="14:14" customFormat="1">
      <c r="N23624" s="74"/>
    </row>
    <row r="23625" spans="14:14" customFormat="1">
      <c r="N23625" s="74"/>
    </row>
    <row r="23626" spans="14:14" customFormat="1">
      <c r="N23626" s="74"/>
    </row>
    <row r="23627" spans="14:14" customFormat="1">
      <c r="N23627" s="74"/>
    </row>
    <row r="23628" spans="14:14" customFormat="1">
      <c r="N23628" s="74"/>
    </row>
    <row r="23629" spans="14:14" customFormat="1">
      <c r="N23629" s="74"/>
    </row>
    <row r="23630" spans="14:14" customFormat="1">
      <c r="N23630" s="74"/>
    </row>
    <row r="23631" spans="14:14" customFormat="1">
      <c r="N23631" s="74"/>
    </row>
    <row r="23632" spans="14:14" customFormat="1">
      <c r="N23632" s="74"/>
    </row>
    <row r="23633" spans="14:14" customFormat="1">
      <c r="N23633" s="74"/>
    </row>
    <row r="23634" spans="14:14" customFormat="1">
      <c r="N23634" s="74"/>
    </row>
    <row r="23635" spans="14:14" customFormat="1">
      <c r="N23635" s="74"/>
    </row>
    <row r="23636" spans="14:14" customFormat="1">
      <c r="N23636" s="74"/>
    </row>
    <row r="23637" spans="14:14" customFormat="1">
      <c r="N23637" s="74"/>
    </row>
    <row r="23638" spans="14:14" customFormat="1">
      <c r="N23638" s="74"/>
    </row>
    <row r="23639" spans="14:14" customFormat="1">
      <c r="N23639" s="74"/>
    </row>
    <row r="23640" spans="14:14" customFormat="1">
      <c r="N23640" s="74"/>
    </row>
    <row r="23641" spans="14:14" customFormat="1">
      <c r="N23641" s="74"/>
    </row>
    <row r="23642" spans="14:14" customFormat="1">
      <c r="N23642" s="74"/>
    </row>
    <row r="23643" spans="14:14" customFormat="1">
      <c r="N23643" s="74"/>
    </row>
    <row r="23644" spans="14:14" customFormat="1">
      <c r="N23644" s="74"/>
    </row>
    <row r="23645" spans="14:14" customFormat="1">
      <c r="N23645" s="74"/>
    </row>
    <row r="23646" spans="14:14" customFormat="1">
      <c r="N23646" s="74"/>
    </row>
    <row r="23647" spans="14:14" customFormat="1">
      <c r="N23647" s="74"/>
    </row>
    <row r="23648" spans="14:14" customFormat="1">
      <c r="N23648" s="74"/>
    </row>
    <row r="23649" spans="14:14" customFormat="1">
      <c r="N23649" s="74"/>
    </row>
    <row r="23650" spans="14:14" customFormat="1">
      <c r="N23650" s="74"/>
    </row>
    <row r="23651" spans="14:14" customFormat="1">
      <c r="N23651" s="74"/>
    </row>
    <row r="23652" spans="14:14" customFormat="1">
      <c r="N23652" s="74"/>
    </row>
    <row r="23653" spans="14:14" customFormat="1">
      <c r="N23653" s="74"/>
    </row>
    <row r="23654" spans="14:14" customFormat="1">
      <c r="N23654" s="74"/>
    </row>
    <row r="23655" spans="14:14" customFormat="1">
      <c r="N23655" s="74"/>
    </row>
    <row r="23656" spans="14:14" customFormat="1">
      <c r="N23656" s="74"/>
    </row>
    <row r="23657" spans="14:14" customFormat="1">
      <c r="N23657" s="74"/>
    </row>
    <row r="23658" spans="14:14" customFormat="1">
      <c r="N23658" s="74"/>
    </row>
    <row r="23659" spans="14:14" customFormat="1">
      <c r="N23659" s="74"/>
    </row>
    <row r="23660" spans="14:14" customFormat="1">
      <c r="N23660" s="74"/>
    </row>
    <row r="23661" spans="14:14" customFormat="1">
      <c r="N23661" s="74"/>
    </row>
    <row r="23662" spans="14:14" customFormat="1">
      <c r="N23662" s="74"/>
    </row>
    <row r="23663" spans="14:14" customFormat="1">
      <c r="N23663" s="74"/>
    </row>
    <row r="23664" spans="14:14" customFormat="1">
      <c r="N23664" s="74"/>
    </row>
    <row r="23665" spans="14:14" customFormat="1">
      <c r="N23665" s="74"/>
    </row>
    <row r="23666" spans="14:14" customFormat="1">
      <c r="N23666" s="74"/>
    </row>
    <row r="23667" spans="14:14" customFormat="1">
      <c r="N23667" s="74"/>
    </row>
    <row r="23668" spans="14:14" customFormat="1">
      <c r="N23668" s="74"/>
    </row>
    <row r="23669" spans="14:14" customFormat="1">
      <c r="N23669" s="74"/>
    </row>
    <row r="23670" spans="14:14" customFormat="1">
      <c r="N23670" s="74"/>
    </row>
    <row r="23671" spans="14:14" customFormat="1">
      <c r="N23671" s="74"/>
    </row>
    <row r="23672" spans="14:14" customFormat="1">
      <c r="N23672" s="74"/>
    </row>
    <row r="23673" spans="14:14" customFormat="1">
      <c r="N23673" s="74"/>
    </row>
    <row r="23674" spans="14:14" customFormat="1">
      <c r="N23674" s="74"/>
    </row>
    <row r="23675" spans="14:14" customFormat="1">
      <c r="N23675" s="74"/>
    </row>
    <row r="23676" spans="14:14" customFormat="1">
      <c r="N23676" s="74"/>
    </row>
    <row r="23677" spans="14:14" customFormat="1">
      <c r="N23677" s="74"/>
    </row>
    <row r="23678" spans="14:14" customFormat="1">
      <c r="N23678" s="74"/>
    </row>
    <row r="23679" spans="14:14" customFormat="1">
      <c r="N23679" s="74"/>
    </row>
    <row r="23680" spans="14:14" customFormat="1">
      <c r="N23680" s="74"/>
    </row>
    <row r="23681" spans="14:14" customFormat="1">
      <c r="N23681" s="74"/>
    </row>
    <row r="23682" spans="14:14" customFormat="1">
      <c r="N23682" s="74"/>
    </row>
    <row r="23683" spans="14:14" customFormat="1">
      <c r="N23683" s="74"/>
    </row>
    <row r="23684" spans="14:14" customFormat="1">
      <c r="N23684" s="74"/>
    </row>
    <row r="23685" spans="14:14" customFormat="1">
      <c r="N23685" s="74"/>
    </row>
    <row r="23686" spans="14:14" customFormat="1">
      <c r="N23686" s="74"/>
    </row>
    <row r="23687" spans="14:14" customFormat="1">
      <c r="N23687" s="74"/>
    </row>
    <row r="23688" spans="14:14" customFormat="1">
      <c r="N23688" s="74"/>
    </row>
    <row r="23689" spans="14:14" customFormat="1">
      <c r="N23689" s="74"/>
    </row>
    <row r="23690" spans="14:14" customFormat="1">
      <c r="N23690" s="74"/>
    </row>
    <row r="23691" spans="14:14" customFormat="1">
      <c r="N23691" s="74"/>
    </row>
    <row r="23692" spans="14:14" customFormat="1">
      <c r="N23692" s="74"/>
    </row>
    <row r="23693" spans="14:14" customFormat="1">
      <c r="N23693" s="74"/>
    </row>
    <row r="23694" spans="14:14" customFormat="1">
      <c r="N23694" s="74"/>
    </row>
    <row r="23695" spans="14:14" customFormat="1">
      <c r="N23695" s="74"/>
    </row>
    <row r="23696" spans="14:14" customFormat="1">
      <c r="N23696" s="74"/>
    </row>
    <row r="23697" spans="14:14" customFormat="1">
      <c r="N23697" s="74"/>
    </row>
    <row r="23698" spans="14:14" customFormat="1">
      <c r="N23698" s="74"/>
    </row>
    <row r="23699" spans="14:14" customFormat="1">
      <c r="N23699" s="74"/>
    </row>
    <row r="23700" spans="14:14" customFormat="1">
      <c r="N23700" s="74"/>
    </row>
    <row r="23701" spans="14:14" customFormat="1">
      <c r="N23701" s="74"/>
    </row>
    <row r="23702" spans="14:14" customFormat="1">
      <c r="N23702" s="74"/>
    </row>
    <row r="23703" spans="14:14" customFormat="1">
      <c r="N23703" s="74"/>
    </row>
    <row r="23704" spans="14:14" customFormat="1">
      <c r="N23704" s="74"/>
    </row>
    <row r="23705" spans="14:14" customFormat="1">
      <c r="N23705" s="74"/>
    </row>
    <row r="23706" spans="14:14" customFormat="1">
      <c r="N23706" s="74"/>
    </row>
    <row r="23707" spans="14:14" customFormat="1">
      <c r="N23707" s="74"/>
    </row>
    <row r="23708" spans="14:14" customFormat="1">
      <c r="N23708" s="74"/>
    </row>
    <row r="23709" spans="14:14" customFormat="1">
      <c r="N23709" s="74"/>
    </row>
    <row r="23710" spans="14:14" customFormat="1">
      <c r="N23710" s="74"/>
    </row>
    <row r="23711" spans="14:14" customFormat="1">
      <c r="N23711" s="74"/>
    </row>
    <row r="23712" spans="14:14" customFormat="1">
      <c r="N23712" s="74"/>
    </row>
    <row r="23713" spans="14:14" customFormat="1">
      <c r="N23713" s="74"/>
    </row>
    <row r="23714" spans="14:14" customFormat="1">
      <c r="N23714" s="74"/>
    </row>
    <row r="23715" spans="14:14" customFormat="1">
      <c r="N23715" s="74"/>
    </row>
    <row r="23716" spans="14:14" customFormat="1">
      <c r="N23716" s="74"/>
    </row>
    <row r="23717" spans="14:14" customFormat="1">
      <c r="N23717" s="74"/>
    </row>
    <row r="23718" spans="14:14" customFormat="1">
      <c r="N23718" s="74"/>
    </row>
    <row r="23719" spans="14:14" customFormat="1">
      <c r="N23719" s="74"/>
    </row>
    <row r="23720" spans="14:14" customFormat="1">
      <c r="N23720" s="74"/>
    </row>
    <row r="23721" spans="14:14" customFormat="1">
      <c r="N23721" s="74"/>
    </row>
    <row r="23722" spans="14:14" customFormat="1">
      <c r="N23722" s="74"/>
    </row>
    <row r="23723" spans="14:14" customFormat="1">
      <c r="N23723" s="74"/>
    </row>
    <row r="23724" spans="14:14" customFormat="1">
      <c r="N23724" s="74"/>
    </row>
    <row r="23725" spans="14:14" customFormat="1">
      <c r="N23725" s="74"/>
    </row>
    <row r="23726" spans="14:14" customFormat="1">
      <c r="N23726" s="74"/>
    </row>
    <row r="23727" spans="14:14" customFormat="1">
      <c r="N23727" s="74"/>
    </row>
    <row r="23728" spans="14:14" customFormat="1">
      <c r="N23728" s="74"/>
    </row>
    <row r="23729" spans="14:14" customFormat="1">
      <c r="N23729" s="74"/>
    </row>
    <row r="23730" spans="14:14" customFormat="1">
      <c r="N23730" s="74"/>
    </row>
    <row r="23731" spans="14:14" customFormat="1">
      <c r="N23731" s="74"/>
    </row>
    <row r="23732" spans="14:14" customFormat="1">
      <c r="N23732" s="74"/>
    </row>
    <row r="23733" spans="14:14" customFormat="1">
      <c r="N23733" s="74"/>
    </row>
    <row r="23734" spans="14:14" customFormat="1">
      <c r="N23734" s="74"/>
    </row>
    <row r="23735" spans="14:14" customFormat="1">
      <c r="N23735" s="74"/>
    </row>
    <row r="23736" spans="14:14" customFormat="1">
      <c r="N23736" s="74"/>
    </row>
    <row r="23737" spans="14:14" customFormat="1">
      <c r="N23737" s="74"/>
    </row>
    <row r="23738" spans="14:14" customFormat="1">
      <c r="N23738" s="74"/>
    </row>
    <row r="23739" spans="14:14" customFormat="1">
      <c r="N23739" s="74"/>
    </row>
    <row r="23740" spans="14:14" customFormat="1">
      <c r="N23740" s="74"/>
    </row>
    <row r="23741" spans="14:14" customFormat="1">
      <c r="N23741" s="74"/>
    </row>
    <row r="23742" spans="14:14" customFormat="1">
      <c r="N23742" s="74"/>
    </row>
    <row r="23743" spans="14:14" customFormat="1">
      <c r="N23743" s="74"/>
    </row>
    <row r="23744" spans="14:14" customFormat="1">
      <c r="N23744" s="74"/>
    </row>
    <row r="23745" spans="14:14" customFormat="1">
      <c r="N23745" s="74"/>
    </row>
    <row r="23746" spans="14:14" customFormat="1">
      <c r="N23746" s="74"/>
    </row>
    <row r="23747" spans="14:14" customFormat="1">
      <c r="N23747" s="74"/>
    </row>
    <row r="23748" spans="14:14" customFormat="1">
      <c r="N23748" s="74"/>
    </row>
    <row r="23749" spans="14:14" customFormat="1">
      <c r="N23749" s="74"/>
    </row>
    <row r="23750" spans="14:14" customFormat="1">
      <c r="N23750" s="74"/>
    </row>
    <row r="23751" spans="14:14" customFormat="1">
      <c r="N23751" s="74"/>
    </row>
    <row r="23752" spans="14:14" customFormat="1">
      <c r="N23752" s="74"/>
    </row>
    <row r="23753" spans="14:14" customFormat="1">
      <c r="N23753" s="74"/>
    </row>
    <row r="23754" spans="14:14" customFormat="1">
      <c r="N23754" s="74"/>
    </row>
    <row r="23755" spans="14:14" customFormat="1">
      <c r="N23755" s="74"/>
    </row>
    <row r="23756" spans="14:14" customFormat="1">
      <c r="N23756" s="74"/>
    </row>
    <row r="23757" spans="14:14" customFormat="1">
      <c r="N23757" s="74"/>
    </row>
    <row r="23758" spans="14:14" customFormat="1">
      <c r="N23758" s="74"/>
    </row>
    <row r="23759" spans="14:14" customFormat="1">
      <c r="N23759" s="74"/>
    </row>
    <row r="23760" spans="14:14" customFormat="1">
      <c r="N23760" s="74"/>
    </row>
    <row r="23761" spans="14:14" customFormat="1">
      <c r="N23761" s="74"/>
    </row>
    <row r="23762" spans="14:14" customFormat="1">
      <c r="N23762" s="74"/>
    </row>
    <row r="23763" spans="14:14" customFormat="1">
      <c r="N23763" s="74"/>
    </row>
    <row r="23764" spans="14:14" customFormat="1">
      <c r="N23764" s="74"/>
    </row>
    <row r="23765" spans="14:14" customFormat="1">
      <c r="N23765" s="74"/>
    </row>
    <row r="23766" spans="14:14" customFormat="1">
      <c r="N23766" s="74"/>
    </row>
    <row r="23767" spans="14:14" customFormat="1">
      <c r="N23767" s="74"/>
    </row>
    <row r="23768" spans="14:14" customFormat="1">
      <c r="N23768" s="74"/>
    </row>
    <row r="23769" spans="14:14" customFormat="1">
      <c r="N23769" s="74"/>
    </row>
    <row r="23770" spans="14:14" customFormat="1">
      <c r="N23770" s="74"/>
    </row>
    <row r="23771" spans="14:14" customFormat="1">
      <c r="N23771" s="74"/>
    </row>
    <row r="23772" spans="14:14" customFormat="1">
      <c r="N23772" s="74"/>
    </row>
    <row r="23773" spans="14:14" customFormat="1">
      <c r="N23773" s="74"/>
    </row>
    <row r="23774" spans="14:14" customFormat="1">
      <c r="N23774" s="74"/>
    </row>
    <row r="23775" spans="14:14" customFormat="1">
      <c r="N23775" s="74"/>
    </row>
    <row r="23776" spans="14:14" customFormat="1">
      <c r="N23776" s="74"/>
    </row>
    <row r="23777" spans="14:14" customFormat="1">
      <c r="N23777" s="74"/>
    </row>
    <row r="23778" spans="14:14" customFormat="1">
      <c r="N23778" s="74"/>
    </row>
    <row r="23779" spans="14:14" customFormat="1">
      <c r="N23779" s="74"/>
    </row>
    <row r="23780" spans="14:14" customFormat="1">
      <c r="N23780" s="74"/>
    </row>
    <row r="23781" spans="14:14" customFormat="1">
      <c r="N23781" s="74"/>
    </row>
    <row r="23782" spans="14:14" customFormat="1">
      <c r="N23782" s="74"/>
    </row>
    <row r="23783" spans="14:14" customFormat="1">
      <c r="N23783" s="74"/>
    </row>
    <row r="23784" spans="14:14" customFormat="1">
      <c r="N23784" s="74"/>
    </row>
    <row r="23785" spans="14:14" customFormat="1">
      <c r="N23785" s="74"/>
    </row>
    <row r="23786" spans="14:14" customFormat="1">
      <c r="N23786" s="74"/>
    </row>
    <row r="23787" spans="14:14" customFormat="1">
      <c r="N23787" s="74"/>
    </row>
    <row r="23788" spans="14:14" customFormat="1">
      <c r="N23788" s="74"/>
    </row>
    <row r="23789" spans="14:14" customFormat="1">
      <c r="N23789" s="74"/>
    </row>
    <row r="23790" spans="14:14" customFormat="1">
      <c r="N23790" s="74"/>
    </row>
    <row r="23791" spans="14:14" customFormat="1">
      <c r="N23791" s="74"/>
    </row>
    <row r="23792" spans="14:14" customFormat="1">
      <c r="N23792" s="74"/>
    </row>
    <row r="23793" spans="14:14" customFormat="1">
      <c r="N23793" s="74"/>
    </row>
    <row r="23794" spans="14:14" customFormat="1">
      <c r="N23794" s="74"/>
    </row>
    <row r="23795" spans="14:14" customFormat="1">
      <c r="N23795" s="74"/>
    </row>
    <row r="23796" spans="14:14" customFormat="1">
      <c r="N23796" s="74"/>
    </row>
    <row r="23797" spans="14:14" customFormat="1">
      <c r="N23797" s="74"/>
    </row>
    <row r="23798" spans="14:14" customFormat="1">
      <c r="N23798" s="74"/>
    </row>
    <row r="23799" spans="14:14" customFormat="1">
      <c r="N23799" s="74"/>
    </row>
    <row r="23800" spans="14:14" customFormat="1">
      <c r="N23800" s="74"/>
    </row>
    <row r="23801" spans="14:14" customFormat="1">
      <c r="N23801" s="74"/>
    </row>
    <row r="23802" spans="14:14" customFormat="1">
      <c r="N23802" s="74"/>
    </row>
    <row r="23803" spans="14:14" customFormat="1">
      <c r="N23803" s="74"/>
    </row>
    <row r="23804" spans="14:14" customFormat="1">
      <c r="N23804" s="74"/>
    </row>
    <row r="23805" spans="14:14" customFormat="1">
      <c r="N23805" s="74"/>
    </row>
    <row r="23806" spans="14:14" customFormat="1">
      <c r="N23806" s="74"/>
    </row>
    <row r="23807" spans="14:14" customFormat="1">
      <c r="N23807" s="74"/>
    </row>
    <row r="23808" spans="14:14" customFormat="1">
      <c r="N23808" s="74"/>
    </row>
    <row r="23809" spans="14:14" customFormat="1">
      <c r="N23809" s="74"/>
    </row>
    <row r="23810" spans="14:14" customFormat="1">
      <c r="N23810" s="74"/>
    </row>
    <row r="23811" spans="14:14" customFormat="1">
      <c r="N23811" s="74"/>
    </row>
    <row r="23812" spans="14:14" customFormat="1">
      <c r="N23812" s="74"/>
    </row>
    <row r="23813" spans="14:14" customFormat="1">
      <c r="N23813" s="74"/>
    </row>
    <row r="23814" spans="14:14" customFormat="1">
      <c r="N23814" s="74"/>
    </row>
    <row r="23815" spans="14:14" customFormat="1">
      <c r="N23815" s="74"/>
    </row>
    <row r="23816" spans="14:14" customFormat="1">
      <c r="N23816" s="74"/>
    </row>
    <row r="23817" spans="14:14" customFormat="1">
      <c r="N23817" s="74"/>
    </row>
    <row r="23818" spans="14:14" customFormat="1">
      <c r="N23818" s="74"/>
    </row>
    <row r="23819" spans="14:14" customFormat="1">
      <c r="N23819" s="74"/>
    </row>
    <row r="23820" spans="14:14" customFormat="1">
      <c r="N23820" s="74"/>
    </row>
    <row r="23821" spans="14:14" customFormat="1">
      <c r="N23821" s="74"/>
    </row>
    <row r="23822" spans="14:14" customFormat="1">
      <c r="N23822" s="74"/>
    </row>
    <row r="23823" spans="14:14" customFormat="1">
      <c r="N23823" s="74"/>
    </row>
    <row r="23824" spans="14:14" customFormat="1">
      <c r="N23824" s="74"/>
    </row>
    <row r="23825" spans="14:14" customFormat="1">
      <c r="N23825" s="74"/>
    </row>
    <row r="23826" spans="14:14" customFormat="1">
      <c r="N23826" s="74"/>
    </row>
    <row r="23827" spans="14:14" customFormat="1">
      <c r="N23827" s="74"/>
    </row>
    <row r="23828" spans="14:14" customFormat="1">
      <c r="N23828" s="74"/>
    </row>
    <row r="23829" spans="14:14" customFormat="1">
      <c r="N23829" s="74"/>
    </row>
    <row r="23830" spans="14:14" customFormat="1">
      <c r="N23830" s="74"/>
    </row>
    <row r="23831" spans="14:14" customFormat="1">
      <c r="N23831" s="74"/>
    </row>
    <row r="23832" spans="14:14" customFormat="1">
      <c r="N23832" s="74"/>
    </row>
    <row r="23833" spans="14:14" customFormat="1">
      <c r="N23833" s="74"/>
    </row>
    <row r="23834" spans="14:14" customFormat="1">
      <c r="N23834" s="74"/>
    </row>
    <row r="23835" spans="14:14" customFormat="1">
      <c r="N23835" s="74"/>
    </row>
    <row r="23836" spans="14:14" customFormat="1">
      <c r="N23836" s="74"/>
    </row>
    <row r="23837" spans="14:14" customFormat="1">
      <c r="N23837" s="74"/>
    </row>
    <row r="23838" spans="14:14" customFormat="1">
      <c r="N23838" s="74"/>
    </row>
    <row r="23839" spans="14:14" customFormat="1">
      <c r="N23839" s="74"/>
    </row>
    <row r="23840" spans="14:14" customFormat="1">
      <c r="N23840" s="74"/>
    </row>
    <row r="23841" spans="14:14" customFormat="1">
      <c r="N23841" s="74"/>
    </row>
    <row r="23842" spans="14:14" customFormat="1">
      <c r="N23842" s="74"/>
    </row>
    <row r="23843" spans="14:14" customFormat="1">
      <c r="N23843" s="74"/>
    </row>
    <row r="23844" spans="14:14" customFormat="1">
      <c r="N23844" s="74"/>
    </row>
    <row r="23845" spans="14:14" customFormat="1">
      <c r="N23845" s="74"/>
    </row>
    <row r="23846" spans="14:14" customFormat="1">
      <c r="N23846" s="74"/>
    </row>
    <row r="23847" spans="14:14" customFormat="1">
      <c r="N23847" s="74"/>
    </row>
    <row r="23848" spans="14:14" customFormat="1">
      <c r="N23848" s="74"/>
    </row>
    <row r="23849" spans="14:14" customFormat="1">
      <c r="N23849" s="74"/>
    </row>
    <row r="23850" spans="14:14" customFormat="1">
      <c r="N23850" s="74"/>
    </row>
    <row r="23851" spans="14:14" customFormat="1">
      <c r="N23851" s="74"/>
    </row>
    <row r="23852" spans="14:14" customFormat="1">
      <c r="N23852" s="74"/>
    </row>
    <row r="23853" spans="14:14" customFormat="1">
      <c r="N23853" s="74"/>
    </row>
    <row r="23854" spans="14:14" customFormat="1">
      <c r="N23854" s="74"/>
    </row>
    <row r="23855" spans="14:14" customFormat="1">
      <c r="N23855" s="74"/>
    </row>
    <row r="23856" spans="14:14" customFormat="1">
      <c r="N23856" s="74"/>
    </row>
    <row r="23857" spans="14:14" customFormat="1">
      <c r="N23857" s="74"/>
    </row>
    <row r="23858" spans="14:14" customFormat="1">
      <c r="N23858" s="74"/>
    </row>
    <row r="23859" spans="14:14" customFormat="1">
      <c r="N23859" s="74"/>
    </row>
    <row r="23860" spans="14:14" customFormat="1">
      <c r="N23860" s="74"/>
    </row>
    <row r="23861" spans="14:14" customFormat="1">
      <c r="N23861" s="74"/>
    </row>
    <row r="23862" spans="14:14" customFormat="1">
      <c r="N23862" s="74"/>
    </row>
    <row r="23863" spans="14:14" customFormat="1">
      <c r="N23863" s="74"/>
    </row>
    <row r="23864" spans="14:14" customFormat="1">
      <c r="N23864" s="74"/>
    </row>
    <row r="23865" spans="14:14" customFormat="1">
      <c r="N23865" s="74"/>
    </row>
    <row r="23866" spans="14:14" customFormat="1">
      <c r="N23866" s="74"/>
    </row>
    <row r="23867" spans="14:14" customFormat="1">
      <c r="N23867" s="74"/>
    </row>
    <row r="23868" spans="14:14" customFormat="1">
      <c r="N23868" s="74"/>
    </row>
    <row r="23869" spans="14:14" customFormat="1">
      <c r="N23869" s="74"/>
    </row>
    <row r="23870" spans="14:14" customFormat="1">
      <c r="N23870" s="74"/>
    </row>
    <row r="23871" spans="14:14" customFormat="1">
      <c r="N23871" s="74"/>
    </row>
    <row r="23872" spans="14:14" customFormat="1">
      <c r="N23872" s="74"/>
    </row>
    <row r="23873" spans="14:14" customFormat="1">
      <c r="N23873" s="74"/>
    </row>
    <row r="23874" spans="14:14" customFormat="1">
      <c r="N23874" s="74"/>
    </row>
    <row r="23875" spans="14:14" customFormat="1">
      <c r="N23875" s="74"/>
    </row>
    <row r="23876" spans="14:14" customFormat="1">
      <c r="N23876" s="74"/>
    </row>
    <row r="23877" spans="14:14" customFormat="1">
      <c r="N23877" s="74"/>
    </row>
    <row r="23878" spans="14:14" customFormat="1">
      <c r="N23878" s="74"/>
    </row>
    <row r="23879" spans="14:14" customFormat="1">
      <c r="N23879" s="74"/>
    </row>
    <row r="23880" spans="14:14" customFormat="1">
      <c r="N23880" s="74"/>
    </row>
    <row r="23881" spans="14:14" customFormat="1">
      <c r="N23881" s="74"/>
    </row>
    <row r="23882" spans="14:14" customFormat="1">
      <c r="N23882" s="74"/>
    </row>
    <row r="23883" spans="14:14" customFormat="1">
      <c r="N23883" s="74"/>
    </row>
    <row r="23884" spans="14:14" customFormat="1">
      <c r="N23884" s="74"/>
    </row>
    <row r="23885" spans="14:14" customFormat="1">
      <c r="N23885" s="74"/>
    </row>
    <row r="23886" spans="14:14" customFormat="1">
      <c r="N23886" s="74"/>
    </row>
    <row r="23887" spans="14:14" customFormat="1">
      <c r="N23887" s="74"/>
    </row>
    <row r="23888" spans="14:14" customFormat="1">
      <c r="N23888" s="74"/>
    </row>
    <row r="23889" spans="14:14" customFormat="1">
      <c r="N23889" s="74"/>
    </row>
    <row r="23890" spans="14:14" customFormat="1">
      <c r="N23890" s="74"/>
    </row>
    <row r="23891" spans="14:14" customFormat="1">
      <c r="N23891" s="74"/>
    </row>
    <row r="23892" spans="14:14" customFormat="1">
      <c r="N23892" s="74"/>
    </row>
    <row r="23893" spans="14:14" customFormat="1">
      <c r="N23893" s="74"/>
    </row>
    <row r="23894" spans="14:14" customFormat="1">
      <c r="N23894" s="74"/>
    </row>
    <row r="23895" spans="14:14" customFormat="1">
      <c r="N23895" s="74"/>
    </row>
    <row r="23896" spans="14:14" customFormat="1">
      <c r="N23896" s="74"/>
    </row>
    <row r="23897" spans="14:14" customFormat="1">
      <c r="N23897" s="74"/>
    </row>
    <row r="23898" spans="14:14" customFormat="1">
      <c r="N23898" s="74"/>
    </row>
    <row r="23899" spans="14:14" customFormat="1">
      <c r="N23899" s="74"/>
    </row>
    <row r="23900" spans="14:14" customFormat="1">
      <c r="N23900" s="74"/>
    </row>
    <row r="23901" spans="14:14" customFormat="1">
      <c r="N23901" s="74"/>
    </row>
    <row r="23902" spans="14:14" customFormat="1">
      <c r="N23902" s="74"/>
    </row>
    <row r="23903" spans="14:14" customFormat="1">
      <c r="N23903" s="74"/>
    </row>
    <row r="23904" spans="14:14" customFormat="1">
      <c r="N23904" s="74"/>
    </row>
    <row r="23905" spans="14:14" customFormat="1">
      <c r="N23905" s="74"/>
    </row>
    <row r="23906" spans="14:14" customFormat="1">
      <c r="N23906" s="74"/>
    </row>
    <row r="23907" spans="14:14" customFormat="1">
      <c r="N23907" s="74"/>
    </row>
    <row r="23908" spans="14:14" customFormat="1">
      <c r="N23908" s="74"/>
    </row>
    <row r="23909" spans="14:14" customFormat="1">
      <c r="N23909" s="74"/>
    </row>
    <row r="23910" spans="14:14" customFormat="1">
      <c r="N23910" s="74"/>
    </row>
    <row r="23911" spans="14:14" customFormat="1">
      <c r="N23911" s="74"/>
    </row>
    <row r="23912" spans="14:14" customFormat="1">
      <c r="N23912" s="74"/>
    </row>
    <row r="23913" spans="14:14" customFormat="1">
      <c r="N23913" s="74"/>
    </row>
    <row r="23914" spans="14:14" customFormat="1">
      <c r="N23914" s="74"/>
    </row>
    <row r="23915" spans="14:14" customFormat="1">
      <c r="N23915" s="74"/>
    </row>
    <row r="23916" spans="14:14" customFormat="1">
      <c r="N23916" s="74"/>
    </row>
    <row r="23917" spans="14:14" customFormat="1">
      <c r="N23917" s="74"/>
    </row>
    <row r="23918" spans="14:14" customFormat="1">
      <c r="N23918" s="74"/>
    </row>
    <row r="23919" spans="14:14" customFormat="1">
      <c r="N23919" s="74"/>
    </row>
    <row r="23920" spans="14:14" customFormat="1">
      <c r="N23920" s="74"/>
    </row>
    <row r="23921" spans="14:14" customFormat="1">
      <c r="N23921" s="74"/>
    </row>
    <row r="23922" spans="14:14" customFormat="1">
      <c r="N23922" s="74"/>
    </row>
    <row r="23923" spans="14:14" customFormat="1">
      <c r="N23923" s="74"/>
    </row>
    <row r="23924" spans="14:14" customFormat="1">
      <c r="N23924" s="74"/>
    </row>
    <row r="23925" spans="14:14" customFormat="1">
      <c r="N23925" s="74"/>
    </row>
    <row r="23926" spans="14:14" customFormat="1">
      <c r="N23926" s="74"/>
    </row>
    <row r="23927" spans="14:14" customFormat="1">
      <c r="N23927" s="74"/>
    </row>
    <row r="23928" spans="14:14" customFormat="1">
      <c r="N23928" s="74"/>
    </row>
    <row r="23929" spans="14:14" customFormat="1">
      <c r="N23929" s="74"/>
    </row>
    <row r="23930" spans="14:14" customFormat="1">
      <c r="N23930" s="74"/>
    </row>
    <row r="23931" spans="14:14" customFormat="1">
      <c r="N23931" s="74"/>
    </row>
    <row r="23932" spans="14:14" customFormat="1">
      <c r="N23932" s="74"/>
    </row>
    <row r="23933" spans="14:14" customFormat="1">
      <c r="N23933" s="74"/>
    </row>
    <row r="23934" spans="14:14" customFormat="1">
      <c r="N23934" s="74"/>
    </row>
    <row r="23935" spans="14:14" customFormat="1">
      <c r="N23935" s="74"/>
    </row>
    <row r="23936" spans="14:14" customFormat="1">
      <c r="N23936" s="74"/>
    </row>
    <row r="23937" spans="14:14" customFormat="1">
      <c r="N23937" s="74"/>
    </row>
    <row r="23938" spans="14:14" customFormat="1">
      <c r="N23938" s="74"/>
    </row>
    <row r="23939" spans="14:14" customFormat="1">
      <c r="N23939" s="74"/>
    </row>
    <row r="23940" spans="14:14" customFormat="1">
      <c r="N23940" s="74"/>
    </row>
    <row r="23941" spans="14:14" customFormat="1">
      <c r="N23941" s="74"/>
    </row>
    <row r="23942" spans="14:14" customFormat="1">
      <c r="N23942" s="74"/>
    </row>
    <row r="23943" spans="14:14" customFormat="1">
      <c r="N23943" s="74"/>
    </row>
    <row r="23944" spans="14:14" customFormat="1">
      <c r="N23944" s="74"/>
    </row>
    <row r="23945" spans="14:14" customFormat="1">
      <c r="N23945" s="74"/>
    </row>
    <row r="23946" spans="14:14" customFormat="1">
      <c r="N23946" s="74"/>
    </row>
    <row r="23947" spans="14:14" customFormat="1">
      <c r="N23947" s="74"/>
    </row>
    <row r="23948" spans="14:14" customFormat="1">
      <c r="N23948" s="74"/>
    </row>
    <row r="23949" spans="14:14" customFormat="1">
      <c r="N23949" s="74"/>
    </row>
    <row r="23950" spans="14:14" customFormat="1">
      <c r="N23950" s="74"/>
    </row>
    <row r="23951" spans="14:14" customFormat="1">
      <c r="N23951" s="74"/>
    </row>
    <row r="23952" spans="14:14" customFormat="1">
      <c r="N23952" s="74"/>
    </row>
    <row r="23953" spans="14:14" customFormat="1">
      <c r="N23953" s="74"/>
    </row>
    <row r="23954" spans="14:14" customFormat="1">
      <c r="N23954" s="74"/>
    </row>
    <row r="23955" spans="14:14" customFormat="1">
      <c r="N23955" s="74"/>
    </row>
    <row r="23956" spans="14:14" customFormat="1">
      <c r="N23956" s="74"/>
    </row>
    <row r="23957" spans="14:14" customFormat="1">
      <c r="N23957" s="74"/>
    </row>
    <row r="23958" spans="14:14" customFormat="1">
      <c r="N23958" s="74"/>
    </row>
    <row r="23959" spans="14:14" customFormat="1">
      <c r="N23959" s="74"/>
    </row>
    <row r="23960" spans="14:14" customFormat="1">
      <c r="N23960" s="74"/>
    </row>
    <row r="23961" spans="14:14" customFormat="1">
      <c r="N23961" s="74"/>
    </row>
    <row r="23962" spans="14:14" customFormat="1">
      <c r="N23962" s="74"/>
    </row>
    <row r="23963" spans="14:14" customFormat="1">
      <c r="N23963" s="74"/>
    </row>
    <row r="23964" spans="14:14" customFormat="1">
      <c r="N23964" s="74"/>
    </row>
    <row r="23965" spans="14:14" customFormat="1">
      <c r="N23965" s="74"/>
    </row>
    <row r="23966" spans="14:14" customFormat="1">
      <c r="N23966" s="74"/>
    </row>
    <row r="23967" spans="14:14" customFormat="1">
      <c r="N23967" s="74"/>
    </row>
    <row r="23968" spans="14:14" customFormat="1">
      <c r="N23968" s="74"/>
    </row>
    <row r="23969" spans="14:14" customFormat="1">
      <c r="N23969" s="74"/>
    </row>
    <row r="23970" spans="14:14" customFormat="1">
      <c r="N23970" s="74"/>
    </row>
    <row r="23971" spans="14:14" customFormat="1">
      <c r="N23971" s="74"/>
    </row>
    <row r="23972" spans="14:14" customFormat="1">
      <c r="N23972" s="74"/>
    </row>
    <row r="23973" spans="14:14" customFormat="1">
      <c r="N23973" s="74"/>
    </row>
    <row r="23974" spans="14:14" customFormat="1">
      <c r="N23974" s="74"/>
    </row>
    <row r="23975" spans="14:14" customFormat="1">
      <c r="N23975" s="74"/>
    </row>
    <row r="23976" spans="14:14" customFormat="1">
      <c r="N23976" s="74"/>
    </row>
    <row r="23977" spans="14:14" customFormat="1">
      <c r="N23977" s="74"/>
    </row>
    <row r="23978" spans="14:14" customFormat="1">
      <c r="N23978" s="74"/>
    </row>
    <row r="23979" spans="14:14" customFormat="1">
      <c r="N23979" s="74"/>
    </row>
    <row r="23980" spans="14:14" customFormat="1">
      <c r="N23980" s="74"/>
    </row>
    <row r="23981" spans="14:14" customFormat="1">
      <c r="N23981" s="74"/>
    </row>
    <row r="23982" spans="14:14" customFormat="1">
      <c r="N23982" s="74"/>
    </row>
    <row r="23983" spans="14:14" customFormat="1">
      <c r="N23983" s="74"/>
    </row>
    <row r="23984" spans="14:14" customFormat="1">
      <c r="N23984" s="74"/>
    </row>
    <row r="23985" spans="14:14" customFormat="1">
      <c r="N23985" s="74"/>
    </row>
    <row r="23986" spans="14:14" customFormat="1">
      <c r="N23986" s="74"/>
    </row>
    <row r="23987" spans="14:14" customFormat="1">
      <c r="N23987" s="74"/>
    </row>
    <row r="23988" spans="14:14" customFormat="1">
      <c r="N23988" s="74"/>
    </row>
    <row r="23989" spans="14:14" customFormat="1">
      <c r="N23989" s="74"/>
    </row>
    <row r="23990" spans="14:14" customFormat="1">
      <c r="N23990" s="74"/>
    </row>
    <row r="23991" spans="14:14" customFormat="1">
      <c r="N23991" s="74"/>
    </row>
    <row r="23992" spans="14:14" customFormat="1">
      <c r="N23992" s="74"/>
    </row>
    <row r="23993" spans="14:14" customFormat="1">
      <c r="N23993" s="74"/>
    </row>
    <row r="23994" spans="14:14" customFormat="1">
      <c r="N23994" s="74"/>
    </row>
    <row r="23995" spans="14:14" customFormat="1">
      <c r="N23995" s="74"/>
    </row>
    <row r="23996" spans="14:14" customFormat="1">
      <c r="N23996" s="74"/>
    </row>
    <row r="23997" spans="14:14" customFormat="1">
      <c r="N23997" s="74"/>
    </row>
    <row r="23998" spans="14:14" customFormat="1">
      <c r="N23998" s="74"/>
    </row>
    <row r="23999" spans="14:14" customFormat="1">
      <c r="N23999" s="74"/>
    </row>
    <row r="24000" spans="14:14" customFormat="1">
      <c r="N24000" s="74"/>
    </row>
    <row r="24001" spans="14:14" customFormat="1">
      <c r="N24001" s="74"/>
    </row>
    <row r="24002" spans="14:14" customFormat="1">
      <c r="N24002" s="74"/>
    </row>
    <row r="24003" spans="14:14" customFormat="1">
      <c r="N24003" s="74"/>
    </row>
    <row r="24004" spans="14:14" customFormat="1">
      <c r="N24004" s="74"/>
    </row>
    <row r="24005" spans="14:14" customFormat="1">
      <c r="N24005" s="74"/>
    </row>
    <row r="24006" spans="14:14" customFormat="1">
      <c r="N24006" s="74"/>
    </row>
    <row r="24007" spans="14:14" customFormat="1">
      <c r="N24007" s="74"/>
    </row>
    <row r="24008" spans="14:14" customFormat="1">
      <c r="N24008" s="74"/>
    </row>
    <row r="24009" spans="14:14" customFormat="1">
      <c r="N24009" s="74"/>
    </row>
    <row r="24010" spans="14:14" customFormat="1">
      <c r="N24010" s="74"/>
    </row>
    <row r="24011" spans="14:14" customFormat="1">
      <c r="N24011" s="74"/>
    </row>
    <row r="24012" spans="14:14" customFormat="1">
      <c r="N24012" s="74"/>
    </row>
    <row r="24013" spans="14:14" customFormat="1">
      <c r="N24013" s="74"/>
    </row>
    <row r="24014" spans="14:14" customFormat="1">
      <c r="N24014" s="74"/>
    </row>
    <row r="24015" spans="14:14" customFormat="1">
      <c r="N24015" s="74"/>
    </row>
    <row r="24016" spans="14:14" customFormat="1">
      <c r="N24016" s="74"/>
    </row>
    <row r="24017" spans="14:14" customFormat="1">
      <c r="N24017" s="74"/>
    </row>
    <row r="24018" spans="14:14" customFormat="1">
      <c r="N24018" s="74"/>
    </row>
    <row r="24019" spans="14:14" customFormat="1">
      <c r="N24019" s="74"/>
    </row>
    <row r="24020" spans="14:14" customFormat="1">
      <c r="N24020" s="74"/>
    </row>
    <row r="24021" spans="14:14" customFormat="1">
      <c r="N24021" s="74"/>
    </row>
    <row r="24022" spans="14:14" customFormat="1">
      <c r="N24022" s="74"/>
    </row>
    <row r="24023" spans="14:14" customFormat="1">
      <c r="N24023" s="74"/>
    </row>
    <row r="24024" spans="14:14" customFormat="1">
      <c r="N24024" s="74"/>
    </row>
    <row r="24025" spans="14:14" customFormat="1">
      <c r="N24025" s="74"/>
    </row>
    <row r="24026" spans="14:14" customFormat="1">
      <c r="N24026" s="74"/>
    </row>
    <row r="24027" spans="14:14" customFormat="1">
      <c r="N24027" s="74"/>
    </row>
    <row r="24028" spans="14:14" customFormat="1">
      <c r="N24028" s="74"/>
    </row>
    <row r="24029" spans="14:14" customFormat="1">
      <c r="N24029" s="74"/>
    </row>
    <row r="24030" spans="14:14" customFormat="1">
      <c r="N24030" s="74"/>
    </row>
    <row r="24031" spans="14:14" customFormat="1">
      <c r="N24031" s="74"/>
    </row>
    <row r="24032" spans="14:14" customFormat="1">
      <c r="N24032" s="74"/>
    </row>
    <row r="24033" spans="14:14" customFormat="1">
      <c r="N24033" s="74"/>
    </row>
    <row r="24034" spans="14:14" customFormat="1">
      <c r="N24034" s="74"/>
    </row>
    <row r="24035" spans="14:14" customFormat="1">
      <c r="N24035" s="74"/>
    </row>
    <row r="24036" spans="14:14" customFormat="1">
      <c r="N24036" s="74"/>
    </row>
    <row r="24037" spans="14:14" customFormat="1">
      <c r="N24037" s="74"/>
    </row>
    <row r="24038" spans="14:14" customFormat="1">
      <c r="N24038" s="74"/>
    </row>
    <row r="24039" spans="14:14" customFormat="1">
      <c r="N24039" s="74"/>
    </row>
    <row r="24040" spans="14:14" customFormat="1">
      <c r="N24040" s="74"/>
    </row>
    <row r="24041" spans="14:14" customFormat="1">
      <c r="N24041" s="74"/>
    </row>
    <row r="24042" spans="14:14" customFormat="1">
      <c r="N24042" s="74"/>
    </row>
    <row r="24043" spans="14:14" customFormat="1">
      <c r="N24043" s="74"/>
    </row>
    <row r="24044" spans="14:14" customFormat="1">
      <c r="N24044" s="74"/>
    </row>
    <row r="24045" spans="14:14" customFormat="1">
      <c r="N24045" s="74"/>
    </row>
    <row r="24046" spans="14:14" customFormat="1">
      <c r="N24046" s="74"/>
    </row>
    <row r="24047" spans="14:14" customFormat="1">
      <c r="N24047" s="74"/>
    </row>
    <row r="24048" spans="14:14" customFormat="1">
      <c r="N24048" s="74"/>
    </row>
    <row r="24049" spans="14:14" customFormat="1">
      <c r="N24049" s="74"/>
    </row>
    <row r="24050" spans="14:14" customFormat="1">
      <c r="N24050" s="74"/>
    </row>
    <row r="24051" spans="14:14" customFormat="1">
      <c r="N24051" s="74"/>
    </row>
    <row r="24052" spans="14:14" customFormat="1">
      <c r="N24052" s="74"/>
    </row>
    <row r="24053" spans="14:14" customFormat="1">
      <c r="N24053" s="74"/>
    </row>
    <row r="24054" spans="14:14" customFormat="1">
      <c r="N24054" s="74"/>
    </row>
    <row r="24055" spans="14:14" customFormat="1">
      <c r="N24055" s="74"/>
    </row>
    <row r="24056" spans="14:14" customFormat="1">
      <c r="N24056" s="74"/>
    </row>
    <row r="24057" spans="14:14" customFormat="1">
      <c r="N24057" s="74"/>
    </row>
    <row r="24058" spans="14:14" customFormat="1">
      <c r="N24058" s="74"/>
    </row>
    <row r="24059" spans="14:14" customFormat="1">
      <c r="N24059" s="74"/>
    </row>
    <row r="24060" spans="14:14" customFormat="1">
      <c r="N24060" s="74"/>
    </row>
    <row r="24061" spans="14:14" customFormat="1">
      <c r="N24061" s="74"/>
    </row>
    <row r="24062" spans="14:14" customFormat="1">
      <c r="N24062" s="74"/>
    </row>
    <row r="24063" spans="14:14" customFormat="1">
      <c r="N24063" s="74"/>
    </row>
    <row r="24064" spans="14:14" customFormat="1">
      <c r="N24064" s="74"/>
    </row>
    <row r="24065" spans="14:14" customFormat="1">
      <c r="N24065" s="74"/>
    </row>
    <row r="24066" spans="14:14" customFormat="1">
      <c r="N24066" s="74"/>
    </row>
    <row r="24067" spans="14:14" customFormat="1">
      <c r="N24067" s="74"/>
    </row>
    <row r="24068" spans="14:14" customFormat="1">
      <c r="N24068" s="74"/>
    </row>
    <row r="24069" spans="14:14" customFormat="1">
      <c r="N24069" s="74"/>
    </row>
    <row r="24070" spans="14:14" customFormat="1">
      <c r="N24070" s="74"/>
    </row>
    <row r="24071" spans="14:14" customFormat="1">
      <c r="N24071" s="74"/>
    </row>
    <row r="24072" spans="14:14" customFormat="1">
      <c r="N24072" s="74"/>
    </row>
    <row r="24073" spans="14:14" customFormat="1">
      <c r="N24073" s="74"/>
    </row>
    <row r="24074" spans="14:14" customFormat="1">
      <c r="N24074" s="74"/>
    </row>
    <row r="24075" spans="14:14" customFormat="1">
      <c r="N24075" s="74"/>
    </row>
    <row r="24076" spans="14:14" customFormat="1">
      <c r="N24076" s="74"/>
    </row>
    <row r="24077" spans="14:14" customFormat="1">
      <c r="N24077" s="74"/>
    </row>
    <row r="24078" spans="14:14" customFormat="1">
      <c r="N24078" s="74"/>
    </row>
    <row r="24079" spans="14:14" customFormat="1">
      <c r="N24079" s="74"/>
    </row>
    <row r="24080" spans="14:14" customFormat="1">
      <c r="N24080" s="74"/>
    </row>
    <row r="24081" spans="14:14" customFormat="1">
      <c r="N24081" s="74"/>
    </row>
    <row r="24082" spans="14:14" customFormat="1">
      <c r="N24082" s="74"/>
    </row>
    <row r="24083" spans="14:14" customFormat="1">
      <c r="N24083" s="74"/>
    </row>
    <row r="24084" spans="14:14" customFormat="1">
      <c r="N24084" s="74"/>
    </row>
    <row r="24085" spans="14:14" customFormat="1">
      <c r="N24085" s="74"/>
    </row>
    <row r="24086" spans="14:14" customFormat="1">
      <c r="N24086" s="74"/>
    </row>
    <row r="24087" spans="14:14" customFormat="1">
      <c r="N24087" s="74"/>
    </row>
    <row r="24088" spans="14:14" customFormat="1">
      <c r="N24088" s="74"/>
    </row>
    <row r="24089" spans="14:14" customFormat="1">
      <c r="N24089" s="74"/>
    </row>
    <row r="24090" spans="14:14" customFormat="1">
      <c r="N24090" s="74"/>
    </row>
    <row r="24091" spans="14:14" customFormat="1">
      <c r="N24091" s="74"/>
    </row>
    <row r="24092" spans="14:14" customFormat="1">
      <c r="N24092" s="74"/>
    </row>
    <row r="24093" spans="14:14" customFormat="1">
      <c r="N24093" s="74"/>
    </row>
    <row r="24094" spans="14:14" customFormat="1">
      <c r="N24094" s="74"/>
    </row>
    <row r="24095" spans="14:14" customFormat="1">
      <c r="N24095" s="74"/>
    </row>
    <row r="24096" spans="14:14" customFormat="1">
      <c r="N24096" s="74"/>
    </row>
    <row r="24097" spans="14:14" customFormat="1">
      <c r="N24097" s="74"/>
    </row>
    <row r="24098" spans="14:14" customFormat="1">
      <c r="N24098" s="74"/>
    </row>
    <row r="24099" spans="14:14" customFormat="1">
      <c r="N24099" s="74"/>
    </row>
    <row r="24100" spans="14:14" customFormat="1">
      <c r="N24100" s="74"/>
    </row>
    <row r="24101" spans="14:14" customFormat="1">
      <c r="N24101" s="74"/>
    </row>
    <row r="24102" spans="14:14" customFormat="1">
      <c r="N24102" s="74"/>
    </row>
    <row r="24103" spans="14:14" customFormat="1">
      <c r="N24103" s="74"/>
    </row>
    <row r="24104" spans="14:14" customFormat="1">
      <c r="N24104" s="74"/>
    </row>
    <row r="24105" spans="14:14" customFormat="1">
      <c r="N24105" s="74"/>
    </row>
    <row r="24106" spans="14:14" customFormat="1">
      <c r="N24106" s="74"/>
    </row>
    <row r="24107" spans="14:14" customFormat="1">
      <c r="N24107" s="74"/>
    </row>
    <row r="24108" spans="14:14" customFormat="1">
      <c r="N24108" s="74"/>
    </row>
    <row r="24109" spans="14:14" customFormat="1">
      <c r="N24109" s="74"/>
    </row>
    <row r="24110" spans="14:14" customFormat="1">
      <c r="N24110" s="74"/>
    </row>
    <row r="24111" spans="14:14" customFormat="1">
      <c r="N24111" s="74"/>
    </row>
    <row r="24112" spans="14:14" customFormat="1">
      <c r="N24112" s="74"/>
    </row>
    <row r="24113" spans="14:14" customFormat="1">
      <c r="N24113" s="74"/>
    </row>
    <row r="24114" spans="14:14" customFormat="1">
      <c r="N24114" s="74"/>
    </row>
    <row r="24115" spans="14:14" customFormat="1">
      <c r="N24115" s="74"/>
    </row>
    <row r="24116" spans="14:14" customFormat="1">
      <c r="N24116" s="74"/>
    </row>
    <row r="24117" spans="14:14" customFormat="1">
      <c r="N24117" s="74"/>
    </row>
    <row r="24118" spans="14:14" customFormat="1">
      <c r="N24118" s="74"/>
    </row>
    <row r="24119" spans="14:14" customFormat="1">
      <c r="N24119" s="74"/>
    </row>
    <row r="24120" spans="14:14" customFormat="1">
      <c r="N24120" s="74"/>
    </row>
    <row r="24121" spans="14:14" customFormat="1">
      <c r="N24121" s="74"/>
    </row>
    <row r="24122" spans="14:14" customFormat="1">
      <c r="N24122" s="74"/>
    </row>
    <row r="24123" spans="14:14" customFormat="1">
      <c r="N24123" s="74"/>
    </row>
    <row r="24124" spans="14:14" customFormat="1">
      <c r="N24124" s="74"/>
    </row>
    <row r="24125" spans="14:14" customFormat="1">
      <c r="N24125" s="74"/>
    </row>
    <row r="24126" spans="14:14" customFormat="1">
      <c r="N24126" s="74"/>
    </row>
    <row r="24127" spans="14:14" customFormat="1">
      <c r="N24127" s="74"/>
    </row>
    <row r="24128" spans="14:14" customFormat="1">
      <c r="N24128" s="74"/>
    </row>
    <row r="24129" spans="14:14" customFormat="1">
      <c r="N24129" s="74"/>
    </row>
    <row r="24130" spans="14:14" customFormat="1">
      <c r="N24130" s="74"/>
    </row>
    <row r="24131" spans="14:14" customFormat="1">
      <c r="N24131" s="74"/>
    </row>
    <row r="24132" spans="14:14" customFormat="1">
      <c r="N24132" s="74"/>
    </row>
    <row r="24133" spans="14:14" customFormat="1">
      <c r="N24133" s="74"/>
    </row>
    <row r="24134" spans="14:14" customFormat="1">
      <c r="N24134" s="74"/>
    </row>
    <row r="24135" spans="14:14" customFormat="1">
      <c r="N24135" s="74"/>
    </row>
    <row r="24136" spans="14:14" customFormat="1">
      <c r="N24136" s="74"/>
    </row>
    <row r="24137" spans="14:14" customFormat="1">
      <c r="N24137" s="74"/>
    </row>
    <row r="24138" spans="14:14" customFormat="1">
      <c r="N24138" s="74"/>
    </row>
    <row r="24139" spans="14:14" customFormat="1">
      <c r="N24139" s="74"/>
    </row>
    <row r="24140" spans="14:14" customFormat="1">
      <c r="N24140" s="74"/>
    </row>
    <row r="24141" spans="14:14" customFormat="1">
      <c r="N24141" s="74"/>
    </row>
    <row r="24142" spans="14:14" customFormat="1">
      <c r="N24142" s="74"/>
    </row>
    <row r="24143" spans="14:14" customFormat="1">
      <c r="N24143" s="74"/>
    </row>
    <row r="24144" spans="14:14" customFormat="1">
      <c r="N24144" s="74"/>
    </row>
    <row r="24145" spans="14:14" customFormat="1">
      <c r="N24145" s="74"/>
    </row>
    <row r="24146" spans="14:14" customFormat="1">
      <c r="N24146" s="74"/>
    </row>
    <row r="24147" spans="14:14" customFormat="1">
      <c r="N24147" s="74"/>
    </row>
    <row r="24148" spans="14:14" customFormat="1">
      <c r="N24148" s="74"/>
    </row>
    <row r="24149" spans="14:14" customFormat="1">
      <c r="N24149" s="74"/>
    </row>
    <row r="24150" spans="14:14" customFormat="1">
      <c r="N24150" s="74"/>
    </row>
    <row r="24151" spans="14:14" customFormat="1">
      <c r="N24151" s="74"/>
    </row>
    <row r="24152" spans="14:14" customFormat="1">
      <c r="N24152" s="74"/>
    </row>
    <row r="24153" spans="14:14" customFormat="1">
      <c r="N24153" s="74"/>
    </row>
    <row r="24154" spans="14:14" customFormat="1">
      <c r="N24154" s="74"/>
    </row>
    <row r="24155" spans="14:14" customFormat="1">
      <c r="N24155" s="74"/>
    </row>
    <row r="24156" spans="14:14" customFormat="1">
      <c r="N24156" s="74"/>
    </row>
    <row r="24157" spans="14:14" customFormat="1">
      <c r="N24157" s="74"/>
    </row>
    <row r="24158" spans="14:14" customFormat="1">
      <c r="N24158" s="74"/>
    </row>
    <row r="24159" spans="14:14" customFormat="1">
      <c r="N24159" s="74"/>
    </row>
    <row r="24160" spans="14:14" customFormat="1">
      <c r="N24160" s="74"/>
    </row>
    <row r="24161" spans="14:14" customFormat="1">
      <c r="N24161" s="74"/>
    </row>
    <row r="24162" spans="14:14" customFormat="1">
      <c r="N24162" s="74"/>
    </row>
    <row r="24163" spans="14:14" customFormat="1">
      <c r="N24163" s="74"/>
    </row>
    <row r="24164" spans="14:14" customFormat="1">
      <c r="N24164" s="74"/>
    </row>
    <row r="24165" spans="14:14" customFormat="1">
      <c r="N24165" s="74"/>
    </row>
    <row r="24166" spans="14:14" customFormat="1">
      <c r="N24166" s="74"/>
    </row>
    <row r="24167" spans="14:14" customFormat="1">
      <c r="N24167" s="74"/>
    </row>
    <row r="24168" spans="14:14" customFormat="1">
      <c r="N24168" s="74"/>
    </row>
    <row r="24169" spans="14:14" customFormat="1">
      <c r="N24169" s="74"/>
    </row>
    <row r="24170" spans="14:14" customFormat="1">
      <c r="N24170" s="74"/>
    </row>
    <row r="24171" spans="14:14" customFormat="1">
      <c r="N24171" s="74"/>
    </row>
    <row r="24172" spans="14:14" customFormat="1">
      <c r="N24172" s="74"/>
    </row>
    <row r="24173" spans="14:14" customFormat="1">
      <c r="N24173" s="74"/>
    </row>
    <row r="24174" spans="14:14" customFormat="1">
      <c r="N24174" s="74"/>
    </row>
    <row r="24175" spans="14:14" customFormat="1">
      <c r="N24175" s="74"/>
    </row>
    <row r="24176" spans="14:14" customFormat="1">
      <c r="N24176" s="74"/>
    </row>
    <row r="24177" spans="14:14" customFormat="1">
      <c r="N24177" s="74"/>
    </row>
    <row r="24178" spans="14:14" customFormat="1">
      <c r="N24178" s="74"/>
    </row>
    <row r="24179" spans="14:14" customFormat="1">
      <c r="N24179" s="74"/>
    </row>
    <row r="24180" spans="14:14" customFormat="1">
      <c r="N24180" s="74"/>
    </row>
    <row r="24181" spans="14:14" customFormat="1">
      <c r="N24181" s="74"/>
    </row>
    <row r="24182" spans="14:14" customFormat="1">
      <c r="N24182" s="74"/>
    </row>
    <row r="24183" spans="14:14" customFormat="1">
      <c r="N24183" s="74"/>
    </row>
    <row r="24184" spans="14:14" customFormat="1">
      <c r="N24184" s="74"/>
    </row>
    <row r="24185" spans="14:14" customFormat="1">
      <c r="N24185" s="74"/>
    </row>
    <row r="24186" spans="14:14" customFormat="1">
      <c r="N24186" s="74"/>
    </row>
    <row r="24187" spans="14:14" customFormat="1">
      <c r="N24187" s="74"/>
    </row>
    <row r="24188" spans="14:14" customFormat="1">
      <c r="N24188" s="74"/>
    </row>
    <row r="24189" spans="14:14" customFormat="1">
      <c r="N24189" s="74"/>
    </row>
    <row r="24190" spans="14:14" customFormat="1">
      <c r="N24190" s="74"/>
    </row>
    <row r="24191" spans="14:14" customFormat="1">
      <c r="N24191" s="74"/>
    </row>
    <row r="24192" spans="14:14" customFormat="1">
      <c r="N24192" s="74"/>
    </row>
    <row r="24193" spans="14:14" customFormat="1">
      <c r="N24193" s="74"/>
    </row>
    <row r="24194" spans="14:14" customFormat="1">
      <c r="N24194" s="74"/>
    </row>
    <row r="24195" spans="14:14" customFormat="1">
      <c r="N24195" s="74"/>
    </row>
    <row r="24196" spans="14:14" customFormat="1">
      <c r="N24196" s="74"/>
    </row>
    <row r="24197" spans="14:14" customFormat="1">
      <c r="N24197" s="74"/>
    </row>
    <row r="24198" spans="14:14" customFormat="1">
      <c r="N24198" s="74"/>
    </row>
    <row r="24199" spans="14:14" customFormat="1">
      <c r="N24199" s="74"/>
    </row>
    <row r="24200" spans="14:14" customFormat="1">
      <c r="N24200" s="74"/>
    </row>
    <row r="24201" spans="14:14" customFormat="1">
      <c r="N24201" s="74"/>
    </row>
    <row r="24202" spans="14:14" customFormat="1">
      <c r="N24202" s="74"/>
    </row>
    <row r="24203" spans="14:14" customFormat="1">
      <c r="N24203" s="74"/>
    </row>
    <row r="24204" spans="14:14" customFormat="1">
      <c r="N24204" s="74"/>
    </row>
    <row r="24205" spans="14:14" customFormat="1">
      <c r="N24205" s="74"/>
    </row>
    <row r="24206" spans="14:14" customFormat="1">
      <c r="N24206" s="74"/>
    </row>
    <row r="24207" spans="14:14" customFormat="1">
      <c r="N24207" s="74"/>
    </row>
    <row r="24208" spans="14:14" customFormat="1">
      <c r="N24208" s="74"/>
    </row>
    <row r="24209" spans="14:14" customFormat="1">
      <c r="N24209" s="74"/>
    </row>
    <row r="24210" spans="14:14" customFormat="1">
      <c r="N24210" s="74"/>
    </row>
    <row r="24211" spans="14:14" customFormat="1">
      <c r="N24211" s="74"/>
    </row>
    <row r="24212" spans="14:14" customFormat="1">
      <c r="N24212" s="74"/>
    </row>
    <row r="24213" spans="14:14" customFormat="1">
      <c r="N24213" s="74"/>
    </row>
    <row r="24214" spans="14:14" customFormat="1">
      <c r="N24214" s="74"/>
    </row>
    <row r="24215" spans="14:14" customFormat="1">
      <c r="N24215" s="74"/>
    </row>
    <row r="24216" spans="14:14" customFormat="1">
      <c r="N24216" s="74"/>
    </row>
    <row r="24217" spans="14:14" customFormat="1">
      <c r="N24217" s="74"/>
    </row>
    <row r="24218" spans="14:14" customFormat="1">
      <c r="N24218" s="74"/>
    </row>
    <row r="24219" spans="14:14" customFormat="1">
      <c r="N24219" s="74"/>
    </row>
    <row r="24220" spans="14:14" customFormat="1">
      <c r="N24220" s="74"/>
    </row>
    <row r="24221" spans="14:14" customFormat="1">
      <c r="N24221" s="74"/>
    </row>
    <row r="24222" spans="14:14" customFormat="1">
      <c r="N24222" s="74"/>
    </row>
    <row r="24223" spans="14:14" customFormat="1">
      <c r="N24223" s="74"/>
    </row>
    <row r="24224" spans="14:14" customFormat="1">
      <c r="N24224" s="74"/>
    </row>
    <row r="24225" spans="14:14" customFormat="1">
      <c r="N24225" s="74"/>
    </row>
    <row r="24226" spans="14:14" customFormat="1">
      <c r="N24226" s="74"/>
    </row>
    <row r="24227" spans="14:14" customFormat="1">
      <c r="N24227" s="74"/>
    </row>
    <row r="24228" spans="14:14" customFormat="1">
      <c r="N24228" s="74"/>
    </row>
    <row r="24229" spans="14:14" customFormat="1">
      <c r="N24229" s="74"/>
    </row>
    <row r="24230" spans="14:14" customFormat="1">
      <c r="N24230" s="74"/>
    </row>
    <row r="24231" spans="14:14" customFormat="1">
      <c r="N24231" s="74"/>
    </row>
    <row r="24232" spans="14:14" customFormat="1">
      <c r="N24232" s="74"/>
    </row>
    <row r="24233" spans="14:14" customFormat="1">
      <c r="N24233" s="74"/>
    </row>
    <row r="24234" spans="14:14" customFormat="1">
      <c r="N24234" s="74"/>
    </row>
    <row r="24235" spans="14:14" customFormat="1">
      <c r="N24235" s="74"/>
    </row>
    <row r="24236" spans="14:14" customFormat="1">
      <c r="N24236" s="74"/>
    </row>
    <row r="24237" spans="14:14" customFormat="1">
      <c r="N24237" s="74"/>
    </row>
    <row r="24238" spans="14:14" customFormat="1">
      <c r="N24238" s="74"/>
    </row>
    <row r="24239" spans="14:14" customFormat="1">
      <c r="N24239" s="74"/>
    </row>
    <row r="24240" spans="14:14" customFormat="1">
      <c r="N24240" s="74"/>
    </row>
    <row r="24241" spans="14:14" customFormat="1">
      <c r="N24241" s="74"/>
    </row>
    <row r="24242" spans="14:14" customFormat="1">
      <c r="N24242" s="74"/>
    </row>
    <row r="24243" spans="14:14" customFormat="1">
      <c r="N24243" s="74"/>
    </row>
    <row r="24244" spans="14:14" customFormat="1">
      <c r="N24244" s="74"/>
    </row>
    <row r="24245" spans="14:14" customFormat="1">
      <c r="N24245" s="74"/>
    </row>
    <row r="24246" spans="14:14" customFormat="1">
      <c r="N24246" s="74"/>
    </row>
    <row r="24247" spans="14:14" customFormat="1">
      <c r="N24247" s="74"/>
    </row>
    <row r="24248" spans="14:14" customFormat="1">
      <c r="N24248" s="74"/>
    </row>
    <row r="24249" spans="14:14" customFormat="1">
      <c r="N24249" s="74"/>
    </row>
    <row r="24250" spans="14:14" customFormat="1">
      <c r="N24250" s="74"/>
    </row>
    <row r="24251" spans="14:14" customFormat="1">
      <c r="N24251" s="74"/>
    </row>
    <row r="24252" spans="14:14" customFormat="1">
      <c r="N24252" s="74"/>
    </row>
    <row r="24253" spans="14:14" customFormat="1">
      <c r="N24253" s="74"/>
    </row>
    <row r="24254" spans="14:14" customFormat="1">
      <c r="N24254" s="74"/>
    </row>
    <row r="24255" spans="14:14" customFormat="1">
      <c r="N24255" s="74"/>
    </row>
    <row r="24256" spans="14:14" customFormat="1">
      <c r="N24256" s="74"/>
    </row>
    <row r="24257" spans="14:14" customFormat="1">
      <c r="N24257" s="74"/>
    </row>
    <row r="24258" spans="14:14" customFormat="1">
      <c r="N24258" s="74"/>
    </row>
    <row r="24259" spans="14:14" customFormat="1">
      <c r="N24259" s="74"/>
    </row>
    <row r="24260" spans="14:14" customFormat="1">
      <c r="N24260" s="74"/>
    </row>
    <row r="24261" spans="14:14" customFormat="1">
      <c r="N24261" s="74"/>
    </row>
    <row r="24262" spans="14:14" customFormat="1">
      <c r="N24262" s="74"/>
    </row>
    <row r="24263" spans="14:14" customFormat="1">
      <c r="N24263" s="74"/>
    </row>
    <row r="24264" spans="14:14" customFormat="1">
      <c r="N24264" s="74"/>
    </row>
    <row r="24265" spans="14:14" customFormat="1">
      <c r="N24265" s="74"/>
    </row>
    <row r="24266" spans="14:14" customFormat="1">
      <c r="N24266" s="74"/>
    </row>
    <row r="24267" spans="14:14" customFormat="1">
      <c r="N24267" s="74"/>
    </row>
    <row r="24268" spans="14:14" customFormat="1">
      <c r="N24268" s="74"/>
    </row>
    <row r="24269" spans="14:14" customFormat="1">
      <c r="N24269" s="74"/>
    </row>
    <row r="24270" spans="14:14" customFormat="1">
      <c r="N24270" s="74"/>
    </row>
    <row r="24271" spans="14:14" customFormat="1">
      <c r="N24271" s="74"/>
    </row>
    <row r="24272" spans="14:14" customFormat="1">
      <c r="N24272" s="74"/>
    </row>
    <row r="24273" spans="14:14" customFormat="1">
      <c r="N24273" s="74"/>
    </row>
    <row r="24274" spans="14:14" customFormat="1">
      <c r="N24274" s="74"/>
    </row>
    <row r="24275" spans="14:14" customFormat="1">
      <c r="N24275" s="74"/>
    </row>
    <row r="24276" spans="14:14" customFormat="1">
      <c r="N24276" s="74"/>
    </row>
    <row r="24277" spans="14:14" customFormat="1">
      <c r="N24277" s="74"/>
    </row>
    <row r="24278" spans="14:14" customFormat="1">
      <c r="N24278" s="74"/>
    </row>
    <row r="24279" spans="14:14" customFormat="1">
      <c r="N24279" s="74"/>
    </row>
    <row r="24280" spans="14:14" customFormat="1">
      <c r="N24280" s="74"/>
    </row>
    <row r="24281" spans="14:14" customFormat="1">
      <c r="N24281" s="74"/>
    </row>
    <row r="24282" spans="14:14" customFormat="1">
      <c r="N24282" s="74"/>
    </row>
    <row r="24283" spans="14:14" customFormat="1">
      <c r="N24283" s="74"/>
    </row>
    <row r="24284" spans="14:14" customFormat="1">
      <c r="N24284" s="74"/>
    </row>
    <row r="24285" spans="14:14" customFormat="1">
      <c r="N24285" s="74"/>
    </row>
    <row r="24286" spans="14:14" customFormat="1">
      <c r="N24286" s="74"/>
    </row>
    <row r="24287" spans="14:14" customFormat="1">
      <c r="N24287" s="74"/>
    </row>
    <row r="24288" spans="14:14" customFormat="1">
      <c r="N24288" s="74"/>
    </row>
    <row r="24289" spans="14:14" customFormat="1">
      <c r="N24289" s="74"/>
    </row>
    <row r="24290" spans="14:14" customFormat="1">
      <c r="N24290" s="74"/>
    </row>
    <row r="24291" spans="14:14" customFormat="1">
      <c r="N24291" s="74"/>
    </row>
    <row r="24292" spans="14:14" customFormat="1">
      <c r="N24292" s="74"/>
    </row>
    <row r="24293" spans="14:14" customFormat="1">
      <c r="N24293" s="74"/>
    </row>
    <row r="24294" spans="14:14" customFormat="1">
      <c r="N24294" s="74"/>
    </row>
    <row r="24295" spans="14:14" customFormat="1">
      <c r="N24295" s="74"/>
    </row>
    <row r="24296" spans="14:14" customFormat="1">
      <c r="N24296" s="74"/>
    </row>
    <row r="24297" spans="14:14" customFormat="1">
      <c r="N24297" s="74"/>
    </row>
    <row r="24298" spans="14:14" customFormat="1">
      <c r="N24298" s="74"/>
    </row>
    <row r="24299" spans="14:14" customFormat="1">
      <c r="N24299" s="74"/>
    </row>
    <row r="24300" spans="14:14" customFormat="1">
      <c r="N24300" s="74"/>
    </row>
    <row r="24301" spans="14:14" customFormat="1">
      <c r="N24301" s="74"/>
    </row>
    <row r="24302" spans="14:14" customFormat="1">
      <c r="N24302" s="74"/>
    </row>
    <row r="24303" spans="14:14" customFormat="1">
      <c r="N24303" s="74"/>
    </row>
    <row r="24304" spans="14:14" customFormat="1">
      <c r="N24304" s="74"/>
    </row>
    <row r="24305" spans="14:14" customFormat="1">
      <c r="N24305" s="74"/>
    </row>
    <row r="24306" spans="14:14" customFormat="1">
      <c r="N24306" s="74"/>
    </row>
    <row r="24307" spans="14:14" customFormat="1">
      <c r="N24307" s="74"/>
    </row>
    <row r="24308" spans="14:14" customFormat="1">
      <c r="N24308" s="74"/>
    </row>
    <row r="24309" spans="14:14" customFormat="1">
      <c r="N24309" s="74"/>
    </row>
    <row r="24310" spans="14:14" customFormat="1">
      <c r="N24310" s="74"/>
    </row>
    <row r="24311" spans="14:14" customFormat="1">
      <c r="N24311" s="74"/>
    </row>
    <row r="24312" spans="14:14" customFormat="1">
      <c r="N24312" s="74"/>
    </row>
    <row r="24313" spans="14:14" customFormat="1">
      <c r="N24313" s="74"/>
    </row>
    <row r="24314" spans="14:14" customFormat="1">
      <c r="N24314" s="74"/>
    </row>
    <row r="24315" spans="14:14" customFormat="1">
      <c r="N24315" s="74"/>
    </row>
    <row r="24316" spans="14:14" customFormat="1">
      <c r="N24316" s="74"/>
    </row>
    <row r="24317" spans="14:14" customFormat="1">
      <c r="N24317" s="74"/>
    </row>
    <row r="24318" spans="14:14" customFormat="1">
      <c r="N24318" s="74"/>
    </row>
    <row r="24319" spans="14:14" customFormat="1">
      <c r="N24319" s="74"/>
    </row>
    <row r="24320" spans="14:14" customFormat="1">
      <c r="N24320" s="74"/>
    </row>
    <row r="24321" spans="14:14" customFormat="1">
      <c r="N24321" s="74"/>
    </row>
    <row r="24322" spans="14:14" customFormat="1">
      <c r="N24322" s="74"/>
    </row>
    <row r="24323" spans="14:14" customFormat="1">
      <c r="N24323" s="74"/>
    </row>
    <row r="24324" spans="14:14" customFormat="1">
      <c r="N24324" s="74"/>
    </row>
    <row r="24325" spans="14:14" customFormat="1">
      <c r="N24325" s="74"/>
    </row>
    <row r="24326" spans="14:14" customFormat="1">
      <c r="N24326" s="74"/>
    </row>
    <row r="24327" spans="14:14" customFormat="1">
      <c r="N24327" s="74"/>
    </row>
    <row r="24328" spans="14:14" customFormat="1">
      <c r="N24328" s="74"/>
    </row>
    <row r="24329" spans="14:14" customFormat="1">
      <c r="N24329" s="74"/>
    </row>
    <row r="24330" spans="14:14" customFormat="1">
      <c r="N24330" s="74"/>
    </row>
    <row r="24331" spans="14:14" customFormat="1">
      <c r="N24331" s="74"/>
    </row>
    <row r="24332" spans="14:14" customFormat="1">
      <c r="N24332" s="74"/>
    </row>
    <row r="24333" spans="14:14" customFormat="1">
      <c r="N24333" s="74"/>
    </row>
    <row r="24334" spans="14:14" customFormat="1">
      <c r="N24334" s="74"/>
    </row>
    <row r="24335" spans="14:14" customFormat="1">
      <c r="N24335" s="74"/>
    </row>
    <row r="24336" spans="14:14" customFormat="1">
      <c r="N24336" s="74"/>
    </row>
    <row r="24337" spans="14:14" customFormat="1">
      <c r="N24337" s="74"/>
    </row>
    <row r="24338" spans="14:14" customFormat="1">
      <c r="N24338" s="74"/>
    </row>
    <row r="24339" spans="14:14" customFormat="1">
      <c r="N24339" s="74"/>
    </row>
    <row r="24340" spans="14:14" customFormat="1">
      <c r="N24340" s="74"/>
    </row>
    <row r="24341" spans="14:14" customFormat="1">
      <c r="N24341" s="74"/>
    </row>
    <row r="24342" spans="14:14" customFormat="1">
      <c r="N24342" s="74"/>
    </row>
    <row r="24343" spans="14:14" customFormat="1">
      <c r="N24343" s="74"/>
    </row>
    <row r="24344" spans="14:14" customFormat="1">
      <c r="N24344" s="74"/>
    </row>
    <row r="24345" spans="14:14" customFormat="1">
      <c r="N24345" s="74"/>
    </row>
    <row r="24346" spans="14:14" customFormat="1">
      <c r="N24346" s="74"/>
    </row>
    <row r="24347" spans="14:14" customFormat="1">
      <c r="N24347" s="74"/>
    </row>
    <row r="24348" spans="14:14" customFormat="1">
      <c r="N24348" s="74"/>
    </row>
    <row r="24349" spans="14:14" customFormat="1">
      <c r="N24349" s="74"/>
    </row>
    <row r="24350" spans="14:14" customFormat="1">
      <c r="N24350" s="74"/>
    </row>
    <row r="24351" spans="14:14" customFormat="1">
      <c r="N24351" s="74"/>
    </row>
    <row r="24352" spans="14:14" customFormat="1">
      <c r="N24352" s="74"/>
    </row>
    <row r="24353" spans="14:14" customFormat="1">
      <c r="N24353" s="74"/>
    </row>
    <row r="24354" spans="14:14" customFormat="1">
      <c r="N24354" s="74"/>
    </row>
    <row r="24355" spans="14:14" customFormat="1">
      <c r="N24355" s="74"/>
    </row>
    <row r="24356" spans="14:14" customFormat="1">
      <c r="N24356" s="74"/>
    </row>
    <row r="24357" spans="14:14" customFormat="1">
      <c r="N24357" s="74"/>
    </row>
    <row r="24358" spans="14:14" customFormat="1">
      <c r="N24358" s="74"/>
    </row>
    <row r="24359" spans="14:14" customFormat="1">
      <c r="N24359" s="74"/>
    </row>
    <row r="24360" spans="14:14" customFormat="1">
      <c r="N24360" s="74"/>
    </row>
    <row r="24361" spans="14:14" customFormat="1">
      <c r="N24361" s="74"/>
    </row>
    <row r="24362" spans="14:14" customFormat="1">
      <c r="N24362" s="74"/>
    </row>
    <row r="24363" spans="14:14" customFormat="1">
      <c r="N24363" s="74"/>
    </row>
    <row r="24364" spans="14:14" customFormat="1">
      <c r="N24364" s="74"/>
    </row>
    <row r="24365" spans="14:14" customFormat="1">
      <c r="N24365" s="74"/>
    </row>
    <row r="24366" spans="14:14" customFormat="1">
      <c r="N24366" s="74"/>
    </row>
    <row r="24367" spans="14:14" customFormat="1">
      <c r="N24367" s="74"/>
    </row>
    <row r="24368" spans="14:14" customFormat="1">
      <c r="N24368" s="74"/>
    </row>
    <row r="24369" spans="14:14" customFormat="1">
      <c r="N24369" s="74"/>
    </row>
    <row r="24370" spans="14:14" customFormat="1">
      <c r="N24370" s="74"/>
    </row>
    <row r="24371" spans="14:14" customFormat="1">
      <c r="N24371" s="74"/>
    </row>
    <row r="24372" spans="14:14" customFormat="1">
      <c r="N24372" s="74"/>
    </row>
    <row r="24373" spans="14:14" customFormat="1">
      <c r="N24373" s="74"/>
    </row>
    <row r="24374" spans="14:14" customFormat="1">
      <c r="N24374" s="74"/>
    </row>
    <row r="24375" spans="14:14" customFormat="1">
      <c r="N24375" s="74"/>
    </row>
    <row r="24376" spans="14:14" customFormat="1">
      <c r="N24376" s="74"/>
    </row>
    <row r="24377" spans="14:14" customFormat="1">
      <c r="N24377" s="74"/>
    </row>
    <row r="24378" spans="14:14" customFormat="1">
      <c r="N24378" s="74"/>
    </row>
    <row r="24379" spans="14:14" customFormat="1">
      <c r="N24379" s="74"/>
    </row>
    <row r="24380" spans="14:14" customFormat="1">
      <c r="N24380" s="74"/>
    </row>
    <row r="24381" spans="14:14" customFormat="1">
      <c r="N24381" s="74"/>
    </row>
    <row r="24382" spans="14:14" customFormat="1">
      <c r="N24382" s="74"/>
    </row>
    <row r="24383" spans="14:14" customFormat="1">
      <c r="N24383" s="74"/>
    </row>
    <row r="24384" spans="14:14" customFormat="1">
      <c r="N24384" s="74"/>
    </row>
    <row r="24385" spans="14:14" customFormat="1">
      <c r="N24385" s="74"/>
    </row>
    <row r="24386" spans="14:14" customFormat="1">
      <c r="N24386" s="74"/>
    </row>
    <row r="24387" spans="14:14" customFormat="1">
      <c r="N24387" s="74"/>
    </row>
    <row r="24388" spans="14:14" customFormat="1">
      <c r="N24388" s="74"/>
    </row>
    <row r="24389" spans="14:14" customFormat="1">
      <c r="N24389" s="74"/>
    </row>
    <row r="24390" spans="14:14" customFormat="1">
      <c r="N24390" s="74"/>
    </row>
    <row r="24391" spans="14:14" customFormat="1">
      <c r="N24391" s="74"/>
    </row>
    <row r="24392" spans="14:14" customFormat="1">
      <c r="N24392" s="74"/>
    </row>
    <row r="24393" spans="14:14" customFormat="1">
      <c r="N24393" s="74"/>
    </row>
    <row r="24394" spans="14:14" customFormat="1">
      <c r="N24394" s="74"/>
    </row>
    <row r="24395" spans="14:14" customFormat="1">
      <c r="N24395" s="74"/>
    </row>
    <row r="24396" spans="14:14" customFormat="1">
      <c r="N24396" s="74"/>
    </row>
    <row r="24397" spans="14:14" customFormat="1">
      <c r="N24397" s="74"/>
    </row>
    <row r="24398" spans="14:14" customFormat="1">
      <c r="N24398" s="74"/>
    </row>
    <row r="24399" spans="14:14" customFormat="1">
      <c r="N24399" s="74"/>
    </row>
    <row r="24400" spans="14:14" customFormat="1">
      <c r="N24400" s="74"/>
    </row>
    <row r="24401" spans="14:14" customFormat="1">
      <c r="N24401" s="74"/>
    </row>
    <row r="24402" spans="14:14" customFormat="1">
      <c r="N24402" s="74"/>
    </row>
    <row r="24403" spans="14:14" customFormat="1">
      <c r="N24403" s="74"/>
    </row>
    <row r="24404" spans="14:14" customFormat="1">
      <c r="N24404" s="74"/>
    </row>
    <row r="24405" spans="14:14" customFormat="1">
      <c r="N24405" s="74"/>
    </row>
    <row r="24406" spans="14:14" customFormat="1">
      <c r="N24406" s="74"/>
    </row>
    <row r="24407" spans="14:14" customFormat="1">
      <c r="N24407" s="74"/>
    </row>
    <row r="24408" spans="14:14" customFormat="1">
      <c r="N24408" s="74"/>
    </row>
    <row r="24409" spans="14:14" customFormat="1">
      <c r="N24409" s="74"/>
    </row>
    <row r="24410" spans="14:14" customFormat="1">
      <c r="N24410" s="74"/>
    </row>
    <row r="24411" spans="14:14" customFormat="1">
      <c r="N24411" s="74"/>
    </row>
    <row r="24412" spans="14:14" customFormat="1">
      <c r="N24412" s="74"/>
    </row>
    <row r="24413" spans="14:14" customFormat="1">
      <c r="N24413" s="74"/>
    </row>
    <row r="24414" spans="14:14" customFormat="1">
      <c r="N24414" s="74"/>
    </row>
    <row r="24415" spans="14:14" customFormat="1">
      <c r="N24415" s="74"/>
    </row>
    <row r="24416" spans="14:14" customFormat="1">
      <c r="N24416" s="74"/>
    </row>
    <row r="24417" spans="14:14" customFormat="1">
      <c r="N24417" s="74"/>
    </row>
    <row r="24418" spans="14:14" customFormat="1">
      <c r="N24418" s="74"/>
    </row>
    <row r="24419" spans="14:14" customFormat="1">
      <c r="N24419" s="74"/>
    </row>
    <row r="24420" spans="14:14" customFormat="1">
      <c r="N24420" s="74"/>
    </row>
    <row r="24421" spans="14:14" customFormat="1">
      <c r="N24421" s="74"/>
    </row>
    <row r="24422" spans="14:14" customFormat="1">
      <c r="N24422" s="74"/>
    </row>
    <row r="24423" spans="14:14" customFormat="1">
      <c r="N24423" s="74"/>
    </row>
    <row r="24424" spans="14:14" customFormat="1">
      <c r="N24424" s="74"/>
    </row>
    <row r="24425" spans="14:14" customFormat="1">
      <c r="N24425" s="74"/>
    </row>
    <row r="24426" spans="14:14" customFormat="1">
      <c r="N24426" s="74"/>
    </row>
    <row r="24427" spans="14:14" customFormat="1">
      <c r="N24427" s="74"/>
    </row>
    <row r="24428" spans="14:14" customFormat="1">
      <c r="N24428" s="74"/>
    </row>
    <row r="24429" spans="14:14" customFormat="1">
      <c r="N24429" s="74"/>
    </row>
    <row r="24430" spans="14:14" customFormat="1">
      <c r="N24430" s="74"/>
    </row>
    <row r="24431" spans="14:14" customFormat="1">
      <c r="N24431" s="74"/>
    </row>
    <row r="24432" spans="14:14" customFormat="1">
      <c r="N24432" s="74"/>
    </row>
    <row r="24433" spans="14:14" customFormat="1">
      <c r="N24433" s="74"/>
    </row>
    <row r="24434" spans="14:14" customFormat="1">
      <c r="N24434" s="74"/>
    </row>
    <row r="24435" spans="14:14" customFormat="1">
      <c r="N24435" s="74"/>
    </row>
    <row r="24436" spans="14:14" customFormat="1">
      <c r="N24436" s="74"/>
    </row>
    <row r="24437" spans="14:14" customFormat="1">
      <c r="N24437" s="74"/>
    </row>
    <row r="24438" spans="14:14" customFormat="1">
      <c r="N24438" s="74"/>
    </row>
    <row r="24439" spans="14:14" customFormat="1">
      <c r="N24439" s="74"/>
    </row>
    <row r="24440" spans="14:14" customFormat="1">
      <c r="N24440" s="74"/>
    </row>
    <row r="24441" spans="14:14" customFormat="1">
      <c r="N24441" s="74"/>
    </row>
    <row r="24442" spans="14:14" customFormat="1">
      <c r="N24442" s="74"/>
    </row>
    <row r="24443" spans="14:14" customFormat="1">
      <c r="N24443" s="74"/>
    </row>
    <row r="24444" spans="14:14" customFormat="1">
      <c r="N24444" s="74"/>
    </row>
    <row r="24445" spans="14:14" customFormat="1">
      <c r="N24445" s="74"/>
    </row>
    <row r="24446" spans="14:14" customFormat="1">
      <c r="N24446" s="74"/>
    </row>
    <row r="24447" spans="14:14" customFormat="1">
      <c r="N24447" s="74"/>
    </row>
    <row r="24448" spans="14:14" customFormat="1">
      <c r="N24448" s="74"/>
    </row>
    <row r="24449" spans="14:14" customFormat="1">
      <c r="N24449" s="74"/>
    </row>
    <row r="24450" spans="14:14" customFormat="1">
      <c r="N24450" s="74"/>
    </row>
    <row r="24451" spans="14:14" customFormat="1">
      <c r="N24451" s="74"/>
    </row>
    <row r="24452" spans="14:14" customFormat="1">
      <c r="N24452" s="74"/>
    </row>
    <row r="24453" spans="14:14" customFormat="1">
      <c r="N24453" s="74"/>
    </row>
    <row r="24454" spans="14:14" customFormat="1">
      <c r="N24454" s="74"/>
    </row>
    <row r="24455" spans="14:14" customFormat="1">
      <c r="N24455" s="74"/>
    </row>
    <row r="24456" spans="14:14" customFormat="1">
      <c r="N24456" s="74"/>
    </row>
    <row r="24457" spans="14:14" customFormat="1">
      <c r="N24457" s="74"/>
    </row>
    <row r="24458" spans="14:14" customFormat="1">
      <c r="N24458" s="74"/>
    </row>
    <row r="24459" spans="14:14" customFormat="1">
      <c r="N24459" s="74"/>
    </row>
    <row r="24460" spans="14:14" customFormat="1">
      <c r="N24460" s="74"/>
    </row>
    <row r="24461" spans="14:14" customFormat="1">
      <c r="N24461" s="74"/>
    </row>
    <row r="24462" spans="14:14" customFormat="1">
      <c r="N24462" s="74"/>
    </row>
    <row r="24463" spans="14:14" customFormat="1">
      <c r="N24463" s="74"/>
    </row>
    <row r="24464" spans="14:14" customFormat="1">
      <c r="N24464" s="74"/>
    </row>
    <row r="24465" spans="14:14" customFormat="1">
      <c r="N24465" s="74"/>
    </row>
    <row r="24466" spans="14:14" customFormat="1">
      <c r="N24466" s="74"/>
    </row>
    <row r="24467" spans="14:14" customFormat="1">
      <c r="N24467" s="74"/>
    </row>
    <row r="24468" spans="14:14" customFormat="1">
      <c r="N24468" s="74"/>
    </row>
    <row r="24469" spans="14:14" customFormat="1">
      <c r="N24469" s="74"/>
    </row>
    <row r="24470" spans="14:14" customFormat="1">
      <c r="N24470" s="74"/>
    </row>
    <row r="24471" spans="14:14" customFormat="1">
      <c r="N24471" s="74"/>
    </row>
    <row r="24472" spans="14:14" customFormat="1">
      <c r="N24472" s="74"/>
    </row>
    <row r="24473" spans="14:14" customFormat="1">
      <c r="N24473" s="74"/>
    </row>
    <row r="24474" spans="14:14" customFormat="1">
      <c r="N24474" s="74"/>
    </row>
    <row r="24475" spans="14:14" customFormat="1">
      <c r="N24475" s="74"/>
    </row>
    <row r="24476" spans="14:14" customFormat="1">
      <c r="N24476" s="74"/>
    </row>
    <row r="24477" spans="14:14" customFormat="1">
      <c r="N24477" s="74"/>
    </row>
    <row r="24478" spans="14:14" customFormat="1">
      <c r="N24478" s="74"/>
    </row>
    <row r="24479" spans="14:14" customFormat="1">
      <c r="N24479" s="74"/>
    </row>
    <row r="24480" spans="14:14" customFormat="1">
      <c r="N24480" s="74"/>
    </row>
    <row r="24481" spans="14:14" customFormat="1">
      <c r="N24481" s="74"/>
    </row>
    <row r="24482" spans="14:14" customFormat="1">
      <c r="N24482" s="74"/>
    </row>
    <row r="24483" spans="14:14" customFormat="1">
      <c r="N24483" s="74"/>
    </row>
    <row r="24484" spans="14:14" customFormat="1">
      <c r="N24484" s="74"/>
    </row>
    <row r="24485" spans="14:14" customFormat="1">
      <c r="N24485" s="74"/>
    </row>
    <row r="24486" spans="14:14" customFormat="1">
      <c r="N24486" s="74"/>
    </row>
    <row r="24487" spans="14:14" customFormat="1">
      <c r="N24487" s="74"/>
    </row>
    <row r="24488" spans="14:14" customFormat="1">
      <c r="N24488" s="74"/>
    </row>
    <row r="24489" spans="14:14" customFormat="1">
      <c r="N24489" s="74"/>
    </row>
    <row r="24490" spans="14:14" customFormat="1">
      <c r="N24490" s="74"/>
    </row>
    <row r="24491" spans="14:14" customFormat="1">
      <c r="N24491" s="74"/>
    </row>
    <row r="24492" spans="14:14" customFormat="1">
      <c r="N24492" s="74"/>
    </row>
    <row r="24493" spans="14:14" customFormat="1">
      <c r="N24493" s="74"/>
    </row>
    <row r="24494" spans="14:14" customFormat="1">
      <c r="N24494" s="74"/>
    </row>
    <row r="24495" spans="14:14" customFormat="1">
      <c r="N24495" s="74"/>
    </row>
    <row r="24496" spans="14:14" customFormat="1">
      <c r="N24496" s="74"/>
    </row>
    <row r="24497" spans="14:14" customFormat="1">
      <c r="N24497" s="74"/>
    </row>
    <row r="24498" spans="14:14" customFormat="1">
      <c r="N24498" s="74"/>
    </row>
    <row r="24499" spans="14:14" customFormat="1">
      <c r="N24499" s="74"/>
    </row>
    <row r="24500" spans="14:14" customFormat="1">
      <c r="N24500" s="74"/>
    </row>
    <row r="24501" spans="14:14" customFormat="1">
      <c r="N24501" s="74"/>
    </row>
    <row r="24502" spans="14:14" customFormat="1">
      <c r="N24502" s="74"/>
    </row>
    <row r="24503" spans="14:14" customFormat="1">
      <c r="N24503" s="74"/>
    </row>
    <row r="24504" spans="14:14" customFormat="1">
      <c r="N24504" s="74"/>
    </row>
    <row r="24505" spans="14:14" customFormat="1">
      <c r="N24505" s="74"/>
    </row>
    <row r="24506" spans="14:14" customFormat="1">
      <c r="N24506" s="74"/>
    </row>
    <row r="24507" spans="14:14" customFormat="1">
      <c r="N24507" s="74"/>
    </row>
    <row r="24508" spans="14:14" customFormat="1">
      <c r="N24508" s="74"/>
    </row>
    <row r="24509" spans="14:14" customFormat="1">
      <c r="N24509" s="74"/>
    </row>
    <row r="24510" spans="14:14" customFormat="1">
      <c r="N24510" s="74"/>
    </row>
    <row r="24511" spans="14:14" customFormat="1">
      <c r="N24511" s="74"/>
    </row>
    <row r="24512" spans="14:14" customFormat="1">
      <c r="N24512" s="74"/>
    </row>
    <row r="24513" spans="14:14" customFormat="1">
      <c r="N24513" s="74"/>
    </row>
    <row r="24514" spans="14:14" customFormat="1">
      <c r="N24514" s="74"/>
    </row>
    <row r="24515" spans="14:14" customFormat="1">
      <c r="N24515" s="74"/>
    </row>
    <row r="24516" spans="14:14" customFormat="1">
      <c r="N24516" s="74"/>
    </row>
    <row r="24517" spans="14:14" customFormat="1">
      <c r="N24517" s="74"/>
    </row>
    <row r="24518" spans="14:14" customFormat="1">
      <c r="N24518" s="74"/>
    </row>
    <row r="24519" spans="14:14" customFormat="1">
      <c r="N24519" s="74"/>
    </row>
    <row r="24520" spans="14:14" customFormat="1">
      <c r="N24520" s="74"/>
    </row>
    <row r="24521" spans="14:14" customFormat="1">
      <c r="N24521" s="74"/>
    </row>
    <row r="24522" spans="14:14" customFormat="1">
      <c r="N24522" s="74"/>
    </row>
    <row r="24523" spans="14:14" customFormat="1">
      <c r="N24523" s="74"/>
    </row>
    <row r="24524" spans="14:14" customFormat="1">
      <c r="N24524" s="74"/>
    </row>
    <row r="24525" spans="14:14" customFormat="1">
      <c r="N24525" s="74"/>
    </row>
    <row r="24526" spans="14:14" customFormat="1">
      <c r="N24526" s="74"/>
    </row>
    <row r="24527" spans="14:14" customFormat="1">
      <c r="N24527" s="74"/>
    </row>
    <row r="24528" spans="14:14" customFormat="1">
      <c r="N24528" s="74"/>
    </row>
    <row r="24529" spans="14:14" customFormat="1">
      <c r="N24529" s="74"/>
    </row>
    <row r="24530" spans="14:14" customFormat="1">
      <c r="N24530" s="74"/>
    </row>
    <row r="24531" spans="14:14" customFormat="1">
      <c r="N24531" s="74"/>
    </row>
    <row r="24532" spans="14:14" customFormat="1">
      <c r="N24532" s="74"/>
    </row>
    <row r="24533" spans="14:14" customFormat="1">
      <c r="N24533" s="74"/>
    </row>
    <row r="24534" spans="14:14" customFormat="1">
      <c r="N24534" s="74"/>
    </row>
    <row r="24535" spans="14:14" customFormat="1">
      <c r="N24535" s="74"/>
    </row>
    <row r="24536" spans="14:14" customFormat="1">
      <c r="N24536" s="74"/>
    </row>
    <row r="24537" spans="14:14" customFormat="1">
      <c r="N24537" s="74"/>
    </row>
    <row r="24538" spans="14:14" customFormat="1">
      <c r="N24538" s="74"/>
    </row>
    <row r="24539" spans="14:14" customFormat="1">
      <c r="N24539" s="74"/>
    </row>
    <row r="24540" spans="14:14" customFormat="1">
      <c r="N24540" s="74"/>
    </row>
    <row r="24541" spans="14:14" customFormat="1">
      <c r="N24541" s="74"/>
    </row>
    <row r="24542" spans="14:14" customFormat="1">
      <c r="N24542" s="74"/>
    </row>
    <row r="24543" spans="14:14" customFormat="1">
      <c r="N24543" s="74"/>
    </row>
    <row r="24544" spans="14:14" customFormat="1">
      <c r="N24544" s="74"/>
    </row>
    <row r="24545" spans="14:14" customFormat="1">
      <c r="N24545" s="74"/>
    </row>
    <row r="24546" spans="14:14" customFormat="1">
      <c r="N24546" s="74"/>
    </row>
    <row r="24547" spans="14:14" customFormat="1">
      <c r="N24547" s="74"/>
    </row>
    <row r="24548" spans="14:14" customFormat="1">
      <c r="N24548" s="74"/>
    </row>
    <row r="24549" spans="14:14" customFormat="1">
      <c r="N24549" s="74"/>
    </row>
    <row r="24550" spans="14:14" customFormat="1">
      <c r="N24550" s="74"/>
    </row>
    <row r="24551" spans="14:14" customFormat="1">
      <c r="N24551" s="74"/>
    </row>
    <row r="24552" spans="14:14" customFormat="1">
      <c r="N24552" s="74"/>
    </row>
    <row r="24553" spans="14:14" customFormat="1">
      <c r="N24553" s="74"/>
    </row>
    <row r="24554" spans="14:14" customFormat="1">
      <c r="N24554" s="74"/>
    </row>
    <row r="24555" spans="14:14" customFormat="1">
      <c r="N24555" s="74"/>
    </row>
    <row r="24556" spans="14:14" customFormat="1">
      <c r="N24556" s="74"/>
    </row>
    <row r="24557" spans="14:14" customFormat="1">
      <c r="N24557" s="74"/>
    </row>
    <row r="24558" spans="14:14" customFormat="1">
      <c r="N24558" s="74"/>
    </row>
    <row r="24559" spans="14:14" customFormat="1">
      <c r="N24559" s="74"/>
    </row>
    <row r="24560" spans="14:14" customFormat="1">
      <c r="N24560" s="74"/>
    </row>
    <row r="24561" spans="14:14" customFormat="1">
      <c r="N24561" s="74"/>
    </row>
    <row r="24562" spans="14:14" customFormat="1">
      <c r="N24562" s="74"/>
    </row>
    <row r="24563" spans="14:14" customFormat="1">
      <c r="N24563" s="74"/>
    </row>
    <row r="24564" spans="14:14" customFormat="1">
      <c r="N24564" s="74"/>
    </row>
    <row r="24565" spans="14:14" customFormat="1">
      <c r="N24565" s="74"/>
    </row>
    <row r="24566" spans="14:14" customFormat="1">
      <c r="N24566" s="74"/>
    </row>
    <row r="24567" spans="14:14" customFormat="1">
      <c r="N24567" s="74"/>
    </row>
    <row r="24568" spans="14:14" customFormat="1">
      <c r="N24568" s="74"/>
    </row>
    <row r="24569" spans="14:14" customFormat="1">
      <c r="N24569" s="74"/>
    </row>
    <row r="24570" spans="14:14" customFormat="1">
      <c r="N24570" s="74"/>
    </row>
    <row r="24571" spans="14:14" customFormat="1">
      <c r="N24571" s="74"/>
    </row>
    <row r="24572" spans="14:14" customFormat="1">
      <c r="N24572" s="74"/>
    </row>
    <row r="24573" spans="14:14" customFormat="1">
      <c r="N24573" s="74"/>
    </row>
    <row r="24574" spans="14:14" customFormat="1">
      <c r="N24574" s="74"/>
    </row>
    <row r="24575" spans="14:14" customFormat="1">
      <c r="N24575" s="74"/>
    </row>
    <row r="24576" spans="14:14" customFormat="1">
      <c r="N24576" s="74"/>
    </row>
    <row r="24577" spans="14:14" customFormat="1">
      <c r="N24577" s="74"/>
    </row>
    <row r="24578" spans="14:14" customFormat="1">
      <c r="N24578" s="74"/>
    </row>
    <row r="24579" spans="14:14" customFormat="1">
      <c r="N24579" s="74"/>
    </row>
    <row r="24580" spans="14:14" customFormat="1">
      <c r="N24580" s="74"/>
    </row>
    <row r="24581" spans="14:14" customFormat="1">
      <c r="N24581" s="74"/>
    </row>
    <row r="24582" spans="14:14" customFormat="1">
      <c r="N24582" s="74"/>
    </row>
    <row r="24583" spans="14:14" customFormat="1">
      <c r="N24583" s="74"/>
    </row>
    <row r="24584" spans="14:14" customFormat="1">
      <c r="N24584" s="74"/>
    </row>
    <row r="24585" spans="14:14" customFormat="1">
      <c r="N24585" s="74"/>
    </row>
    <row r="24586" spans="14:14" customFormat="1">
      <c r="N24586" s="74"/>
    </row>
    <row r="24587" spans="14:14" customFormat="1">
      <c r="N24587" s="74"/>
    </row>
    <row r="24588" spans="14:14" customFormat="1">
      <c r="N24588" s="74"/>
    </row>
    <row r="24589" spans="14:14" customFormat="1">
      <c r="N24589" s="74"/>
    </row>
    <row r="24590" spans="14:14" customFormat="1">
      <c r="N24590" s="74"/>
    </row>
    <row r="24591" spans="14:14" customFormat="1">
      <c r="N24591" s="74"/>
    </row>
    <row r="24592" spans="14:14" customFormat="1">
      <c r="N24592" s="74"/>
    </row>
    <row r="24593" spans="14:14" customFormat="1">
      <c r="N24593" s="74"/>
    </row>
    <row r="24594" spans="14:14" customFormat="1">
      <c r="N24594" s="74"/>
    </row>
    <row r="24595" spans="14:14" customFormat="1">
      <c r="N24595" s="74"/>
    </row>
    <row r="24596" spans="14:14" customFormat="1">
      <c r="N24596" s="74"/>
    </row>
    <row r="24597" spans="14:14" customFormat="1">
      <c r="N24597" s="74"/>
    </row>
    <row r="24598" spans="14:14" customFormat="1">
      <c r="N24598" s="74"/>
    </row>
    <row r="24599" spans="14:14" customFormat="1">
      <c r="N24599" s="74"/>
    </row>
    <row r="24600" spans="14:14" customFormat="1">
      <c r="N24600" s="74"/>
    </row>
    <row r="24601" spans="14:14" customFormat="1">
      <c r="N24601" s="74"/>
    </row>
    <row r="24602" spans="14:14" customFormat="1">
      <c r="N24602" s="74"/>
    </row>
    <row r="24603" spans="14:14" customFormat="1">
      <c r="N24603" s="74"/>
    </row>
    <row r="24604" spans="14:14" customFormat="1">
      <c r="N24604" s="74"/>
    </row>
    <row r="24605" spans="14:14" customFormat="1">
      <c r="N24605" s="74"/>
    </row>
    <row r="24606" spans="14:14" customFormat="1">
      <c r="N24606" s="74"/>
    </row>
    <row r="24607" spans="14:14" customFormat="1">
      <c r="N24607" s="74"/>
    </row>
    <row r="24608" spans="14:14" customFormat="1">
      <c r="N24608" s="74"/>
    </row>
    <row r="24609" spans="14:14" customFormat="1">
      <c r="N24609" s="74"/>
    </row>
    <row r="24610" spans="14:14" customFormat="1">
      <c r="N24610" s="74"/>
    </row>
    <row r="24611" spans="14:14" customFormat="1">
      <c r="N24611" s="74"/>
    </row>
    <row r="24612" spans="14:14" customFormat="1">
      <c r="N24612" s="74"/>
    </row>
    <row r="24613" spans="14:14" customFormat="1">
      <c r="N24613" s="74"/>
    </row>
    <row r="24614" spans="14:14" customFormat="1">
      <c r="N24614" s="74"/>
    </row>
    <row r="24615" spans="14:14" customFormat="1">
      <c r="N24615" s="74"/>
    </row>
    <row r="24616" spans="14:14" customFormat="1">
      <c r="N24616" s="74"/>
    </row>
    <row r="24617" spans="14:14" customFormat="1">
      <c r="N24617" s="74"/>
    </row>
    <row r="24618" spans="14:14" customFormat="1">
      <c r="N24618" s="74"/>
    </row>
    <row r="24619" spans="14:14" customFormat="1">
      <c r="N24619" s="74"/>
    </row>
    <row r="24620" spans="14:14" customFormat="1">
      <c r="N24620" s="74"/>
    </row>
    <row r="24621" spans="14:14" customFormat="1">
      <c r="N24621" s="74"/>
    </row>
    <row r="24622" spans="14:14" customFormat="1">
      <c r="N24622" s="74"/>
    </row>
    <row r="24623" spans="14:14" customFormat="1">
      <c r="N24623" s="74"/>
    </row>
    <row r="24624" spans="14:14" customFormat="1">
      <c r="N24624" s="74"/>
    </row>
    <row r="24625" spans="14:14" customFormat="1">
      <c r="N24625" s="74"/>
    </row>
    <row r="24626" spans="14:14" customFormat="1">
      <c r="N24626" s="74"/>
    </row>
    <row r="24627" spans="14:14" customFormat="1">
      <c r="N24627" s="74"/>
    </row>
    <row r="24628" spans="14:14" customFormat="1">
      <c r="N24628" s="74"/>
    </row>
    <row r="24629" spans="14:14" customFormat="1">
      <c r="N24629" s="74"/>
    </row>
    <row r="24630" spans="14:14" customFormat="1">
      <c r="N24630" s="74"/>
    </row>
    <row r="24631" spans="14:14" customFormat="1">
      <c r="N24631" s="74"/>
    </row>
    <row r="24632" spans="14:14" customFormat="1">
      <c r="N24632" s="74"/>
    </row>
    <row r="24633" spans="14:14" customFormat="1">
      <c r="N24633" s="74"/>
    </row>
    <row r="24634" spans="14:14" customFormat="1">
      <c r="N24634" s="74"/>
    </row>
    <row r="24635" spans="14:14" customFormat="1">
      <c r="N24635" s="74"/>
    </row>
    <row r="24636" spans="14:14" customFormat="1">
      <c r="N24636" s="74"/>
    </row>
    <row r="24637" spans="14:14" customFormat="1">
      <c r="N24637" s="74"/>
    </row>
    <row r="24638" spans="14:14" customFormat="1">
      <c r="N24638" s="74"/>
    </row>
    <row r="24639" spans="14:14" customFormat="1">
      <c r="N24639" s="74"/>
    </row>
    <row r="24640" spans="14:14" customFormat="1">
      <c r="N24640" s="74"/>
    </row>
    <row r="24641" spans="14:14" customFormat="1">
      <c r="N24641" s="74"/>
    </row>
    <row r="24642" spans="14:14" customFormat="1">
      <c r="N24642" s="74"/>
    </row>
    <row r="24643" spans="14:14" customFormat="1">
      <c r="N24643" s="74"/>
    </row>
    <row r="24644" spans="14:14" customFormat="1">
      <c r="N24644" s="74"/>
    </row>
    <row r="24645" spans="14:14" customFormat="1">
      <c r="N24645" s="74"/>
    </row>
    <row r="24646" spans="14:14" customFormat="1">
      <c r="N24646" s="74"/>
    </row>
    <row r="24647" spans="14:14" customFormat="1">
      <c r="N24647" s="74"/>
    </row>
    <row r="24648" spans="14:14" customFormat="1">
      <c r="N24648" s="74"/>
    </row>
    <row r="24649" spans="14:14" customFormat="1">
      <c r="N24649" s="74"/>
    </row>
    <row r="24650" spans="14:14" customFormat="1">
      <c r="N24650" s="74"/>
    </row>
    <row r="24651" spans="14:14" customFormat="1">
      <c r="N24651" s="74"/>
    </row>
    <row r="24652" spans="14:14" customFormat="1">
      <c r="N24652" s="74"/>
    </row>
    <row r="24653" spans="14:14" customFormat="1">
      <c r="N24653" s="74"/>
    </row>
    <row r="24654" spans="14:14" customFormat="1">
      <c r="N24654" s="74"/>
    </row>
    <row r="24655" spans="14:14" customFormat="1">
      <c r="N24655" s="74"/>
    </row>
    <row r="24656" spans="14:14" customFormat="1">
      <c r="N24656" s="74"/>
    </row>
    <row r="24657" spans="14:14" customFormat="1">
      <c r="N24657" s="74"/>
    </row>
    <row r="24658" spans="14:14" customFormat="1">
      <c r="N24658" s="74"/>
    </row>
    <row r="24659" spans="14:14" customFormat="1">
      <c r="N24659" s="74"/>
    </row>
    <row r="24660" spans="14:14" customFormat="1">
      <c r="N24660" s="74"/>
    </row>
    <row r="24661" spans="14:14" customFormat="1">
      <c r="N24661" s="74"/>
    </row>
    <row r="24662" spans="14:14" customFormat="1">
      <c r="N24662" s="74"/>
    </row>
    <row r="24663" spans="14:14" customFormat="1">
      <c r="N24663" s="74"/>
    </row>
    <row r="24664" spans="14:14" customFormat="1">
      <c r="N24664" s="74"/>
    </row>
    <row r="24665" spans="14:14" customFormat="1">
      <c r="N24665" s="74"/>
    </row>
    <row r="24666" spans="14:14" customFormat="1">
      <c r="N24666" s="74"/>
    </row>
    <row r="24667" spans="14:14" customFormat="1">
      <c r="N24667" s="74"/>
    </row>
    <row r="24668" spans="14:14" customFormat="1">
      <c r="N24668" s="74"/>
    </row>
    <row r="24669" spans="14:14" customFormat="1">
      <c r="N24669" s="74"/>
    </row>
    <row r="24670" spans="14:14" customFormat="1">
      <c r="N24670" s="74"/>
    </row>
    <row r="24671" spans="14:14" customFormat="1">
      <c r="N24671" s="74"/>
    </row>
    <row r="24672" spans="14:14" customFormat="1">
      <c r="N24672" s="74"/>
    </row>
    <row r="24673" spans="14:14" customFormat="1">
      <c r="N24673" s="74"/>
    </row>
    <row r="24674" spans="14:14" customFormat="1">
      <c r="N24674" s="74"/>
    </row>
    <row r="24675" spans="14:14" customFormat="1">
      <c r="N24675" s="74"/>
    </row>
    <row r="24676" spans="14:14" customFormat="1">
      <c r="N24676" s="74"/>
    </row>
    <row r="24677" spans="14:14" customFormat="1">
      <c r="N24677" s="74"/>
    </row>
    <row r="24678" spans="14:14" customFormat="1">
      <c r="N24678" s="74"/>
    </row>
    <row r="24679" spans="14:14" customFormat="1">
      <c r="N24679" s="74"/>
    </row>
    <row r="24680" spans="14:14" customFormat="1">
      <c r="N24680" s="74"/>
    </row>
    <row r="24681" spans="14:14" customFormat="1">
      <c r="N24681" s="74"/>
    </row>
    <row r="24682" spans="14:14" customFormat="1">
      <c r="N24682" s="74"/>
    </row>
    <row r="24683" spans="14:14" customFormat="1">
      <c r="N24683" s="74"/>
    </row>
    <row r="24684" spans="14:14" customFormat="1">
      <c r="N24684" s="74"/>
    </row>
    <row r="24685" spans="14:14" customFormat="1">
      <c r="N24685" s="74"/>
    </row>
    <row r="24686" spans="14:14" customFormat="1">
      <c r="N24686" s="74"/>
    </row>
    <row r="24687" spans="14:14" customFormat="1">
      <c r="N24687" s="74"/>
    </row>
    <row r="24688" spans="14:14" customFormat="1">
      <c r="N24688" s="74"/>
    </row>
    <row r="24689" spans="14:14" customFormat="1">
      <c r="N24689" s="74"/>
    </row>
    <row r="24690" spans="14:14" customFormat="1">
      <c r="N24690" s="74"/>
    </row>
    <row r="24691" spans="14:14" customFormat="1">
      <c r="N24691" s="74"/>
    </row>
    <row r="24692" spans="14:14" customFormat="1">
      <c r="N24692" s="74"/>
    </row>
    <row r="24693" spans="14:14" customFormat="1">
      <c r="N24693" s="74"/>
    </row>
    <row r="24694" spans="14:14" customFormat="1">
      <c r="N24694" s="74"/>
    </row>
    <row r="24695" spans="14:14" customFormat="1">
      <c r="N24695" s="74"/>
    </row>
    <row r="24696" spans="14:14" customFormat="1">
      <c r="N24696" s="74"/>
    </row>
    <row r="24697" spans="14:14" customFormat="1">
      <c r="N24697" s="74"/>
    </row>
    <row r="24698" spans="14:14" customFormat="1">
      <c r="N24698" s="74"/>
    </row>
    <row r="24699" spans="14:14" customFormat="1">
      <c r="N24699" s="74"/>
    </row>
    <row r="24700" spans="14:14" customFormat="1">
      <c r="N24700" s="74"/>
    </row>
    <row r="24701" spans="14:14" customFormat="1">
      <c r="N24701" s="74"/>
    </row>
    <row r="24702" spans="14:14" customFormat="1">
      <c r="N24702" s="74"/>
    </row>
    <row r="24703" spans="14:14" customFormat="1">
      <c r="N24703" s="74"/>
    </row>
    <row r="24704" spans="14:14" customFormat="1">
      <c r="N24704" s="74"/>
    </row>
    <row r="24705" spans="14:14" customFormat="1">
      <c r="N24705" s="74"/>
    </row>
    <row r="24706" spans="14:14" customFormat="1">
      <c r="N24706" s="74"/>
    </row>
    <row r="24707" spans="14:14" customFormat="1">
      <c r="N24707" s="74"/>
    </row>
    <row r="24708" spans="14:14" customFormat="1">
      <c r="N24708" s="74"/>
    </row>
    <row r="24709" spans="14:14" customFormat="1">
      <c r="N24709" s="74"/>
    </row>
    <row r="24710" spans="14:14" customFormat="1">
      <c r="N24710" s="74"/>
    </row>
    <row r="24711" spans="14:14" customFormat="1">
      <c r="N24711" s="74"/>
    </row>
    <row r="24712" spans="14:14" customFormat="1">
      <c r="N24712" s="74"/>
    </row>
    <row r="24713" spans="14:14" customFormat="1">
      <c r="N24713" s="74"/>
    </row>
    <row r="24714" spans="14:14" customFormat="1">
      <c r="N24714" s="74"/>
    </row>
    <row r="24715" spans="14:14" customFormat="1">
      <c r="N24715" s="74"/>
    </row>
    <row r="24716" spans="14:14" customFormat="1">
      <c r="N24716" s="74"/>
    </row>
    <row r="24717" spans="14:14" customFormat="1">
      <c r="N24717" s="74"/>
    </row>
    <row r="24718" spans="14:14" customFormat="1">
      <c r="N24718" s="74"/>
    </row>
    <row r="24719" spans="14:14" customFormat="1">
      <c r="N24719" s="74"/>
    </row>
    <row r="24720" spans="14:14" customFormat="1">
      <c r="N24720" s="74"/>
    </row>
    <row r="24721" spans="14:14" customFormat="1">
      <c r="N24721" s="74"/>
    </row>
    <row r="24722" spans="14:14" customFormat="1">
      <c r="N24722" s="74"/>
    </row>
    <row r="24723" spans="14:14" customFormat="1">
      <c r="N24723" s="74"/>
    </row>
    <row r="24724" spans="14:14" customFormat="1">
      <c r="N24724" s="74"/>
    </row>
    <row r="24725" spans="14:14" customFormat="1">
      <c r="N24725" s="74"/>
    </row>
    <row r="24726" spans="14:14" customFormat="1">
      <c r="N24726" s="74"/>
    </row>
    <row r="24727" spans="14:14" customFormat="1">
      <c r="N24727" s="74"/>
    </row>
    <row r="24728" spans="14:14" customFormat="1">
      <c r="N24728" s="74"/>
    </row>
    <row r="24729" spans="14:14" customFormat="1">
      <c r="N24729" s="74"/>
    </row>
    <row r="24730" spans="14:14" customFormat="1">
      <c r="N24730" s="74"/>
    </row>
    <row r="24731" spans="14:14" customFormat="1">
      <c r="N24731" s="74"/>
    </row>
    <row r="24732" spans="14:14" customFormat="1">
      <c r="N24732" s="74"/>
    </row>
    <row r="24733" spans="14:14" customFormat="1">
      <c r="N24733" s="74"/>
    </row>
    <row r="24734" spans="14:14" customFormat="1">
      <c r="N24734" s="74"/>
    </row>
    <row r="24735" spans="14:14" customFormat="1">
      <c r="N24735" s="74"/>
    </row>
    <row r="24736" spans="14:14" customFormat="1">
      <c r="N24736" s="74"/>
    </row>
    <row r="24737" spans="14:14" customFormat="1">
      <c r="N24737" s="74"/>
    </row>
    <row r="24738" spans="14:14" customFormat="1">
      <c r="N24738" s="74"/>
    </row>
    <row r="24739" spans="14:14" customFormat="1">
      <c r="N24739" s="74"/>
    </row>
    <row r="24740" spans="14:14" customFormat="1">
      <c r="N24740" s="74"/>
    </row>
    <row r="24741" spans="14:14" customFormat="1">
      <c r="N24741" s="74"/>
    </row>
    <row r="24742" spans="14:14" customFormat="1">
      <c r="N24742" s="74"/>
    </row>
    <row r="24743" spans="14:14" customFormat="1">
      <c r="N24743" s="74"/>
    </row>
    <row r="24744" spans="14:14" customFormat="1">
      <c r="N24744" s="74"/>
    </row>
    <row r="24745" spans="14:14" customFormat="1">
      <c r="N24745" s="74"/>
    </row>
    <row r="24746" spans="14:14" customFormat="1">
      <c r="N24746" s="74"/>
    </row>
    <row r="24747" spans="14:14" customFormat="1">
      <c r="N24747" s="74"/>
    </row>
    <row r="24748" spans="14:14" customFormat="1">
      <c r="N24748" s="74"/>
    </row>
    <row r="24749" spans="14:14" customFormat="1">
      <c r="N24749" s="74"/>
    </row>
    <row r="24750" spans="14:14" customFormat="1">
      <c r="N24750" s="74"/>
    </row>
    <row r="24751" spans="14:14" customFormat="1">
      <c r="N24751" s="74"/>
    </row>
    <row r="24752" spans="14:14" customFormat="1">
      <c r="N24752" s="74"/>
    </row>
    <row r="24753" spans="14:14" customFormat="1">
      <c r="N24753" s="74"/>
    </row>
    <row r="24754" spans="14:14" customFormat="1">
      <c r="N24754" s="74"/>
    </row>
    <row r="24755" spans="14:14" customFormat="1">
      <c r="N24755" s="74"/>
    </row>
    <row r="24756" spans="14:14" customFormat="1">
      <c r="N24756" s="74"/>
    </row>
    <row r="24757" spans="14:14" customFormat="1">
      <c r="N24757" s="74"/>
    </row>
    <row r="24758" spans="14:14" customFormat="1">
      <c r="N24758" s="74"/>
    </row>
    <row r="24759" spans="14:14" customFormat="1">
      <c r="N24759" s="74"/>
    </row>
    <row r="24760" spans="14:14" customFormat="1">
      <c r="N24760" s="74"/>
    </row>
    <row r="24761" spans="14:14" customFormat="1">
      <c r="N24761" s="74"/>
    </row>
    <row r="24762" spans="14:14" customFormat="1">
      <c r="N24762" s="74"/>
    </row>
    <row r="24763" spans="14:14" customFormat="1">
      <c r="N24763" s="74"/>
    </row>
    <row r="24764" spans="14:14" customFormat="1">
      <c r="N24764" s="74"/>
    </row>
    <row r="24765" spans="14:14" customFormat="1">
      <c r="N24765" s="74"/>
    </row>
    <row r="24766" spans="14:14" customFormat="1">
      <c r="N24766" s="74"/>
    </row>
    <row r="24767" spans="14:14" customFormat="1">
      <c r="N24767" s="74"/>
    </row>
    <row r="24768" spans="14:14" customFormat="1">
      <c r="N24768" s="74"/>
    </row>
    <row r="24769" spans="14:14" customFormat="1">
      <c r="N24769" s="74"/>
    </row>
    <row r="24770" spans="14:14" customFormat="1">
      <c r="N24770" s="74"/>
    </row>
    <row r="24771" spans="14:14" customFormat="1">
      <c r="N24771" s="74"/>
    </row>
    <row r="24772" spans="14:14" customFormat="1">
      <c r="N24772" s="74"/>
    </row>
    <row r="24773" spans="14:14" customFormat="1">
      <c r="N24773" s="74"/>
    </row>
    <row r="24774" spans="14:14" customFormat="1">
      <c r="N24774" s="74"/>
    </row>
    <row r="24775" spans="14:14" customFormat="1">
      <c r="N24775" s="74"/>
    </row>
    <row r="24776" spans="14:14" customFormat="1">
      <c r="N24776" s="74"/>
    </row>
    <row r="24777" spans="14:14" customFormat="1">
      <c r="N24777" s="74"/>
    </row>
    <row r="24778" spans="14:14" customFormat="1">
      <c r="N24778" s="74"/>
    </row>
    <row r="24779" spans="14:14" customFormat="1">
      <c r="N24779" s="74"/>
    </row>
    <row r="24780" spans="14:14" customFormat="1">
      <c r="N24780" s="74"/>
    </row>
    <row r="24781" spans="14:14" customFormat="1">
      <c r="N24781" s="74"/>
    </row>
    <row r="24782" spans="14:14" customFormat="1">
      <c r="N24782" s="74"/>
    </row>
    <row r="24783" spans="14:14" customFormat="1">
      <c r="N24783" s="74"/>
    </row>
    <row r="24784" spans="14:14" customFormat="1">
      <c r="N24784" s="74"/>
    </row>
    <row r="24785" spans="14:14" customFormat="1">
      <c r="N24785" s="74"/>
    </row>
    <row r="24786" spans="14:14" customFormat="1">
      <c r="N24786" s="74"/>
    </row>
    <row r="24787" spans="14:14" customFormat="1">
      <c r="N24787" s="74"/>
    </row>
    <row r="24788" spans="14:14" customFormat="1">
      <c r="N24788" s="74"/>
    </row>
    <row r="24789" spans="14:14" customFormat="1">
      <c r="N24789" s="74"/>
    </row>
    <row r="24790" spans="14:14" customFormat="1">
      <c r="N24790" s="74"/>
    </row>
    <row r="24791" spans="14:14" customFormat="1">
      <c r="N24791" s="74"/>
    </row>
    <row r="24792" spans="14:14" customFormat="1">
      <c r="N24792" s="74"/>
    </row>
    <row r="24793" spans="14:14" customFormat="1">
      <c r="N24793" s="74"/>
    </row>
    <row r="24794" spans="14:14" customFormat="1">
      <c r="N24794" s="74"/>
    </row>
    <row r="24795" spans="14:14" customFormat="1">
      <c r="N24795" s="74"/>
    </row>
    <row r="24796" spans="14:14" customFormat="1">
      <c r="N24796" s="74"/>
    </row>
    <row r="24797" spans="14:14" customFormat="1">
      <c r="N24797" s="74"/>
    </row>
    <row r="24798" spans="14:14" customFormat="1">
      <c r="N24798" s="74"/>
    </row>
    <row r="24799" spans="14:14" customFormat="1">
      <c r="N24799" s="74"/>
    </row>
    <row r="24800" spans="14:14" customFormat="1">
      <c r="N24800" s="74"/>
    </row>
    <row r="24801" spans="14:14" customFormat="1">
      <c r="N24801" s="74"/>
    </row>
    <row r="24802" spans="14:14" customFormat="1">
      <c r="N24802" s="74"/>
    </row>
    <row r="24803" spans="14:14" customFormat="1">
      <c r="N24803" s="74"/>
    </row>
    <row r="24804" spans="14:14" customFormat="1">
      <c r="N24804" s="74"/>
    </row>
    <row r="24805" spans="14:14" customFormat="1">
      <c r="N24805" s="74"/>
    </row>
    <row r="24806" spans="14:14" customFormat="1">
      <c r="N24806" s="74"/>
    </row>
    <row r="24807" spans="14:14" customFormat="1">
      <c r="N24807" s="74"/>
    </row>
    <row r="24808" spans="14:14" customFormat="1">
      <c r="N24808" s="74"/>
    </row>
    <row r="24809" spans="14:14" customFormat="1">
      <c r="N24809" s="74"/>
    </row>
    <row r="24810" spans="14:14" customFormat="1">
      <c r="N24810" s="74"/>
    </row>
    <row r="24811" spans="14:14" customFormat="1">
      <c r="N24811" s="74"/>
    </row>
    <row r="24812" spans="14:14" customFormat="1">
      <c r="N24812" s="74"/>
    </row>
    <row r="24813" spans="14:14" customFormat="1">
      <c r="N24813" s="74"/>
    </row>
    <row r="24814" spans="14:14" customFormat="1">
      <c r="N24814" s="74"/>
    </row>
    <row r="24815" spans="14:14" customFormat="1">
      <c r="N24815" s="74"/>
    </row>
    <row r="24816" spans="14:14" customFormat="1">
      <c r="N24816" s="74"/>
    </row>
    <row r="24817" spans="14:14" customFormat="1">
      <c r="N24817" s="74"/>
    </row>
    <row r="24818" spans="14:14" customFormat="1">
      <c r="N24818" s="74"/>
    </row>
    <row r="24819" spans="14:14" customFormat="1">
      <c r="N24819" s="74"/>
    </row>
    <row r="24820" spans="14:14" customFormat="1">
      <c r="N24820" s="74"/>
    </row>
    <row r="24821" spans="14:14" customFormat="1">
      <c r="N24821" s="74"/>
    </row>
    <row r="24822" spans="14:14" customFormat="1">
      <c r="N24822" s="74"/>
    </row>
    <row r="24823" spans="14:14" customFormat="1">
      <c r="N24823" s="74"/>
    </row>
    <row r="24824" spans="14:14" customFormat="1">
      <c r="N24824" s="74"/>
    </row>
    <row r="24825" spans="14:14" customFormat="1">
      <c r="N24825" s="74"/>
    </row>
    <row r="24826" spans="14:14" customFormat="1">
      <c r="N24826" s="74"/>
    </row>
    <row r="24827" spans="14:14" customFormat="1">
      <c r="N24827" s="74"/>
    </row>
    <row r="24828" spans="14:14" customFormat="1">
      <c r="N24828" s="74"/>
    </row>
    <row r="24829" spans="14:14" customFormat="1">
      <c r="N24829" s="74"/>
    </row>
    <row r="24830" spans="14:14" customFormat="1">
      <c r="N24830" s="74"/>
    </row>
    <row r="24831" spans="14:14" customFormat="1">
      <c r="N24831" s="74"/>
    </row>
    <row r="24832" spans="14:14" customFormat="1">
      <c r="N24832" s="74"/>
    </row>
    <row r="24833" spans="14:14" customFormat="1">
      <c r="N24833" s="74"/>
    </row>
    <row r="24834" spans="14:14" customFormat="1">
      <c r="N24834" s="74"/>
    </row>
    <row r="24835" spans="14:14" customFormat="1">
      <c r="N24835" s="74"/>
    </row>
    <row r="24836" spans="14:14" customFormat="1">
      <c r="N24836" s="74"/>
    </row>
    <row r="24837" spans="14:14" customFormat="1">
      <c r="N24837" s="74"/>
    </row>
    <row r="24838" spans="14:14" customFormat="1">
      <c r="N24838" s="74"/>
    </row>
    <row r="24839" spans="14:14" customFormat="1">
      <c r="N24839" s="74"/>
    </row>
    <row r="24840" spans="14:14" customFormat="1">
      <c r="N24840" s="74"/>
    </row>
    <row r="24841" spans="14:14" customFormat="1">
      <c r="N24841" s="74"/>
    </row>
    <row r="24842" spans="14:14" customFormat="1">
      <c r="N24842" s="74"/>
    </row>
    <row r="24843" spans="14:14" customFormat="1">
      <c r="N24843" s="74"/>
    </row>
    <row r="24844" spans="14:14" customFormat="1">
      <c r="N24844" s="74"/>
    </row>
    <row r="24845" spans="14:14" customFormat="1">
      <c r="N24845" s="74"/>
    </row>
    <row r="24846" spans="14:14" customFormat="1">
      <c r="N24846" s="74"/>
    </row>
    <row r="24847" spans="14:14" customFormat="1">
      <c r="N24847" s="74"/>
    </row>
    <row r="24848" spans="14:14" customFormat="1">
      <c r="N24848" s="74"/>
    </row>
    <row r="24849" spans="14:14" customFormat="1">
      <c r="N24849" s="74"/>
    </row>
    <row r="24850" spans="14:14" customFormat="1">
      <c r="N24850" s="74"/>
    </row>
    <row r="24851" spans="14:14" customFormat="1">
      <c r="N24851" s="74"/>
    </row>
    <row r="24852" spans="14:14" customFormat="1">
      <c r="N24852" s="74"/>
    </row>
    <row r="24853" spans="14:14" customFormat="1">
      <c r="N24853" s="74"/>
    </row>
    <row r="24854" spans="14:14" customFormat="1">
      <c r="N24854" s="74"/>
    </row>
    <row r="24855" spans="14:14" customFormat="1">
      <c r="N24855" s="74"/>
    </row>
    <row r="24856" spans="14:14" customFormat="1">
      <c r="N24856" s="74"/>
    </row>
    <row r="24857" spans="14:14" customFormat="1">
      <c r="N24857" s="74"/>
    </row>
    <row r="24858" spans="14:14" customFormat="1">
      <c r="N24858" s="74"/>
    </row>
    <row r="24859" spans="14:14" customFormat="1">
      <c r="N24859" s="74"/>
    </row>
    <row r="24860" spans="14:14" customFormat="1">
      <c r="N24860" s="74"/>
    </row>
    <row r="24861" spans="14:14" customFormat="1">
      <c r="N24861" s="74"/>
    </row>
    <row r="24862" spans="14:14" customFormat="1">
      <c r="N24862" s="74"/>
    </row>
    <row r="24863" spans="14:14" customFormat="1">
      <c r="N24863" s="74"/>
    </row>
    <row r="24864" spans="14:14" customFormat="1">
      <c r="N24864" s="74"/>
    </row>
    <row r="24865" spans="14:14" customFormat="1">
      <c r="N24865" s="74"/>
    </row>
    <row r="24866" spans="14:14" customFormat="1">
      <c r="N24866" s="74"/>
    </row>
    <row r="24867" spans="14:14" customFormat="1">
      <c r="N24867" s="74"/>
    </row>
    <row r="24868" spans="14:14" customFormat="1">
      <c r="N24868" s="74"/>
    </row>
    <row r="24869" spans="14:14" customFormat="1">
      <c r="N24869" s="74"/>
    </row>
    <row r="24870" spans="14:14" customFormat="1">
      <c r="N24870" s="74"/>
    </row>
    <row r="24871" spans="14:14" customFormat="1">
      <c r="N24871" s="74"/>
    </row>
    <row r="24872" spans="14:14" customFormat="1">
      <c r="N24872" s="74"/>
    </row>
    <row r="24873" spans="14:14" customFormat="1">
      <c r="N24873" s="74"/>
    </row>
    <row r="24874" spans="14:14" customFormat="1">
      <c r="N24874" s="74"/>
    </row>
    <row r="24875" spans="14:14" customFormat="1">
      <c r="N24875" s="74"/>
    </row>
    <row r="24876" spans="14:14" customFormat="1">
      <c r="N24876" s="74"/>
    </row>
    <row r="24877" spans="14:14" customFormat="1">
      <c r="N24877" s="74"/>
    </row>
    <row r="24878" spans="14:14" customFormat="1">
      <c r="N24878" s="74"/>
    </row>
    <row r="24879" spans="14:14" customFormat="1">
      <c r="N24879" s="74"/>
    </row>
    <row r="24880" spans="14:14" customFormat="1">
      <c r="N24880" s="74"/>
    </row>
    <row r="24881" spans="14:14" customFormat="1">
      <c r="N24881" s="74"/>
    </row>
    <row r="24882" spans="14:14" customFormat="1">
      <c r="N24882" s="74"/>
    </row>
    <row r="24883" spans="14:14" customFormat="1">
      <c r="N24883" s="74"/>
    </row>
    <row r="24884" spans="14:14" customFormat="1">
      <c r="N24884" s="74"/>
    </row>
    <row r="24885" spans="14:14" customFormat="1">
      <c r="N24885" s="74"/>
    </row>
    <row r="24886" spans="14:14" customFormat="1">
      <c r="N24886" s="74"/>
    </row>
    <row r="24887" spans="14:14" customFormat="1">
      <c r="N24887" s="74"/>
    </row>
    <row r="24888" spans="14:14" customFormat="1">
      <c r="N24888" s="74"/>
    </row>
    <row r="24889" spans="14:14" customFormat="1">
      <c r="N24889" s="74"/>
    </row>
    <row r="24890" spans="14:14" customFormat="1">
      <c r="N24890" s="74"/>
    </row>
    <row r="24891" spans="14:14" customFormat="1">
      <c r="N24891" s="74"/>
    </row>
    <row r="24892" spans="14:14" customFormat="1">
      <c r="N24892" s="74"/>
    </row>
    <row r="24893" spans="14:14" customFormat="1">
      <c r="N24893" s="74"/>
    </row>
    <row r="24894" spans="14:14" customFormat="1">
      <c r="N24894" s="74"/>
    </row>
    <row r="24895" spans="14:14" customFormat="1">
      <c r="N24895" s="74"/>
    </row>
    <row r="24896" spans="14:14" customFormat="1">
      <c r="N24896" s="74"/>
    </row>
    <row r="24897" spans="14:14" customFormat="1">
      <c r="N24897" s="74"/>
    </row>
    <row r="24898" spans="14:14" customFormat="1">
      <c r="N24898" s="74"/>
    </row>
    <row r="24899" spans="14:14" customFormat="1">
      <c r="N24899" s="74"/>
    </row>
    <row r="24900" spans="14:14" customFormat="1">
      <c r="N24900" s="74"/>
    </row>
    <row r="24901" spans="14:14" customFormat="1">
      <c r="N24901" s="74"/>
    </row>
    <row r="24902" spans="14:14" customFormat="1">
      <c r="N24902" s="74"/>
    </row>
    <row r="24903" spans="14:14" customFormat="1">
      <c r="N24903" s="74"/>
    </row>
    <row r="24904" spans="14:14" customFormat="1">
      <c r="N24904" s="74"/>
    </row>
    <row r="24905" spans="14:14" customFormat="1">
      <c r="N24905" s="74"/>
    </row>
    <row r="24906" spans="14:14" customFormat="1">
      <c r="N24906" s="74"/>
    </row>
    <row r="24907" spans="14:14" customFormat="1">
      <c r="N24907" s="74"/>
    </row>
    <row r="24908" spans="14:14" customFormat="1">
      <c r="N24908" s="74"/>
    </row>
    <row r="24909" spans="14:14" customFormat="1">
      <c r="N24909" s="74"/>
    </row>
    <row r="24910" spans="14:14" customFormat="1">
      <c r="N24910" s="74"/>
    </row>
    <row r="24911" spans="14:14" customFormat="1">
      <c r="N24911" s="74"/>
    </row>
    <row r="24912" spans="14:14" customFormat="1">
      <c r="N24912" s="74"/>
    </row>
    <row r="24913" spans="14:14" customFormat="1">
      <c r="N24913" s="74"/>
    </row>
    <row r="24914" spans="14:14" customFormat="1">
      <c r="N24914" s="74"/>
    </row>
    <row r="24915" spans="14:14" customFormat="1">
      <c r="N24915" s="74"/>
    </row>
    <row r="24916" spans="14:14" customFormat="1">
      <c r="N24916" s="74"/>
    </row>
    <row r="24917" spans="14:14" customFormat="1">
      <c r="N24917" s="74"/>
    </row>
    <row r="24918" spans="14:14" customFormat="1">
      <c r="N24918" s="74"/>
    </row>
    <row r="24919" spans="14:14" customFormat="1">
      <c r="N24919" s="74"/>
    </row>
    <row r="24920" spans="14:14" customFormat="1">
      <c r="N24920" s="74"/>
    </row>
    <row r="24921" spans="14:14" customFormat="1">
      <c r="N24921" s="74"/>
    </row>
    <row r="24922" spans="14:14" customFormat="1">
      <c r="N24922" s="74"/>
    </row>
    <row r="24923" spans="14:14" customFormat="1">
      <c r="N24923" s="74"/>
    </row>
    <row r="24924" spans="14:14" customFormat="1">
      <c r="N24924" s="74"/>
    </row>
    <row r="24925" spans="14:14" customFormat="1">
      <c r="N24925" s="74"/>
    </row>
    <row r="24926" spans="14:14" customFormat="1">
      <c r="N24926" s="74"/>
    </row>
    <row r="24927" spans="14:14" customFormat="1">
      <c r="N24927" s="74"/>
    </row>
    <row r="24928" spans="14:14" customFormat="1">
      <c r="N24928" s="74"/>
    </row>
    <row r="24929" spans="14:14" customFormat="1">
      <c r="N24929" s="74"/>
    </row>
    <row r="24930" spans="14:14" customFormat="1">
      <c r="N24930" s="74"/>
    </row>
    <row r="24931" spans="14:14" customFormat="1">
      <c r="N24931" s="74"/>
    </row>
    <row r="24932" spans="14:14" customFormat="1">
      <c r="N24932" s="74"/>
    </row>
    <row r="24933" spans="14:14" customFormat="1">
      <c r="N24933" s="74"/>
    </row>
    <row r="24934" spans="14:14" customFormat="1">
      <c r="N24934" s="74"/>
    </row>
    <row r="24935" spans="14:14" customFormat="1">
      <c r="N24935" s="74"/>
    </row>
    <row r="24936" spans="14:14" customFormat="1">
      <c r="N24936" s="74"/>
    </row>
    <row r="24937" spans="14:14" customFormat="1">
      <c r="N24937" s="74"/>
    </row>
    <row r="24938" spans="14:14" customFormat="1">
      <c r="N24938" s="74"/>
    </row>
    <row r="24939" spans="14:14" customFormat="1">
      <c r="N24939" s="74"/>
    </row>
    <row r="24940" spans="14:14" customFormat="1">
      <c r="N24940" s="74"/>
    </row>
    <row r="24941" spans="14:14" customFormat="1">
      <c r="N24941" s="74"/>
    </row>
    <row r="24942" spans="14:14" customFormat="1">
      <c r="N24942" s="74"/>
    </row>
    <row r="24943" spans="14:14" customFormat="1">
      <c r="N24943" s="74"/>
    </row>
    <row r="24944" spans="14:14" customFormat="1">
      <c r="N24944" s="74"/>
    </row>
    <row r="24945" spans="14:14" customFormat="1">
      <c r="N24945" s="74"/>
    </row>
    <row r="24946" spans="14:14" customFormat="1">
      <c r="N24946" s="74"/>
    </row>
    <row r="24947" spans="14:14" customFormat="1">
      <c r="N24947" s="74"/>
    </row>
    <row r="24948" spans="14:14" customFormat="1">
      <c r="N24948" s="74"/>
    </row>
    <row r="24949" spans="14:14" customFormat="1">
      <c r="N24949" s="74"/>
    </row>
    <row r="24950" spans="14:14" customFormat="1">
      <c r="N24950" s="74"/>
    </row>
    <row r="24951" spans="14:14" customFormat="1">
      <c r="N24951" s="74"/>
    </row>
    <row r="24952" spans="14:14" customFormat="1">
      <c r="N24952" s="74"/>
    </row>
    <row r="24953" spans="14:14" customFormat="1">
      <c r="N24953" s="74"/>
    </row>
    <row r="24954" spans="14:14" customFormat="1">
      <c r="N24954" s="74"/>
    </row>
    <row r="24955" spans="14:14" customFormat="1">
      <c r="N24955" s="74"/>
    </row>
    <row r="24956" spans="14:14" customFormat="1">
      <c r="N24956" s="74"/>
    </row>
    <row r="24957" spans="14:14" customFormat="1">
      <c r="N24957" s="74"/>
    </row>
    <row r="24958" spans="14:14" customFormat="1">
      <c r="N24958" s="74"/>
    </row>
    <row r="24959" spans="14:14" customFormat="1">
      <c r="N24959" s="74"/>
    </row>
    <row r="24960" spans="14:14" customFormat="1">
      <c r="N24960" s="74"/>
    </row>
    <row r="24961" spans="14:14" customFormat="1">
      <c r="N24961" s="74"/>
    </row>
    <row r="24962" spans="14:14" customFormat="1">
      <c r="N24962" s="74"/>
    </row>
    <row r="24963" spans="14:14" customFormat="1">
      <c r="N24963" s="74"/>
    </row>
    <row r="24964" spans="14:14" customFormat="1">
      <c r="N24964" s="74"/>
    </row>
    <row r="24965" spans="14:14" customFormat="1">
      <c r="N24965" s="74"/>
    </row>
    <row r="24966" spans="14:14" customFormat="1">
      <c r="N24966" s="74"/>
    </row>
    <row r="24967" spans="14:14" customFormat="1">
      <c r="N24967" s="74"/>
    </row>
    <row r="24968" spans="14:14" customFormat="1">
      <c r="N24968" s="74"/>
    </row>
    <row r="24969" spans="14:14" customFormat="1">
      <c r="N24969" s="74"/>
    </row>
    <row r="24970" spans="14:14" customFormat="1">
      <c r="N24970" s="74"/>
    </row>
    <row r="24971" spans="14:14" customFormat="1">
      <c r="N24971" s="74"/>
    </row>
    <row r="24972" spans="14:14" customFormat="1">
      <c r="N24972" s="74"/>
    </row>
    <row r="24973" spans="14:14" customFormat="1">
      <c r="N24973" s="74"/>
    </row>
    <row r="24974" spans="14:14" customFormat="1">
      <c r="N24974" s="74"/>
    </row>
    <row r="24975" spans="14:14" customFormat="1">
      <c r="N24975" s="74"/>
    </row>
    <row r="24976" spans="14:14" customFormat="1">
      <c r="N24976" s="74"/>
    </row>
    <row r="24977" spans="14:14" customFormat="1">
      <c r="N24977" s="74"/>
    </row>
    <row r="24978" spans="14:14" customFormat="1">
      <c r="N24978" s="74"/>
    </row>
    <row r="24979" spans="14:14" customFormat="1">
      <c r="N24979" s="74"/>
    </row>
    <row r="24980" spans="14:14" customFormat="1">
      <c r="N24980" s="74"/>
    </row>
    <row r="24981" spans="14:14" customFormat="1">
      <c r="N24981" s="74"/>
    </row>
    <row r="24982" spans="14:14" customFormat="1">
      <c r="N24982" s="74"/>
    </row>
    <row r="24983" spans="14:14" customFormat="1">
      <c r="N24983" s="74"/>
    </row>
    <row r="24984" spans="14:14" customFormat="1">
      <c r="N24984" s="74"/>
    </row>
    <row r="24985" spans="14:14" customFormat="1">
      <c r="N24985" s="74"/>
    </row>
    <row r="24986" spans="14:14" customFormat="1">
      <c r="N24986" s="74"/>
    </row>
    <row r="24987" spans="14:14" customFormat="1">
      <c r="N24987" s="74"/>
    </row>
    <row r="24988" spans="14:14" customFormat="1">
      <c r="N24988" s="74"/>
    </row>
    <row r="24989" spans="14:14" customFormat="1">
      <c r="N24989" s="74"/>
    </row>
    <row r="24990" spans="14:14" customFormat="1">
      <c r="N24990" s="74"/>
    </row>
    <row r="24991" spans="14:14" customFormat="1">
      <c r="N24991" s="74"/>
    </row>
    <row r="24992" spans="14:14" customFormat="1">
      <c r="N24992" s="74"/>
    </row>
    <row r="24993" spans="14:14" customFormat="1">
      <c r="N24993" s="74"/>
    </row>
    <row r="24994" spans="14:14" customFormat="1">
      <c r="N24994" s="74"/>
    </row>
    <row r="24995" spans="14:14" customFormat="1">
      <c r="N24995" s="74"/>
    </row>
    <row r="24996" spans="14:14" customFormat="1">
      <c r="N24996" s="74"/>
    </row>
    <row r="24997" spans="14:14" customFormat="1">
      <c r="N24997" s="74"/>
    </row>
    <row r="24998" spans="14:14" customFormat="1">
      <c r="N24998" s="74"/>
    </row>
    <row r="24999" spans="14:14" customFormat="1">
      <c r="N24999" s="74"/>
    </row>
    <row r="25000" spans="14:14" customFormat="1">
      <c r="N25000" s="74"/>
    </row>
    <row r="25001" spans="14:14" customFormat="1">
      <c r="N25001" s="74"/>
    </row>
    <row r="25002" spans="14:14" customFormat="1">
      <c r="N25002" s="74"/>
    </row>
    <row r="25003" spans="14:14" customFormat="1">
      <c r="N25003" s="74"/>
    </row>
    <row r="25004" spans="14:14" customFormat="1">
      <c r="N25004" s="74"/>
    </row>
    <row r="25005" spans="14:14" customFormat="1">
      <c r="N25005" s="74"/>
    </row>
    <row r="25006" spans="14:14" customFormat="1">
      <c r="N25006" s="74"/>
    </row>
    <row r="25007" spans="14:14" customFormat="1">
      <c r="N25007" s="74"/>
    </row>
    <row r="25008" spans="14:14" customFormat="1">
      <c r="N25008" s="74"/>
    </row>
    <row r="25009" spans="14:14" customFormat="1">
      <c r="N25009" s="74"/>
    </row>
    <row r="25010" spans="14:14" customFormat="1">
      <c r="N25010" s="74"/>
    </row>
    <row r="25011" spans="14:14" customFormat="1">
      <c r="N25011" s="74"/>
    </row>
    <row r="25012" spans="14:14" customFormat="1">
      <c r="N25012" s="74"/>
    </row>
    <row r="25013" spans="14:14" customFormat="1">
      <c r="N25013" s="74"/>
    </row>
    <row r="25014" spans="14:14" customFormat="1">
      <c r="N25014" s="74"/>
    </row>
    <row r="25015" spans="14:14" customFormat="1">
      <c r="N25015" s="74"/>
    </row>
    <row r="25016" spans="14:14" customFormat="1">
      <c r="N25016" s="74"/>
    </row>
    <row r="25017" spans="14:14" customFormat="1">
      <c r="N25017" s="74"/>
    </row>
    <row r="25018" spans="14:14" customFormat="1">
      <c r="N25018" s="74"/>
    </row>
    <row r="25019" spans="14:14" customFormat="1">
      <c r="N25019" s="74"/>
    </row>
    <row r="25020" spans="14:14" customFormat="1">
      <c r="N25020" s="74"/>
    </row>
    <row r="25021" spans="14:14" customFormat="1">
      <c r="N25021" s="74"/>
    </row>
    <row r="25022" spans="14:14" customFormat="1">
      <c r="N25022" s="74"/>
    </row>
    <row r="25023" spans="14:14" customFormat="1">
      <c r="N25023" s="74"/>
    </row>
    <row r="25024" spans="14:14" customFormat="1">
      <c r="N25024" s="74"/>
    </row>
    <row r="25025" spans="14:14" customFormat="1">
      <c r="N25025" s="74"/>
    </row>
    <row r="25026" spans="14:14" customFormat="1">
      <c r="N25026" s="74"/>
    </row>
    <row r="25027" spans="14:14" customFormat="1">
      <c r="N25027" s="74"/>
    </row>
    <row r="25028" spans="14:14" customFormat="1">
      <c r="N25028" s="74"/>
    </row>
    <row r="25029" spans="14:14" customFormat="1">
      <c r="N25029" s="74"/>
    </row>
    <row r="25030" spans="14:14" customFormat="1">
      <c r="N25030" s="74"/>
    </row>
    <row r="25031" spans="14:14" customFormat="1">
      <c r="N25031" s="74"/>
    </row>
    <row r="25032" spans="14:14" customFormat="1">
      <c r="N25032" s="74"/>
    </row>
    <row r="25033" spans="14:14" customFormat="1">
      <c r="N25033" s="74"/>
    </row>
    <row r="25034" spans="14:14" customFormat="1">
      <c r="N25034" s="74"/>
    </row>
    <row r="25035" spans="14:14" customFormat="1">
      <c r="N25035" s="74"/>
    </row>
    <row r="25036" spans="14:14" customFormat="1">
      <c r="N25036" s="74"/>
    </row>
    <row r="25037" spans="14:14" customFormat="1">
      <c r="N25037" s="74"/>
    </row>
    <row r="25038" spans="14:14" customFormat="1">
      <c r="N25038" s="74"/>
    </row>
    <row r="25039" spans="14:14" customFormat="1">
      <c r="N25039" s="74"/>
    </row>
    <row r="25040" spans="14:14" customFormat="1">
      <c r="N25040" s="74"/>
    </row>
    <row r="25041" spans="14:14" customFormat="1">
      <c r="N25041" s="74"/>
    </row>
    <row r="25042" spans="14:14" customFormat="1">
      <c r="N25042" s="74"/>
    </row>
    <row r="25043" spans="14:14" customFormat="1">
      <c r="N25043" s="74"/>
    </row>
    <row r="25044" spans="14:14" customFormat="1">
      <c r="N25044" s="74"/>
    </row>
    <row r="25045" spans="14:14" customFormat="1">
      <c r="N25045" s="74"/>
    </row>
    <row r="25046" spans="14:14" customFormat="1">
      <c r="N25046" s="74"/>
    </row>
    <row r="25047" spans="14:14" customFormat="1">
      <c r="N25047" s="74"/>
    </row>
    <row r="25048" spans="14:14" customFormat="1">
      <c r="N25048" s="74"/>
    </row>
    <row r="25049" spans="14:14" customFormat="1">
      <c r="N25049" s="74"/>
    </row>
    <row r="25050" spans="14:14" customFormat="1">
      <c r="N25050" s="74"/>
    </row>
    <row r="25051" spans="14:14" customFormat="1">
      <c r="N25051" s="74"/>
    </row>
    <row r="25052" spans="14:14" customFormat="1">
      <c r="N25052" s="74"/>
    </row>
    <row r="25053" spans="14:14" customFormat="1">
      <c r="N25053" s="74"/>
    </row>
    <row r="25054" spans="14:14" customFormat="1">
      <c r="N25054" s="74"/>
    </row>
    <row r="25055" spans="14:14" customFormat="1">
      <c r="N25055" s="74"/>
    </row>
    <row r="25056" spans="14:14" customFormat="1">
      <c r="N25056" s="74"/>
    </row>
    <row r="25057" spans="14:14" customFormat="1">
      <c r="N25057" s="74"/>
    </row>
    <row r="25058" spans="14:14" customFormat="1">
      <c r="N25058" s="74"/>
    </row>
    <row r="25059" spans="14:14" customFormat="1">
      <c r="N25059" s="74"/>
    </row>
    <row r="25060" spans="14:14" customFormat="1">
      <c r="N25060" s="74"/>
    </row>
    <row r="25061" spans="14:14" customFormat="1">
      <c r="N25061" s="74"/>
    </row>
    <row r="25062" spans="14:14" customFormat="1">
      <c r="N25062" s="74"/>
    </row>
    <row r="25063" spans="14:14" customFormat="1">
      <c r="N25063" s="74"/>
    </row>
    <row r="25064" spans="14:14" customFormat="1">
      <c r="N25064" s="74"/>
    </row>
    <row r="25065" spans="14:14" customFormat="1">
      <c r="N25065" s="74"/>
    </row>
    <row r="25066" spans="14:14" customFormat="1">
      <c r="N25066" s="74"/>
    </row>
    <row r="25067" spans="14:14" customFormat="1">
      <c r="N25067" s="74"/>
    </row>
    <row r="25068" spans="14:14" customFormat="1">
      <c r="N25068" s="74"/>
    </row>
    <row r="25069" spans="14:14" customFormat="1">
      <c r="N25069" s="74"/>
    </row>
    <row r="25070" spans="14:14" customFormat="1">
      <c r="N25070" s="74"/>
    </row>
    <row r="25071" spans="14:14" customFormat="1">
      <c r="N25071" s="74"/>
    </row>
    <row r="25072" spans="14:14" customFormat="1">
      <c r="N25072" s="74"/>
    </row>
    <row r="25073" spans="14:14" customFormat="1">
      <c r="N25073" s="74"/>
    </row>
    <row r="25074" spans="14:14" customFormat="1">
      <c r="N25074" s="74"/>
    </row>
    <row r="25075" spans="14:14" customFormat="1">
      <c r="N25075" s="74"/>
    </row>
    <row r="25076" spans="14:14" customFormat="1">
      <c r="N25076" s="74"/>
    </row>
    <row r="25077" spans="14:14" customFormat="1">
      <c r="N25077" s="74"/>
    </row>
    <row r="25078" spans="14:14" customFormat="1">
      <c r="N25078" s="74"/>
    </row>
    <row r="25079" spans="14:14" customFormat="1">
      <c r="N25079" s="74"/>
    </row>
    <row r="25080" spans="14:14" customFormat="1">
      <c r="N25080" s="74"/>
    </row>
    <row r="25081" spans="14:14" customFormat="1">
      <c r="N25081" s="74"/>
    </row>
    <row r="25082" spans="14:14" customFormat="1">
      <c r="N25082" s="74"/>
    </row>
    <row r="25083" spans="14:14" customFormat="1">
      <c r="N25083" s="74"/>
    </row>
    <row r="25084" spans="14:14" customFormat="1">
      <c r="N25084" s="74"/>
    </row>
    <row r="25085" spans="14:14" customFormat="1">
      <c r="N25085" s="74"/>
    </row>
    <row r="25086" spans="14:14" customFormat="1">
      <c r="N25086" s="74"/>
    </row>
    <row r="25087" spans="14:14" customFormat="1">
      <c r="N25087" s="74"/>
    </row>
    <row r="25088" spans="14:14" customFormat="1">
      <c r="N25088" s="74"/>
    </row>
    <row r="25089" spans="14:14" customFormat="1">
      <c r="N25089" s="74"/>
    </row>
    <row r="25090" spans="14:14" customFormat="1">
      <c r="N25090" s="74"/>
    </row>
    <row r="25091" spans="14:14" customFormat="1">
      <c r="N25091" s="74"/>
    </row>
    <row r="25092" spans="14:14" customFormat="1">
      <c r="N25092" s="74"/>
    </row>
    <row r="25093" spans="14:14" customFormat="1">
      <c r="N25093" s="74"/>
    </row>
    <row r="25094" spans="14:14" customFormat="1">
      <c r="N25094" s="74"/>
    </row>
    <row r="25095" spans="14:14" customFormat="1">
      <c r="N25095" s="74"/>
    </row>
    <row r="25096" spans="14:14" customFormat="1">
      <c r="N25096" s="74"/>
    </row>
    <row r="25097" spans="14:14" customFormat="1">
      <c r="N25097" s="74"/>
    </row>
    <row r="25098" spans="14:14" customFormat="1">
      <c r="N25098" s="74"/>
    </row>
    <row r="25099" spans="14:14" customFormat="1">
      <c r="N25099" s="74"/>
    </row>
    <row r="25100" spans="14:14" customFormat="1">
      <c r="N25100" s="74"/>
    </row>
    <row r="25101" spans="14:14" customFormat="1">
      <c r="N25101" s="74"/>
    </row>
    <row r="25102" spans="14:14" customFormat="1">
      <c r="N25102" s="74"/>
    </row>
    <row r="25103" spans="14:14" customFormat="1">
      <c r="N25103" s="74"/>
    </row>
    <row r="25104" spans="14:14" customFormat="1">
      <c r="N25104" s="74"/>
    </row>
    <row r="25105" spans="14:14" customFormat="1">
      <c r="N25105" s="74"/>
    </row>
    <row r="25106" spans="14:14" customFormat="1">
      <c r="N25106" s="74"/>
    </row>
    <row r="25107" spans="14:14" customFormat="1">
      <c r="N25107" s="74"/>
    </row>
    <row r="25108" spans="14:14" customFormat="1">
      <c r="N25108" s="74"/>
    </row>
    <row r="25109" spans="14:14" customFormat="1">
      <c r="N25109" s="74"/>
    </row>
    <row r="25110" spans="14:14" customFormat="1">
      <c r="N25110" s="74"/>
    </row>
    <row r="25111" spans="14:14" customFormat="1">
      <c r="N25111" s="74"/>
    </row>
    <row r="25112" spans="14:14" customFormat="1">
      <c r="N25112" s="74"/>
    </row>
    <row r="25113" spans="14:14" customFormat="1">
      <c r="N25113" s="74"/>
    </row>
    <row r="25114" spans="14:14" customFormat="1">
      <c r="N25114" s="74"/>
    </row>
    <row r="25115" spans="14:14" customFormat="1">
      <c r="N25115" s="74"/>
    </row>
    <row r="25116" spans="14:14" customFormat="1">
      <c r="N25116" s="74"/>
    </row>
    <row r="25117" spans="14:14" customFormat="1">
      <c r="N25117" s="74"/>
    </row>
    <row r="25118" spans="14:14" customFormat="1">
      <c r="N25118" s="74"/>
    </row>
    <row r="25119" spans="14:14" customFormat="1">
      <c r="N25119" s="74"/>
    </row>
    <row r="25120" spans="14:14" customFormat="1">
      <c r="N25120" s="74"/>
    </row>
    <row r="25121" spans="14:14" customFormat="1">
      <c r="N25121" s="74"/>
    </row>
    <row r="25122" spans="14:14" customFormat="1">
      <c r="N25122" s="74"/>
    </row>
    <row r="25123" spans="14:14" customFormat="1">
      <c r="N25123" s="74"/>
    </row>
    <row r="25124" spans="14:14" customFormat="1">
      <c r="N25124" s="74"/>
    </row>
    <row r="25125" spans="14:14" customFormat="1">
      <c r="N25125" s="74"/>
    </row>
    <row r="25126" spans="14:14" customFormat="1">
      <c r="N25126" s="74"/>
    </row>
    <row r="25127" spans="14:14" customFormat="1">
      <c r="N25127" s="74"/>
    </row>
    <row r="25128" spans="14:14" customFormat="1">
      <c r="N25128" s="74"/>
    </row>
    <row r="25129" spans="14:14" customFormat="1">
      <c r="N25129" s="74"/>
    </row>
    <row r="25130" spans="14:14" customFormat="1">
      <c r="N25130" s="74"/>
    </row>
    <row r="25131" spans="14:14" customFormat="1">
      <c r="N25131" s="74"/>
    </row>
    <row r="25132" spans="14:14" customFormat="1">
      <c r="N25132" s="74"/>
    </row>
    <row r="25133" spans="14:14" customFormat="1">
      <c r="N25133" s="74"/>
    </row>
    <row r="25134" spans="14:14" customFormat="1">
      <c r="N25134" s="74"/>
    </row>
    <row r="25135" spans="14:14" customFormat="1">
      <c r="N25135" s="74"/>
    </row>
    <row r="25136" spans="14:14" customFormat="1">
      <c r="N25136" s="74"/>
    </row>
    <row r="25137" spans="14:14" customFormat="1">
      <c r="N25137" s="74"/>
    </row>
    <row r="25138" spans="14:14" customFormat="1">
      <c r="N25138" s="74"/>
    </row>
    <row r="25139" spans="14:14" customFormat="1">
      <c r="N25139" s="74"/>
    </row>
    <row r="25140" spans="14:14" customFormat="1">
      <c r="N25140" s="74"/>
    </row>
    <row r="25141" spans="14:14" customFormat="1">
      <c r="N25141" s="74"/>
    </row>
    <row r="25142" spans="14:14" customFormat="1">
      <c r="N25142" s="74"/>
    </row>
    <row r="25143" spans="14:14" customFormat="1">
      <c r="N25143" s="74"/>
    </row>
    <row r="25144" spans="14:14" customFormat="1">
      <c r="N25144" s="74"/>
    </row>
    <row r="25145" spans="14:14" customFormat="1">
      <c r="N25145" s="74"/>
    </row>
    <row r="25146" spans="14:14" customFormat="1">
      <c r="N25146" s="74"/>
    </row>
    <row r="25147" spans="14:14" customFormat="1">
      <c r="N25147" s="74"/>
    </row>
    <row r="25148" spans="14:14" customFormat="1">
      <c r="N25148" s="74"/>
    </row>
    <row r="25149" spans="14:14" customFormat="1">
      <c r="N25149" s="74"/>
    </row>
    <row r="25150" spans="14:14" customFormat="1">
      <c r="N25150" s="74"/>
    </row>
    <row r="25151" spans="14:14" customFormat="1">
      <c r="N25151" s="74"/>
    </row>
    <row r="25152" spans="14:14" customFormat="1">
      <c r="N25152" s="74"/>
    </row>
    <row r="25153" spans="14:14" customFormat="1">
      <c r="N25153" s="74"/>
    </row>
    <row r="25154" spans="14:14" customFormat="1">
      <c r="N25154" s="74"/>
    </row>
    <row r="25155" spans="14:14" customFormat="1">
      <c r="N25155" s="74"/>
    </row>
    <row r="25156" spans="14:14" customFormat="1">
      <c r="N25156" s="74"/>
    </row>
    <row r="25157" spans="14:14" customFormat="1">
      <c r="N25157" s="74"/>
    </row>
    <row r="25158" spans="14:14" customFormat="1">
      <c r="N25158" s="74"/>
    </row>
    <row r="25159" spans="14:14" customFormat="1">
      <c r="N25159" s="74"/>
    </row>
    <row r="25160" spans="14:14" customFormat="1">
      <c r="N25160" s="74"/>
    </row>
    <row r="25161" spans="14:14" customFormat="1">
      <c r="N25161" s="74"/>
    </row>
    <row r="25162" spans="14:14" customFormat="1">
      <c r="N25162" s="74"/>
    </row>
    <row r="25163" spans="14:14" customFormat="1">
      <c r="N25163" s="74"/>
    </row>
    <row r="25164" spans="14:14" customFormat="1">
      <c r="N25164" s="74"/>
    </row>
    <row r="25165" spans="14:14" customFormat="1">
      <c r="N25165" s="74"/>
    </row>
    <row r="25166" spans="14:14" customFormat="1">
      <c r="N25166" s="74"/>
    </row>
    <row r="25167" spans="14:14" customFormat="1">
      <c r="N25167" s="74"/>
    </row>
    <row r="25168" spans="14:14" customFormat="1">
      <c r="N25168" s="74"/>
    </row>
    <row r="25169" spans="14:14" customFormat="1">
      <c r="N25169" s="74"/>
    </row>
    <row r="25170" spans="14:14" customFormat="1">
      <c r="N25170" s="74"/>
    </row>
    <row r="25171" spans="14:14" customFormat="1">
      <c r="N25171" s="74"/>
    </row>
    <row r="25172" spans="14:14" customFormat="1">
      <c r="N25172" s="74"/>
    </row>
    <row r="25173" spans="14:14" customFormat="1">
      <c r="N25173" s="74"/>
    </row>
    <row r="25174" spans="14:14" customFormat="1">
      <c r="N25174" s="74"/>
    </row>
    <row r="25175" spans="14:14" customFormat="1">
      <c r="N25175" s="74"/>
    </row>
    <row r="25176" spans="14:14" customFormat="1">
      <c r="N25176" s="74"/>
    </row>
    <row r="25177" spans="14:14" customFormat="1">
      <c r="N25177" s="74"/>
    </row>
    <row r="25178" spans="14:14" customFormat="1">
      <c r="N25178" s="74"/>
    </row>
    <row r="25179" spans="14:14" customFormat="1">
      <c r="N25179" s="74"/>
    </row>
    <row r="25180" spans="14:14" customFormat="1">
      <c r="N25180" s="74"/>
    </row>
    <row r="25181" spans="14:14" customFormat="1">
      <c r="N25181" s="74"/>
    </row>
    <row r="25182" spans="14:14" customFormat="1">
      <c r="N25182" s="74"/>
    </row>
    <row r="25183" spans="14:14" customFormat="1">
      <c r="N25183" s="74"/>
    </row>
    <row r="25184" spans="14:14" customFormat="1">
      <c r="N25184" s="74"/>
    </row>
    <row r="25185" spans="14:14" customFormat="1">
      <c r="N25185" s="74"/>
    </row>
    <row r="25186" spans="14:14" customFormat="1">
      <c r="N25186" s="74"/>
    </row>
    <row r="25187" spans="14:14" customFormat="1">
      <c r="N25187" s="74"/>
    </row>
    <row r="25188" spans="14:14" customFormat="1">
      <c r="N25188" s="74"/>
    </row>
    <row r="25189" spans="14:14" customFormat="1">
      <c r="N25189" s="74"/>
    </row>
    <row r="25190" spans="14:14" customFormat="1">
      <c r="N25190" s="74"/>
    </row>
    <row r="25191" spans="14:14" customFormat="1">
      <c r="N25191" s="74"/>
    </row>
    <row r="25192" spans="14:14" customFormat="1">
      <c r="N25192" s="74"/>
    </row>
    <row r="25193" spans="14:14" customFormat="1">
      <c r="N25193" s="74"/>
    </row>
    <row r="25194" spans="14:14" customFormat="1">
      <c r="N25194" s="74"/>
    </row>
    <row r="25195" spans="14:14" customFormat="1">
      <c r="N25195" s="74"/>
    </row>
    <row r="25196" spans="14:14" customFormat="1">
      <c r="N25196" s="74"/>
    </row>
    <row r="25197" spans="14:14" customFormat="1">
      <c r="N25197" s="74"/>
    </row>
    <row r="25198" spans="14:14" customFormat="1">
      <c r="N25198" s="74"/>
    </row>
    <row r="25199" spans="14:14" customFormat="1">
      <c r="N25199" s="74"/>
    </row>
    <row r="25200" spans="14:14" customFormat="1">
      <c r="N25200" s="74"/>
    </row>
    <row r="25201" spans="14:14" customFormat="1">
      <c r="N25201" s="74"/>
    </row>
    <row r="25202" spans="14:14" customFormat="1">
      <c r="N25202" s="74"/>
    </row>
    <row r="25203" spans="14:14" customFormat="1">
      <c r="N25203" s="74"/>
    </row>
    <row r="25204" spans="14:14" customFormat="1">
      <c r="N25204" s="74"/>
    </row>
    <row r="25205" spans="14:14" customFormat="1">
      <c r="N25205" s="74"/>
    </row>
    <row r="25206" spans="14:14" customFormat="1">
      <c r="N25206" s="74"/>
    </row>
    <row r="25207" spans="14:14" customFormat="1">
      <c r="N25207" s="74"/>
    </row>
    <row r="25208" spans="14:14" customFormat="1">
      <c r="N25208" s="74"/>
    </row>
    <row r="25209" spans="14:14" customFormat="1">
      <c r="N25209" s="74"/>
    </row>
    <row r="25210" spans="14:14" customFormat="1">
      <c r="N25210" s="74"/>
    </row>
    <row r="25211" spans="14:14" customFormat="1">
      <c r="N25211" s="74"/>
    </row>
    <row r="25212" spans="14:14" customFormat="1">
      <c r="N25212" s="74"/>
    </row>
    <row r="25213" spans="14:14" customFormat="1">
      <c r="N25213" s="74"/>
    </row>
    <row r="25214" spans="14:14" customFormat="1">
      <c r="N25214" s="74"/>
    </row>
    <row r="25215" spans="14:14" customFormat="1">
      <c r="N25215" s="74"/>
    </row>
    <row r="25216" spans="14:14" customFormat="1">
      <c r="N25216" s="74"/>
    </row>
    <row r="25217" spans="14:14" customFormat="1">
      <c r="N25217" s="74"/>
    </row>
    <row r="25218" spans="14:14" customFormat="1">
      <c r="N25218" s="74"/>
    </row>
    <row r="25219" spans="14:14" customFormat="1">
      <c r="N25219" s="74"/>
    </row>
    <row r="25220" spans="14:14" customFormat="1">
      <c r="N25220" s="74"/>
    </row>
    <row r="25221" spans="14:14" customFormat="1">
      <c r="N25221" s="74"/>
    </row>
    <row r="25222" spans="14:14" customFormat="1">
      <c r="N25222" s="74"/>
    </row>
    <row r="25223" spans="14:14" customFormat="1">
      <c r="N25223" s="74"/>
    </row>
    <row r="25224" spans="14:14" customFormat="1">
      <c r="N25224" s="74"/>
    </row>
    <row r="25225" spans="14:14" customFormat="1">
      <c r="N25225" s="74"/>
    </row>
    <row r="25226" spans="14:14" customFormat="1">
      <c r="N25226" s="74"/>
    </row>
    <row r="25227" spans="14:14" customFormat="1">
      <c r="N25227" s="74"/>
    </row>
    <row r="25228" spans="14:14" customFormat="1">
      <c r="N25228" s="74"/>
    </row>
    <row r="25229" spans="14:14" customFormat="1">
      <c r="N25229" s="74"/>
    </row>
    <row r="25230" spans="14:14" customFormat="1">
      <c r="N25230" s="74"/>
    </row>
    <row r="25231" spans="14:14" customFormat="1">
      <c r="N25231" s="74"/>
    </row>
    <row r="25232" spans="14:14" customFormat="1">
      <c r="N25232" s="74"/>
    </row>
    <row r="25233" spans="14:14" customFormat="1">
      <c r="N25233" s="74"/>
    </row>
    <row r="25234" spans="14:14" customFormat="1">
      <c r="N25234" s="74"/>
    </row>
    <row r="25235" spans="14:14" customFormat="1">
      <c r="N25235" s="74"/>
    </row>
    <row r="25236" spans="14:14" customFormat="1">
      <c r="N25236" s="74"/>
    </row>
    <row r="25237" spans="14:14" customFormat="1">
      <c r="N25237" s="74"/>
    </row>
    <row r="25238" spans="14:14" customFormat="1">
      <c r="N25238" s="74"/>
    </row>
    <row r="25239" spans="14:14" customFormat="1">
      <c r="N25239" s="74"/>
    </row>
    <row r="25240" spans="14:14" customFormat="1">
      <c r="N25240" s="74"/>
    </row>
    <row r="25241" spans="14:14" customFormat="1">
      <c r="N25241" s="74"/>
    </row>
    <row r="25242" spans="14:14" customFormat="1">
      <c r="N25242" s="74"/>
    </row>
    <row r="25243" spans="14:14" customFormat="1">
      <c r="N25243" s="74"/>
    </row>
    <row r="25244" spans="14:14" customFormat="1">
      <c r="N25244" s="74"/>
    </row>
    <row r="25245" spans="14:14" customFormat="1">
      <c r="N25245" s="74"/>
    </row>
    <row r="25246" spans="14:14" customFormat="1">
      <c r="N25246" s="74"/>
    </row>
    <row r="25247" spans="14:14" customFormat="1">
      <c r="N25247" s="74"/>
    </row>
    <row r="25248" spans="14:14" customFormat="1">
      <c r="N25248" s="74"/>
    </row>
    <row r="25249" spans="14:14" customFormat="1">
      <c r="N25249" s="74"/>
    </row>
    <row r="25250" spans="14:14" customFormat="1">
      <c r="N25250" s="74"/>
    </row>
    <row r="25251" spans="14:14" customFormat="1">
      <c r="N25251" s="74"/>
    </row>
    <row r="25252" spans="14:14" customFormat="1">
      <c r="N25252" s="74"/>
    </row>
    <row r="25253" spans="14:14" customFormat="1">
      <c r="N25253" s="74"/>
    </row>
    <row r="25254" spans="14:14" customFormat="1">
      <c r="N25254" s="74"/>
    </row>
    <row r="25255" spans="14:14" customFormat="1">
      <c r="N25255" s="74"/>
    </row>
    <row r="25256" spans="14:14" customFormat="1">
      <c r="N25256" s="74"/>
    </row>
    <row r="25257" spans="14:14" customFormat="1">
      <c r="N25257" s="74"/>
    </row>
    <row r="25258" spans="14:14" customFormat="1">
      <c r="N25258" s="74"/>
    </row>
    <row r="25259" spans="14:14" customFormat="1">
      <c r="N25259" s="74"/>
    </row>
    <row r="25260" spans="14:14" customFormat="1">
      <c r="N25260" s="74"/>
    </row>
    <row r="25261" spans="14:14" customFormat="1">
      <c r="N25261" s="74"/>
    </row>
    <row r="25262" spans="14:14" customFormat="1">
      <c r="N25262" s="74"/>
    </row>
    <row r="25263" spans="14:14" customFormat="1">
      <c r="N25263" s="74"/>
    </row>
    <row r="25264" spans="14:14" customFormat="1">
      <c r="N25264" s="74"/>
    </row>
    <row r="25265" spans="14:14" customFormat="1">
      <c r="N25265" s="74"/>
    </row>
    <row r="25266" spans="14:14" customFormat="1">
      <c r="N25266" s="74"/>
    </row>
    <row r="25267" spans="14:14" customFormat="1">
      <c r="N25267" s="74"/>
    </row>
    <row r="25268" spans="14:14" customFormat="1">
      <c r="N25268" s="74"/>
    </row>
    <row r="25269" spans="14:14" customFormat="1">
      <c r="N25269" s="74"/>
    </row>
    <row r="25270" spans="14:14" customFormat="1">
      <c r="N25270" s="74"/>
    </row>
    <row r="25271" spans="14:14" customFormat="1">
      <c r="N25271" s="74"/>
    </row>
    <row r="25272" spans="14:14" customFormat="1">
      <c r="N25272" s="74"/>
    </row>
    <row r="25273" spans="14:14" customFormat="1">
      <c r="N25273" s="74"/>
    </row>
    <row r="25274" spans="14:14" customFormat="1">
      <c r="N25274" s="74"/>
    </row>
    <row r="25275" spans="14:14" customFormat="1">
      <c r="N25275" s="74"/>
    </row>
    <row r="25276" spans="14:14" customFormat="1">
      <c r="N25276" s="74"/>
    </row>
    <row r="25277" spans="14:14" customFormat="1">
      <c r="N25277" s="74"/>
    </row>
    <row r="25278" spans="14:14" customFormat="1">
      <c r="N25278" s="74"/>
    </row>
    <row r="25279" spans="14:14" customFormat="1">
      <c r="N25279" s="74"/>
    </row>
    <row r="25280" spans="14:14" customFormat="1">
      <c r="N25280" s="74"/>
    </row>
    <row r="25281" spans="14:14" customFormat="1">
      <c r="N25281" s="74"/>
    </row>
    <row r="25282" spans="14:14" customFormat="1">
      <c r="N25282" s="74"/>
    </row>
    <row r="25283" spans="14:14" customFormat="1">
      <c r="N25283" s="74"/>
    </row>
    <row r="25284" spans="14:14" customFormat="1">
      <c r="N25284" s="74"/>
    </row>
    <row r="25285" spans="14:14" customFormat="1">
      <c r="N25285" s="74"/>
    </row>
    <row r="25286" spans="14:14" customFormat="1">
      <c r="N25286" s="74"/>
    </row>
    <row r="25287" spans="14:14" customFormat="1">
      <c r="N25287" s="74"/>
    </row>
    <row r="25288" spans="14:14" customFormat="1">
      <c r="N25288" s="74"/>
    </row>
    <row r="25289" spans="14:14" customFormat="1">
      <c r="N25289" s="74"/>
    </row>
    <row r="25290" spans="14:14" customFormat="1">
      <c r="N25290" s="74"/>
    </row>
    <row r="25291" spans="14:14" customFormat="1">
      <c r="N25291" s="74"/>
    </row>
    <row r="25292" spans="14:14" customFormat="1">
      <c r="N25292" s="74"/>
    </row>
    <row r="25293" spans="14:14" customFormat="1">
      <c r="N25293" s="74"/>
    </row>
    <row r="25294" spans="14:14" customFormat="1">
      <c r="N25294" s="74"/>
    </row>
    <row r="25295" spans="14:14" customFormat="1">
      <c r="N25295" s="74"/>
    </row>
    <row r="25296" spans="14:14" customFormat="1">
      <c r="N25296" s="74"/>
    </row>
    <row r="25297" spans="14:14" customFormat="1">
      <c r="N25297" s="74"/>
    </row>
    <row r="25298" spans="14:14" customFormat="1">
      <c r="N25298" s="74"/>
    </row>
    <row r="25299" spans="14:14" customFormat="1">
      <c r="N25299" s="74"/>
    </row>
    <row r="25300" spans="14:14" customFormat="1">
      <c r="N25300" s="74"/>
    </row>
    <row r="25301" spans="14:14" customFormat="1">
      <c r="N25301" s="74"/>
    </row>
    <row r="25302" spans="14:14" customFormat="1">
      <c r="N25302" s="74"/>
    </row>
    <row r="25303" spans="14:14" customFormat="1">
      <c r="N25303" s="74"/>
    </row>
    <row r="25304" spans="14:14" customFormat="1">
      <c r="N25304" s="74"/>
    </row>
    <row r="25305" spans="14:14" customFormat="1">
      <c r="N25305" s="74"/>
    </row>
    <row r="25306" spans="14:14" customFormat="1">
      <c r="N25306" s="74"/>
    </row>
    <row r="25307" spans="14:14" customFormat="1">
      <c r="N25307" s="74"/>
    </row>
    <row r="25308" spans="14:14" customFormat="1">
      <c r="N25308" s="74"/>
    </row>
    <row r="25309" spans="14:14" customFormat="1">
      <c r="N25309" s="74"/>
    </row>
    <row r="25310" spans="14:14" customFormat="1">
      <c r="N25310" s="74"/>
    </row>
    <row r="25311" spans="14:14" customFormat="1">
      <c r="N25311" s="74"/>
    </row>
    <row r="25312" spans="14:14" customFormat="1">
      <c r="N25312" s="74"/>
    </row>
    <row r="25313" spans="14:14" customFormat="1">
      <c r="N25313" s="74"/>
    </row>
    <row r="25314" spans="14:14" customFormat="1">
      <c r="N25314" s="74"/>
    </row>
    <row r="25315" spans="14:14" customFormat="1">
      <c r="N25315" s="74"/>
    </row>
    <row r="25316" spans="14:14" customFormat="1">
      <c r="N25316" s="74"/>
    </row>
    <row r="25317" spans="14:14" customFormat="1">
      <c r="N25317" s="74"/>
    </row>
    <row r="25318" spans="14:14" customFormat="1">
      <c r="N25318" s="74"/>
    </row>
    <row r="25319" spans="14:14" customFormat="1">
      <c r="N25319" s="74"/>
    </row>
    <row r="25320" spans="14:14" customFormat="1">
      <c r="N25320" s="74"/>
    </row>
    <row r="25321" spans="14:14" customFormat="1">
      <c r="N25321" s="74"/>
    </row>
    <row r="25322" spans="14:14" customFormat="1">
      <c r="N25322" s="74"/>
    </row>
    <row r="25323" spans="14:14" customFormat="1">
      <c r="N25323" s="74"/>
    </row>
    <row r="25324" spans="14:14" customFormat="1">
      <c r="N25324" s="74"/>
    </row>
    <row r="25325" spans="14:14" customFormat="1">
      <c r="N25325" s="74"/>
    </row>
    <row r="25326" spans="14:14" customFormat="1">
      <c r="N25326" s="74"/>
    </row>
    <row r="25327" spans="14:14" customFormat="1">
      <c r="N25327" s="74"/>
    </row>
    <row r="25328" spans="14:14" customFormat="1">
      <c r="N25328" s="74"/>
    </row>
    <row r="25329" spans="14:14" customFormat="1">
      <c r="N25329" s="74"/>
    </row>
    <row r="25330" spans="14:14" customFormat="1">
      <c r="N25330" s="74"/>
    </row>
    <row r="25331" spans="14:14" customFormat="1">
      <c r="N25331" s="74"/>
    </row>
    <row r="25332" spans="14:14" customFormat="1">
      <c r="N25332" s="74"/>
    </row>
    <row r="25333" spans="14:14" customFormat="1">
      <c r="N25333" s="74"/>
    </row>
    <row r="25334" spans="14:14" customFormat="1">
      <c r="N25334" s="74"/>
    </row>
    <row r="25335" spans="14:14" customFormat="1">
      <c r="N25335" s="74"/>
    </row>
    <row r="25336" spans="14:14" customFormat="1">
      <c r="N25336" s="74"/>
    </row>
    <row r="25337" spans="14:14" customFormat="1">
      <c r="N25337" s="74"/>
    </row>
    <row r="25338" spans="14:14" customFormat="1">
      <c r="N25338" s="74"/>
    </row>
    <row r="25339" spans="14:14" customFormat="1">
      <c r="N25339" s="74"/>
    </row>
    <row r="25340" spans="14:14" customFormat="1">
      <c r="N25340" s="74"/>
    </row>
    <row r="25341" spans="14:14" customFormat="1">
      <c r="N25341" s="74"/>
    </row>
    <row r="25342" spans="14:14" customFormat="1">
      <c r="N25342" s="74"/>
    </row>
    <row r="25343" spans="14:14" customFormat="1">
      <c r="N25343" s="74"/>
    </row>
    <row r="25344" spans="14:14" customFormat="1">
      <c r="N25344" s="74"/>
    </row>
    <row r="25345" spans="14:14" customFormat="1">
      <c r="N25345" s="74"/>
    </row>
    <row r="25346" spans="14:14" customFormat="1">
      <c r="N25346" s="74"/>
    </row>
    <row r="25347" spans="14:14" customFormat="1">
      <c r="N25347" s="74"/>
    </row>
    <row r="25348" spans="14:14" customFormat="1">
      <c r="N25348" s="74"/>
    </row>
    <row r="25349" spans="14:14" customFormat="1">
      <c r="N25349" s="74"/>
    </row>
    <row r="25350" spans="14:14" customFormat="1">
      <c r="N25350" s="74"/>
    </row>
    <row r="25351" spans="14:14" customFormat="1">
      <c r="N25351" s="74"/>
    </row>
    <row r="25352" spans="14:14" customFormat="1">
      <c r="N25352" s="74"/>
    </row>
    <row r="25353" spans="14:14" customFormat="1">
      <c r="N25353" s="74"/>
    </row>
    <row r="25354" spans="14:14" customFormat="1">
      <c r="N25354" s="74"/>
    </row>
    <row r="25355" spans="14:14" customFormat="1">
      <c r="N25355" s="74"/>
    </row>
    <row r="25356" spans="14:14" customFormat="1">
      <c r="N25356" s="74"/>
    </row>
    <row r="25357" spans="14:14" customFormat="1">
      <c r="N25357" s="74"/>
    </row>
    <row r="25358" spans="14:14" customFormat="1">
      <c r="N25358" s="74"/>
    </row>
    <row r="25359" spans="14:14" customFormat="1">
      <c r="N25359" s="74"/>
    </row>
    <row r="25360" spans="14:14" customFormat="1">
      <c r="N25360" s="74"/>
    </row>
    <row r="25361" spans="14:14" customFormat="1">
      <c r="N25361" s="74"/>
    </row>
    <row r="25362" spans="14:14" customFormat="1">
      <c r="N25362" s="74"/>
    </row>
    <row r="25363" spans="14:14" customFormat="1">
      <c r="N25363" s="74"/>
    </row>
    <row r="25364" spans="14:14" customFormat="1">
      <c r="N25364" s="74"/>
    </row>
    <row r="25365" spans="14:14" customFormat="1">
      <c r="N25365" s="74"/>
    </row>
    <row r="25366" spans="14:14" customFormat="1">
      <c r="N25366" s="74"/>
    </row>
    <row r="25367" spans="14:14" customFormat="1">
      <c r="N25367" s="74"/>
    </row>
    <row r="25368" spans="14:14" customFormat="1">
      <c r="N25368" s="74"/>
    </row>
    <row r="25369" spans="14:14" customFormat="1">
      <c r="N25369" s="74"/>
    </row>
    <row r="25370" spans="14:14" customFormat="1">
      <c r="N25370" s="74"/>
    </row>
    <row r="25371" spans="14:14" customFormat="1">
      <c r="N25371" s="74"/>
    </row>
    <row r="25372" spans="14:14" customFormat="1">
      <c r="N25372" s="74"/>
    </row>
    <row r="25373" spans="14:14" customFormat="1">
      <c r="N25373" s="74"/>
    </row>
    <row r="25374" spans="14:14" customFormat="1">
      <c r="N25374" s="74"/>
    </row>
    <row r="25375" spans="14:14" customFormat="1">
      <c r="N25375" s="74"/>
    </row>
    <row r="25376" spans="14:14" customFormat="1">
      <c r="N25376" s="74"/>
    </row>
    <row r="25377" spans="14:14" customFormat="1">
      <c r="N25377" s="74"/>
    </row>
    <row r="25378" spans="14:14" customFormat="1">
      <c r="N25378" s="74"/>
    </row>
    <row r="25379" spans="14:14" customFormat="1">
      <c r="N25379" s="74"/>
    </row>
    <row r="25380" spans="14:14" customFormat="1">
      <c r="N25380" s="74"/>
    </row>
    <row r="25381" spans="14:14" customFormat="1">
      <c r="N25381" s="74"/>
    </row>
    <row r="25382" spans="14:14" customFormat="1">
      <c r="N25382" s="74"/>
    </row>
    <row r="25383" spans="14:14" customFormat="1">
      <c r="N25383" s="74"/>
    </row>
    <row r="25384" spans="14:14" customFormat="1">
      <c r="N25384" s="74"/>
    </row>
    <row r="25385" spans="14:14" customFormat="1">
      <c r="N25385" s="74"/>
    </row>
    <row r="25386" spans="14:14" customFormat="1">
      <c r="N25386" s="74"/>
    </row>
    <row r="25387" spans="14:14" customFormat="1">
      <c r="N25387" s="74"/>
    </row>
    <row r="25388" spans="14:14" customFormat="1">
      <c r="N25388" s="74"/>
    </row>
    <row r="25389" spans="14:14" customFormat="1">
      <c r="N25389" s="74"/>
    </row>
    <row r="25390" spans="14:14" customFormat="1">
      <c r="N25390" s="74"/>
    </row>
    <row r="25391" spans="14:14" customFormat="1">
      <c r="N25391" s="74"/>
    </row>
    <row r="25392" spans="14:14" customFormat="1">
      <c r="N25392" s="74"/>
    </row>
    <row r="25393" spans="14:14" customFormat="1">
      <c r="N25393" s="74"/>
    </row>
    <row r="25394" spans="14:14" customFormat="1">
      <c r="N25394" s="74"/>
    </row>
    <row r="25395" spans="14:14" customFormat="1">
      <c r="N25395" s="74"/>
    </row>
    <row r="25396" spans="14:14" customFormat="1">
      <c r="N25396" s="74"/>
    </row>
    <row r="25397" spans="14:14" customFormat="1">
      <c r="N25397" s="74"/>
    </row>
    <row r="25398" spans="14:14" customFormat="1">
      <c r="N25398" s="74"/>
    </row>
    <row r="25399" spans="14:14" customFormat="1">
      <c r="N25399" s="74"/>
    </row>
    <row r="25400" spans="14:14" customFormat="1">
      <c r="N25400" s="74"/>
    </row>
    <row r="25401" spans="14:14" customFormat="1">
      <c r="N25401" s="74"/>
    </row>
    <row r="25402" spans="14:14" customFormat="1">
      <c r="N25402" s="74"/>
    </row>
    <row r="25403" spans="14:14" customFormat="1">
      <c r="N25403" s="74"/>
    </row>
    <row r="25404" spans="14:14" customFormat="1">
      <c r="N25404" s="74"/>
    </row>
    <row r="25405" spans="14:14" customFormat="1">
      <c r="N25405" s="74"/>
    </row>
    <row r="25406" spans="14:14" customFormat="1">
      <c r="N25406" s="74"/>
    </row>
    <row r="25407" spans="14:14" customFormat="1">
      <c r="N25407" s="74"/>
    </row>
    <row r="25408" spans="14:14" customFormat="1">
      <c r="N25408" s="74"/>
    </row>
    <row r="25409" spans="14:14" customFormat="1">
      <c r="N25409" s="74"/>
    </row>
    <row r="25410" spans="14:14" customFormat="1">
      <c r="N25410" s="74"/>
    </row>
    <row r="25411" spans="14:14" customFormat="1">
      <c r="N25411" s="74"/>
    </row>
    <row r="25412" spans="14:14" customFormat="1">
      <c r="N25412" s="74"/>
    </row>
    <row r="25413" spans="14:14" customFormat="1">
      <c r="N25413" s="74"/>
    </row>
    <row r="25414" spans="14:14" customFormat="1">
      <c r="N25414" s="74"/>
    </row>
    <row r="25415" spans="14:14" customFormat="1">
      <c r="N25415" s="74"/>
    </row>
    <row r="25416" spans="14:14" customFormat="1">
      <c r="N25416" s="74"/>
    </row>
    <row r="25417" spans="14:14" customFormat="1">
      <c r="N25417" s="74"/>
    </row>
    <row r="25418" spans="14:14" customFormat="1">
      <c r="N25418" s="74"/>
    </row>
    <row r="25419" spans="14:14" customFormat="1">
      <c r="N25419" s="74"/>
    </row>
    <row r="25420" spans="14:14" customFormat="1">
      <c r="N25420" s="74"/>
    </row>
    <row r="25421" spans="14:14" customFormat="1">
      <c r="N25421" s="74"/>
    </row>
    <row r="25422" spans="14:14" customFormat="1">
      <c r="N25422" s="74"/>
    </row>
    <row r="25423" spans="14:14" customFormat="1">
      <c r="N25423" s="74"/>
    </row>
    <row r="25424" spans="14:14" customFormat="1">
      <c r="N25424" s="74"/>
    </row>
    <row r="25425" spans="14:14" customFormat="1">
      <c r="N25425" s="74"/>
    </row>
    <row r="25426" spans="14:14" customFormat="1">
      <c r="N25426" s="74"/>
    </row>
    <row r="25427" spans="14:14" customFormat="1">
      <c r="N25427" s="74"/>
    </row>
    <row r="25428" spans="14:14" customFormat="1">
      <c r="N25428" s="74"/>
    </row>
    <row r="25429" spans="14:14" customFormat="1">
      <c r="N25429" s="74"/>
    </row>
    <row r="25430" spans="14:14" customFormat="1">
      <c r="N25430" s="74"/>
    </row>
    <row r="25431" spans="14:14" customFormat="1">
      <c r="N25431" s="74"/>
    </row>
    <row r="25432" spans="14:14" customFormat="1">
      <c r="N25432" s="74"/>
    </row>
    <row r="25433" spans="14:14" customFormat="1">
      <c r="N25433" s="74"/>
    </row>
    <row r="25434" spans="14:14" customFormat="1">
      <c r="N25434" s="74"/>
    </row>
    <row r="25435" spans="14:14" customFormat="1">
      <c r="N25435" s="74"/>
    </row>
    <row r="25436" spans="14:14" customFormat="1">
      <c r="N25436" s="74"/>
    </row>
    <row r="25437" spans="14:14" customFormat="1">
      <c r="N25437" s="74"/>
    </row>
    <row r="25438" spans="14:14" customFormat="1">
      <c r="N25438" s="74"/>
    </row>
    <row r="25439" spans="14:14" customFormat="1">
      <c r="N25439" s="74"/>
    </row>
    <row r="25440" spans="14:14" customFormat="1">
      <c r="N25440" s="74"/>
    </row>
    <row r="25441" spans="14:14" customFormat="1">
      <c r="N25441" s="74"/>
    </row>
    <row r="25442" spans="14:14" customFormat="1">
      <c r="N25442" s="74"/>
    </row>
    <row r="25443" spans="14:14" customFormat="1">
      <c r="N25443" s="74"/>
    </row>
    <row r="25444" spans="14:14" customFormat="1">
      <c r="N25444" s="74"/>
    </row>
    <row r="25445" spans="14:14" customFormat="1">
      <c r="N25445" s="74"/>
    </row>
    <row r="25446" spans="14:14" customFormat="1">
      <c r="N25446" s="74"/>
    </row>
    <row r="25447" spans="14:14" customFormat="1">
      <c r="N25447" s="74"/>
    </row>
    <row r="25448" spans="14:14" customFormat="1">
      <c r="N25448" s="74"/>
    </row>
    <row r="25449" spans="14:14" customFormat="1">
      <c r="N25449" s="74"/>
    </row>
    <row r="25450" spans="14:14" customFormat="1">
      <c r="N25450" s="74"/>
    </row>
    <row r="25451" spans="14:14" customFormat="1">
      <c r="N25451" s="74"/>
    </row>
    <row r="25452" spans="14:14" customFormat="1">
      <c r="N25452" s="74"/>
    </row>
    <row r="25453" spans="14:14" customFormat="1">
      <c r="N25453" s="74"/>
    </row>
    <row r="25454" spans="14:14" customFormat="1">
      <c r="N25454" s="74"/>
    </row>
    <row r="25455" spans="14:14" customFormat="1">
      <c r="N25455" s="74"/>
    </row>
    <row r="25456" spans="14:14" customFormat="1">
      <c r="N25456" s="74"/>
    </row>
    <row r="25457" spans="14:14" customFormat="1">
      <c r="N25457" s="74"/>
    </row>
    <row r="25458" spans="14:14" customFormat="1">
      <c r="N25458" s="74"/>
    </row>
    <row r="25459" spans="14:14" customFormat="1">
      <c r="N25459" s="74"/>
    </row>
    <row r="25460" spans="14:14" customFormat="1">
      <c r="N25460" s="74"/>
    </row>
    <row r="25461" spans="14:14" customFormat="1">
      <c r="N25461" s="74"/>
    </row>
    <row r="25462" spans="14:14" customFormat="1">
      <c r="N25462" s="74"/>
    </row>
    <row r="25463" spans="14:14" customFormat="1">
      <c r="N25463" s="74"/>
    </row>
    <row r="25464" spans="14:14" customFormat="1">
      <c r="N25464" s="74"/>
    </row>
    <row r="25465" spans="14:14" customFormat="1">
      <c r="N25465" s="74"/>
    </row>
    <row r="25466" spans="14:14" customFormat="1">
      <c r="N25466" s="74"/>
    </row>
    <row r="25467" spans="14:14" customFormat="1">
      <c r="N25467" s="74"/>
    </row>
    <row r="25468" spans="14:14" customFormat="1">
      <c r="N25468" s="74"/>
    </row>
    <row r="25469" spans="14:14" customFormat="1">
      <c r="N25469" s="74"/>
    </row>
    <row r="25470" spans="14:14" customFormat="1">
      <c r="N25470" s="74"/>
    </row>
    <row r="25471" spans="14:14" customFormat="1">
      <c r="N25471" s="74"/>
    </row>
    <row r="25472" spans="14:14" customFormat="1">
      <c r="N25472" s="74"/>
    </row>
    <row r="25473" spans="14:14" customFormat="1">
      <c r="N25473" s="74"/>
    </row>
    <row r="25474" spans="14:14" customFormat="1">
      <c r="N25474" s="74"/>
    </row>
    <row r="25475" spans="14:14" customFormat="1">
      <c r="N25475" s="74"/>
    </row>
    <row r="25476" spans="14:14" customFormat="1">
      <c r="N25476" s="74"/>
    </row>
    <row r="25477" spans="14:14" customFormat="1">
      <c r="N25477" s="74"/>
    </row>
    <row r="25478" spans="14:14" customFormat="1">
      <c r="N25478" s="74"/>
    </row>
    <row r="25479" spans="14:14" customFormat="1">
      <c r="N25479" s="74"/>
    </row>
    <row r="25480" spans="14:14" customFormat="1">
      <c r="N25480" s="74"/>
    </row>
    <row r="25481" spans="14:14" customFormat="1">
      <c r="N25481" s="74"/>
    </row>
    <row r="25482" spans="14:14" customFormat="1">
      <c r="N25482" s="74"/>
    </row>
    <row r="25483" spans="14:14" customFormat="1">
      <c r="N25483" s="74"/>
    </row>
    <row r="25484" spans="14:14" customFormat="1">
      <c r="N25484" s="74"/>
    </row>
    <row r="25485" spans="14:14" customFormat="1">
      <c r="N25485" s="74"/>
    </row>
    <row r="25486" spans="14:14" customFormat="1">
      <c r="N25486" s="74"/>
    </row>
    <row r="25487" spans="14:14" customFormat="1">
      <c r="N25487" s="74"/>
    </row>
    <row r="25488" spans="14:14" customFormat="1">
      <c r="N25488" s="74"/>
    </row>
    <row r="25489" spans="14:14" customFormat="1">
      <c r="N25489" s="74"/>
    </row>
    <row r="25490" spans="14:14" customFormat="1">
      <c r="N25490" s="74"/>
    </row>
    <row r="25491" spans="14:14" customFormat="1">
      <c r="N25491" s="74"/>
    </row>
    <row r="25492" spans="14:14" customFormat="1">
      <c r="N25492" s="74"/>
    </row>
    <row r="25493" spans="14:14" customFormat="1">
      <c r="N25493" s="74"/>
    </row>
    <row r="25494" spans="14:14" customFormat="1">
      <c r="N25494" s="74"/>
    </row>
    <row r="25495" spans="14:14" customFormat="1">
      <c r="N25495" s="74"/>
    </row>
    <row r="25496" spans="14:14" customFormat="1">
      <c r="N25496" s="74"/>
    </row>
    <row r="25497" spans="14:14" customFormat="1">
      <c r="N25497" s="74"/>
    </row>
    <row r="25498" spans="14:14" customFormat="1">
      <c r="N25498" s="74"/>
    </row>
    <row r="25499" spans="14:14" customFormat="1">
      <c r="N25499" s="74"/>
    </row>
    <row r="25500" spans="14:14" customFormat="1">
      <c r="N25500" s="74"/>
    </row>
    <row r="25501" spans="14:14" customFormat="1">
      <c r="N25501" s="74"/>
    </row>
    <row r="25502" spans="14:14" customFormat="1">
      <c r="N25502" s="74"/>
    </row>
    <row r="25503" spans="14:14" customFormat="1">
      <c r="N25503" s="74"/>
    </row>
    <row r="25504" spans="14:14" customFormat="1">
      <c r="N25504" s="74"/>
    </row>
    <row r="25505" spans="14:14" customFormat="1">
      <c r="N25505" s="74"/>
    </row>
    <row r="25506" spans="14:14" customFormat="1">
      <c r="N25506" s="74"/>
    </row>
    <row r="25507" spans="14:14" customFormat="1">
      <c r="N25507" s="74"/>
    </row>
    <row r="25508" spans="14:14" customFormat="1">
      <c r="N25508" s="74"/>
    </row>
    <row r="25509" spans="14:14" customFormat="1">
      <c r="N25509" s="74"/>
    </row>
    <row r="25510" spans="14:14" customFormat="1">
      <c r="N25510" s="74"/>
    </row>
    <row r="25511" spans="14:14" customFormat="1">
      <c r="N25511" s="74"/>
    </row>
    <row r="25512" spans="14:14" customFormat="1">
      <c r="N25512" s="74"/>
    </row>
    <row r="25513" spans="14:14" customFormat="1">
      <c r="N25513" s="74"/>
    </row>
    <row r="25514" spans="14:14" customFormat="1">
      <c r="N25514" s="74"/>
    </row>
    <row r="25515" spans="14:14" customFormat="1">
      <c r="N25515" s="74"/>
    </row>
    <row r="25516" spans="14:14" customFormat="1">
      <c r="N25516" s="74"/>
    </row>
    <row r="25517" spans="14:14" customFormat="1">
      <c r="N25517" s="74"/>
    </row>
    <row r="25518" spans="14:14" customFormat="1">
      <c r="N25518" s="74"/>
    </row>
    <row r="25519" spans="14:14" customFormat="1">
      <c r="N25519" s="74"/>
    </row>
    <row r="25520" spans="14:14" customFormat="1">
      <c r="N25520" s="74"/>
    </row>
    <row r="25521" spans="14:14" customFormat="1">
      <c r="N25521" s="74"/>
    </row>
    <row r="25522" spans="14:14" customFormat="1">
      <c r="N25522" s="74"/>
    </row>
    <row r="25523" spans="14:14" customFormat="1">
      <c r="N25523" s="74"/>
    </row>
    <row r="25524" spans="14:14" customFormat="1">
      <c r="N25524" s="74"/>
    </row>
    <row r="25525" spans="14:14" customFormat="1">
      <c r="N25525" s="74"/>
    </row>
    <row r="25526" spans="14:14" customFormat="1">
      <c r="N25526" s="74"/>
    </row>
    <row r="25527" spans="14:14" customFormat="1">
      <c r="N25527" s="74"/>
    </row>
    <row r="25528" spans="14:14" customFormat="1">
      <c r="N25528" s="74"/>
    </row>
    <row r="25529" spans="14:14" customFormat="1">
      <c r="N25529" s="74"/>
    </row>
    <row r="25530" spans="14:14" customFormat="1">
      <c r="N25530" s="74"/>
    </row>
    <row r="25531" spans="14:14" customFormat="1">
      <c r="N25531" s="74"/>
    </row>
    <row r="25532" spans="14:14" customFormat="1">
      <c r="N25532" s="74"/>
    </row>
    <row r="25533" spans="14:14" customFormat="1">
      <c r="N25533" s="74"/>
    </row>
    <row r="25534" spans="14:14" customFormat="1">
      <c r="N25534" s="74"/>
    </row>
    <row r="25535" spans="14:14" customFormat="1">
      <c r="N25535" s="74"/>
    </row>
    <row r="25536" spans="14:14" customFormat="1">
      <c r="N25536" s="74"/>
    </row>
    <row r="25537" spans="14:14" customFormat="1">
      <c r="N25537" s="74"/>
    </row>
    <row r="25538" spans="14:14" customFormat="1">
      <c r="N25538" s="74"/>
    </row>
    <row r="25539" spans="14:14" customFormat="1">
      <c r="N25539" s="74"/>
    </row>
    <row r="25540" spans="14:14" customFormat="1">
      <c r="N25540" s="74"/>
    </row>
    <row r="25541" spans="14:14" customFormat="1">
      <c r="N25541" s="74"/>
    </row>
    <row r="25542" spans="14:14" customFormat="1">
      <c r="N25542" s="74"/>
    </row>
    <row r="25543" spans="14:14" customFormat="1">
      <c r="N25543" s="74"/>
    </row>
    <row r="25544" spans="14:14" customFormat="1">
      <c r="N25544" s="74"/>
    </row>
    <row r="25545" spans="14:14" customFormat="1">
      <c r="N25545" s="74"/>
    </row>
    <row r="25546" spans="14:14" customFormat="1">
      <c r="N25546" s="74"/>
    </row>
    <row r="25547" spans="14:14" customFormat="1">
      <c r="N25547" s="74"/>
    </row>
    <row r="25548" spans="14:14" customFormat="1">
      <c r="N25548" s="74"/>
    </row>
    <row r="25549" spans="14:14" customFormat="1">
      <c r="N25549" s="74"/>
    </row>
    <row r="25550" spans="14:14" customFormat="1">
      <c r="N25550" s="74"/>
    </row>
    <row r="25551" spans="14:14" customFormat="1">
      <c r="N25551" s="74"/>
    </row>
    <row r="25552" spans="14:14" customFormat="1">
      <c r="N25552" s="74"/>
    </row>
    <row r="25553" spans="14:14" customFormat="1">
      <c r="N25553" s="74"/>
    </row>
    <row r="25554" spans="14:14" customFormat="1">
      <c r="N25554" s="74"/>
    </row>
    <row r="25555" spans="14:14" customFormat="1">
      <c r="N25555" s="74"/>
    </row>
    <row r="25556" spans="14:14" customFormat="1">
      <c r="N25556" s="74"/>
    </row>
    <row r="25557" spans="14:14" customFormat="1">
      <c r="N25557" s="74"/>
    </row>
    <row r="25558" spans="14:14" customFormat="1">
      <c r="N25558" s="74"/>
    </row>
    <row r="25559" spans="14:14" customFormat="1">
      <c r="N25559" s="74"/>
    </row>
    <row r="25560" spans="14:14" customFormat="1">
      <c r="N25560" s="74"/>
    </row>
    <row r="25561" spans="14:14" customFormat="1">
      <c r="N25561" s="74"/>
    </row>
    <row r="25562" spans="14:14" customFormat="1">
      <c r="N25562" s="74"/>
    </row>
    <row r="25563" spans="14:14" customFormat="1">
      <c r="N25563" s="74"/>
    </row>
    <row r="25564" spans="14:14" customFormat="1">
      <c r="N25564" s="74"/>
    </row>
    <row r="25565" spans="14:14" customFormat="1">
      <c r="N25565" s="74"/>
    </row>
    <row r="25566" spans="14:14" customFormat="1">
      <c r="N25566" s="74"/>
    </row>
    <row r="25567" spans="14:14" customFormat="1">
      <c r="N25567" s="74"/>
    </row>
    <row r="25568" spans="14:14" customFormat="1">
      <c r="N25568" s="74"/>
    </row>
    <row r="25569" spans="14:14" customFormat="1">
      <c r="N25569" s="74"/>
    </row>
    <row r="25570" spans="14:14" customFormat="1">
      <c r="N25570" s="74"/>
    </row>
    <row r="25571" spans="14:14" customFormat="1">
      <c r="N25571" s="74"/>
    </row>
    <row r="25572" spans="14:14" customFormat="1">
      <c r="N25572" s="74"/>
    </row>
    <row r="25573" spans="14:14" customFormat="1">
      <c r="N25573" s="74"/>
    </row>
    <row r="25574" spans="14:14" customFormat="1">
      <c r="N25574" s="74"/>
    </row>
    <row r="25575" spans="14:14" customFormat="1">
      <c r="N25575" s="74"/>
    </row>
    <row r="25576" spans="14:14" customFormat="1">
      <c r="N25576" s="74"/>
    </row>
    <row r="25577" spans="14:14" customFormat="1">
      <c r="N25577" s="74"/>
    </row>
    <row r="25578" spans="14:14" customFormat="1">
      <c r="N25578" s="74"/>
    </row>
    <row r="25579" spans="14:14" customFormat="1">
      <c r="N25579" s="74"/>
    </row>
    <row r="25580" spans="14:14" customFormat="1">
      <c r="N25580" s="74"/>
    </row>
    <row r="25581" spans="14:14" customFormat="1">
      <c r="N25581" s="74"/>
    </row>
    <row r="25582" spans="14:14" customFormat="1">
      <c r="N25582" s="74"/>
    </row>
    <row r="25583" spans="14:14" customFormat="1">
      <c r="N25583" s="74"/>
    </row>
    <row r="25584" spans="14:14" customFormat="1">
      <c r="N25584" s="74"/>
    </row>
    <row r="25585" spans="14:14" customFormat="1">
      <c r="N25585" s="74"/>
    </row>
    <row r="25586" spans="14:14" customFormat="1">
      <c r="N25586" s="74"/>
    </row>
    <row r="25587" spans="14:14" customFormat="1">
      <c r="N25587" s="74"/>
    </row>
    <row r="25588" spans="14:14" customFormat="1">
      <c r="N25588" s="74"/>
    </row>
    <row r="25589" spans="14:14" customFormat="1">
      <c r="N25589" s="74"/>
    </row>
    <row r="25590" spans="14:14" customFormat="1">
      <c r="N25590" s="74"/>
    </row>
    <row r="25591" spans="14:14" customFormat="1">
      <c r="N25591" s="74"/>
    </row>
    <row r="25592" spans="14:14" customFormat="1">
      <c r="N25592" s="74"/>
    </row>
    <row r="25593" spans="14:14" customFormat="1">
      <c r="N25593" s="74"/>
    </row>
    <row r="25594" spans="14:14" customFormat="1">
      <c r="N25594" s="74"/>
    </row>
    <row r="25595" spans="14:14" customFormat="1">
      <c r="N25595" s="74"/>
    </row>
    <row r="25596" spans="14:14" customFormat="1">
      <c r="N25596" s="74"/>
    </row>
    <row r="25597" spans="14:14" customFormat="1">
      <c r="N25597" s="74"/>
    </row>
    <row r="25598" spans="14:14" customFormat="1">
      <c r="N25598" s="74"/>
    </row>
    <row r="25599" spans="14:14" customFormat="1">
      <c r="N25599" s="74"/>
    </row>
    <row r="25600" spans="14:14" customFormat="1">
      <c r="N25600" s="74"/>
    </row>
    <row r="25601" spans="14:14" customFormat="1">
      <c r="N25601" s="74"/>
    </row>
    <row r="25602" spans="14:14" customFormat="1">
      <c r="N25602" s="74"/>
    </row>
    <row r="25603" spans="14:14" customFormat="1">
      <c r="N25603" s="74"/>
    </row>
    <row r="25604" spans="14:14" customFormat="1">
      <c r="N25604" s="74"/>
    </row>
    <row r="25605" spans="14:14" customFormat="1">
      <c r="N25605" s="74"/>
    </row>
    <row r="25606" spans="14:14" customFormat="1">
      <c r="N25606" s="74"/>
    </row>
    <row r="25607" spans="14:14" customFormat="1">
      <c r="N25607" s="74"/>
    </row>
    <row r="25608" spans="14:14" customFormat="1">
      <c r="N25608" s="74"/>
    </row>
    <row r="25609" spans="14:14" customFormat="1">
      <c r="N25609" s="74"/>
    </row>
    <row r="25610" spans="14:14" customFormat="1">
      <c r="N25610" s="74"/>
    </row>
    <row r="25611" spans="14:14" customFormat="1">
      <c r="N25611" s="74"/>
    </row>
    <row r="25612" spans="14:14" customFormat="1">
      <c r="N25612" s="74"/>
    </row>
    <row r="25613" spans="14:14" customFormat="1">
      <c r="N25613" s="74"/>
    </row>
    <row r="25614" spans="14:14" customFormat="1">
      <c r="N25614" s="74"/>
    </row>
    <row r="25615" spans="14:14" customFormat="1">
      <c r="N25615" s="74"/>
    </row>
    <row r="25616" spans="14:14" customFormat="1">
      <c r="N25616" s="74"/>
    </row>
    <row r="25617" spans="14:14" customFormat="1">
      <c r="N25617" s="74"/>
    </row>
    <row r="25618" spans="14:14" customFormat="1">
      <c r="N25618" s="74"/>
    </row>
    <row r="25619" spans="14:14" customFormat="1">
      <c r="N25619" s="74"/>
    </row>
    <row r="25620" spans="14:14" customFormat="1">
      <c r="N25620" s="74"/>
    </row>
    <row r="25621" spans="14:14" customFormat="1">
      <c r="N25621" s="74"/>
    </row>
    <row r="25622" spans="14:14" customFormat="1">
      <c r="N25622" s="74"/>
    </row>
    <row r="25623" spans="14:14" customFormat="1">
      <c r="N25623" s="74"/>
    </row>
    <row r="25624" spans="14:14" customFormat="1">
      <c r="N25624" s="74"/>
    </row>
    <row r="25625" spans="14:14" customFormat="1">
      <c r="N25625" s="74"/>
    </row>
    <row r="25626" spans="14:14" customFormat="1">
      <c r="N25626" s="74"/>
    </row>
    <row r="25627" spans="14:14" customFormat="1">
      <c r="N25627" s="74"/>
    </row>
    <row r="25628" spans="14:14" customFormat="1">
      <c r="N25628" s="74"/>
    </row>
    <row r="25629" spans="14:14" customFormat="1">
      <c r="N25629" s="74"/>
    </row>
    <row r="25630" spans="14:14" customFormat="1">
      <c r="N25630" s="74"/>
    </row>
    <row r="25631" spans="14:14" customFormat="1">
      <c r="N25631" s="74"/>
    </row>
    <row r="25632" spans="14:14" customFormat="1">
      <c r="N25632" s="74"/>
    </row>
    <row r="25633" spans="14:14" customFormat="1">
      <c r="N25633" s="74"/>
    </row>
    <row r="25634" spans="14:14" customFormat="1">
      <c r="N25634" s="74"/>
    </row>
    <row r="25635" spans="14:14" customFormat="1">
      <c r="N25635" s="74"/>
    </row>
    <row r="25636" spans="14:14" customFormat="1">
      <c r="N25636" s="74"/>
    </row>
    <row r="25637" spans="14:14" customFormat="1">
      <c r="N25637" s="74"/>
    </row>
    <row r="25638" spans="14:14" customFormat="1">
      <c r="N25638" s="74"/>
    </row>
    <row r="25639" spans="14:14" customFormat="1">
      <c r="N25639" s="74"/>
    </row>
    <row r="25640" spans="14:14" customFormat="1">
      <c r="N25640" s="74"/>
    </row>
    <row r="25641" spans="14:14" customFormat="1">
      <c r="N25641" s="74"/>
    </row>
    <row r="25642" spans="14:14" customFormat="1">
      <c r="N25642" s="74"/>
    </row>
    <row r="25643" spans="14:14" customFormat="1">
      <c r="N25643" s="74"/>
    </row>
    <row r="25644" spans="14:14" customFormat="1">
      <c r="N25644" s="74"/>
    </row>
    <row r="25645" spans="14:14" customFormat="1">
      <c r="N25645" s="74"/>
    </row>
    <row r="25646" spans="14:14" customFormat="1">
      <c r="N25646" s="74"/>
    </row>
    <row r="25647" spans="14:14" customFormat="1">
      <c r="N25647" s="74"/>
    </row>
    <row r="25648" spans="14:14" customFormat="1">
      <c r="N25648" s="74"/>
    </row>
    <row r="25649" spans="14:14" customFormat="1">
      <c r="N25649" s="74"/>
    </row>
    <row r="25650" spans="14:14" customFormat="1">
      <c r="N25650" s="74"/>
    </row>
    <row r="25651" spans="14:14" customFormat="1">
      <c r="N25651" s="74"/>
    </row>
    <row r="25652" spans="14:14" customFormat="1">
      <c r="N25652" s="74"/>
    </row>
    <row r="25653" spans="14:14" customFormat="1">
      <c r="N25653" s="74"/>
    </row>
    <row r="25654" spans="14:14" customFormat="1">
      <c r="N25654" s="74"/>
    </row>
    <row r="25655" spans="14:14" customFormat="1">
      <c r="N25655" s="74"/>
    </row>
    <row r="25656" spans="14:14" customFormat="1">
      <c r="N25656" s="74"/>
    </row>
    <row r="25657" spans="14:14" customFormat="1">
      <c r="N25657" s="74"/>
    </row>
    <row r="25658" spans="14:14" customFormat="1">
      <c r="N25658" s="74"/>
    </row>
    <row r="25659" spans="14:14" customFormat="1">
      <c r="N25659" s="74"/>
    </row>
    <row r="25660" spans="14:14" customFormat="1">
      <c r="N25660" s="74"/>
    </row>
    <row r="25661" spans="14:14" customFormat="1">
      <c r="N25661" s="74"/>
    </row>
    <row r="25662" spans="14:14" customFormat="1">
      <c r="N25662" s="74"/>
    </row>
    <row r="25663" spans="14:14" customFormat="1">
      <c r="N25663" s="74"/>
    </row>
    <row r="25664" spans="14:14" customFormat="1">
      <c r="N25664" s="74"/>
    </row>
    <row r="25665" spans="14:14" customFormat="1">
      <c r="N25665" s="74"/>
    </row>
    <row r="25666" spans="14:14" customFormat="1">
      <c r="N25666" s="74"/>
    </row>
    <row r="25667" spans="14:14" customFormat="1">
      <c r="N25667" s="74"/>
    </row>
    <row r="25668" spans="14:14" customFormat="1">
      <c r="N25668" s="74"/>
    </row>
    <row r="25669" spans="14:14" customFormat="1">
      <c r="N25669" s="74"/>
    </row>
    <row r="25670" spans="14:14" customFormat="1">
      <c r="N25670" s="74"/>
    </row>
    <row r="25671" spans="14:14" customFormat="1">
      <c r="N25671" s="74"/>
    </row>
    <row r="25672" spans="14:14" customFormat="1">
      <c r="N25672" s="74"/>
    </row>
    <row r="25673" spans="14:14" customFormat="1">
      <c r="N25673" s="74"/>
    </row>
    <row r="25674" spans="14:14" customFormat="1">
      <c r="N25674" s="74"/>
    </row>
    <row r="25675" spans="14:14" customFormat="1">
      <c r="N25675" s="74"/>
    </row>
    <row r="25676" spans="14:14" customFormat="1">
      <c r="N25676" s="74"/>
    </row>
    <row r="25677" spans="14:14" customFormat="1">
      <c r="N25677" s="74"/>
    </row>
    <row r="25678" spans="14:14" customFormat="1">
      <c r="N25678" s="74"/>
    </row>
    <row r="25679" spans="14:14" customFormat="1">
      <c r="N25679" s="74"/>
    </row>
    <row r="25680" spans="14:14" customFormat="1">
      <c r="N25680" s="74"/>
    </row>
    <row r="25681" spans="14:14" customFormat="1">
      <c r="N25681" s="74"/>
    </row>
    <row r="25682" spans="14:14" customFormat="1">
      <c r="N25682" s="74"/>
    </row>
    <row r="25683" spans="14:14" customFormat="1">
      <c r="N25683" s="74"/>
    </row>
    <row r="25684" spans="14:14" customFormat="1">
      <c r="N25684" s="74"/>
    </row>
    <row r="25685" spans="14:14" customFormat="1">
      <c r="N25685" s="74"/>
    </row>
    <row r="25686" spans="14:14" customFormat="1">
      <c r="N25686" s="74"/>
    </row>
    <row r="25687" spans="14:14" customFormat="1">
      <c r="N25687" s="74"/>
    </row>
    <row r="25688" spans="14:14" customFormat="1">
      <c r="N25688" s="74"/>
    </row>
    <row r="25689" spans="14:14" customFormat="1">
      <c r="N25689" s="74"/>
    </row>
    <row r="25690" spans="14:14" customFormat="1">
      <c r="N25690" s="74"/>
    </row>
    <row r="25691" spans="14:14" customFormat="1">
      <c r="N25691" s="74"/>
    </row>
    <row r="25692" spans="14:14" customFormat="1">
      <c r="N25692" s="74"/>
    </row>
    <row r="25693" spans="14:14" customFormat="1">
      <c r="N25693" s="74"/>
    </row>
    <row r="25694" spans="14:14" customFormat="1">
      <c r="N25694" s="74"/>
    </row>
    <row r="25695" spans="14:14" customFormat="1">
      <c r="N25695" s="74"/>
    </row>
    <row r="25696" spans="14:14" customFormat="1">
      <c r="N25696" s="74"/>
    </row>
    <row r="25697" spans="14:14" customFormat="1">
      <c r="N25697" s="74"/>
    </row>
    <row r="25698" spans="14:14" customFormat="1">
      <c r="N25698" s="74"/>
    </row>
    <row r="25699" spans="14:14" customFormat="1">
      <c r="N25699" s="74"/>
    </row>
    <row r="25700" spans="14:14" customFormat="1">
      <c r="N25700" s="74"/>
    </row>
    <row r="25701" spans="14:14" customFormat="1">
      <c r="N25701" s="74"/>
    </row>
    <row r="25702" spans="14:14" customFormat="1">
      <c r="N25702" s="74"/>
    </row>
    <row r="25703" spans="14:14" customFormat="1">
      <c r="N25703" s="74"/>
    </row>
    <row r="25704" spans="14:14" customFormat="1">
      <c r="N25704" s="74"/>
    </row>
    <row r="25705" spans="14:14" customFormat="1">
      <c r="N25705" s="74"/>
    </row>
    <row r="25706" spans="14:14" customFormat="1">
      <c r="N25706" s="74"/>
    </row>
    <row r="25707" spans="14:14" customFormat="1">
      <c r="N25707" s="74"/>
    </row>
    <row r="25708" spans="14:14" customFormat="1">
      <c r="N25708" s="74"/>
    </row>
    <row r="25709" spans="14:14" customFormat="1">
      <c r="N25709" s="74"/>
    </row>
    <row r="25710" spans="14:14" customFormat="1">
      <c r="N25710" s="74"/>
    </row>
    <row r="25711" spans="14:14" customFormat="1">
      <c r="N25711" s="74"/>
    </row>
    <row r="25712" spans="14:14" customFormat="1">
      <c r="N25712" s="74"/>
    </row>
    <row r="25713" spans="14:14" customFormat="1">
      <c r="N25713" s="74"/>
    </row>
    <row r="25714" spans="14:14" customFormat="1">
      <c r="N25714" s="74"/>
    </row>
    <row r="25715" spans="14:14" customFormat="1">
      <c r="N25715" s="74"/>
    </row>
    <row r="25716" spans="14:14" customFormat="1">
      <c r="N25716" s="74"/>
    </row>
    <row r="25717" spans="14:14" customFormat="1">
      <c r="N25717" s="74"/>
    </row>
    <row r="25718" spans="14:14" customFormat="1">
      <c r="N25718" s="74"/>
    </row>
    <row r="25719" spans="14:14" customFormat="1">
      <c r="N25719" s="74"/>
    </row>
    <row r="25720" spans="14:14" customFormat="1">
      <c r="N25720" s="74"/>
    </row>
    <row r="25721" spans="14:14" customFormat="1">
      <c r="N25721" s="74"/>
    </row>
    <row r="25722" spans="14:14" customFormat="1">
      <c r="N25722" s="74"/>
    </row>
    <row r="25723" spans="14:14" customFormat="1">
      <c r="N25723" s="74"/>
    </row>
    <row r="25724" spans="14:14" customFormat="1">
      <c r="N25724" s="74"/>
    </row>
    <row r="25725" spans="14:14" customFormat="1">
      <c r="N25725" s="74"/>
    </row>
    <row r="25726" spans="14:14" customFormat="1">
      <c r="N25726" s="74"/>
    </row>
    <row r="25727" spans="14:14" customFormat="1">
      <c r="N25727" s="74"/>
    </row>
    <row r="25728" spans="14:14" customFormat="1">
      <c r="N25728" s="74"/>
    </row>
    <row r="25729" spans="14:14" customFormat="1">
      <c r="N25729" s="74"/>
    </row>
    <row r="25730" spans="14:14" customFormat="1">
      <c r="N25730" s="74"/>
    </row>
    <row r="25731" spans="14:14" customFormat="1">
      <c r="N25731" s="74"/>
    </row>
    <row r="25732" spans="14:14" customFormat="1">
      <c r="N25732" s="74"/>
    </row>
    <row r="25733" spans="14:14" customFormat="1">
      <c r="N25733" s="74"/>
    </row>
    <row r="25734" spans="14:14" customFormat="1">
      <c r="N25734" s="74"/>
    </row>
    <row r="25735" spans="14:14" customFormat="1">
      <c r="N25735" s="74"/>
    </row>
    <row r="25736" spans="14:14" customFormat="1">
      <c r="N25736" s="74"/>
    </row>
    <row r="25737" spans="14:14" customFormat="1">
      <c r="N25737" s="74"/>
    </row>
    <row r="25738" spans="14:14" customFormat="1">
      <c r="N25738" s="74"/>
    </row>
    <row r="25739" spans="14:14" customFormat="1">
      <c r="N25739" s="74"/>
    </row>
    <row r="25740" spans="14:14" customFormat="1">
      <c r="N25740" s="74"/>
    </row>
    <row r="25741" spans="14:14" customFormat="1">
      <c r="N25741" s="74"/>
    </row>
    <row r="25742" spans="14:14" customFormat="1">
      <c r="N25742" s="74"/>
    </row>
    <row r="25743" spans="14:14" customFormat="1">
      <c r="N25743" s="74"/>
    </row>
    <row r="25744" spans="14:14" customFormat="1">
      <c r="N25744" s="74"/>
    </row>
    <row r="25745" spans="14:14" customFormat="1">
      <c r="N25745" s="74"/>
    </row>
    <row r="25746" spans="14:14" customFormat="1">
      <c r="N25746" s="74"/>
    </row>
    <row r="25747" spans="14:14" customFormat="1">
      <c r="N25747" s="74"/>
    </row>
    <row r="25748" spans="14:14" customFormat="1">
      <c r="N25748" s="74"/>
    </row>
    <row r="25749" spans="14:14" customFormat="1">
      <c r="N25749" s="74"/>
    </row>
    <row r="25750" spans="14:14" customFormat="1">
      <c r="N25750" s="74"/>
    </row>
    <row r="25751" spans="14:14" customFormat="1">
      <c r="N25751" s="74"/>
    </row>
    <row r="25752" spans="14:14" customFormat="1">
      <c r="N25752" s="74"/>
    </row>
    <row r="25753" spans="14:14" customFormat="1">
      <c r="N25753" s="74"/>
    </row>
    <row r="25754" spans="14:14" customFormat="1">
      <c r="N25754" s="74"/>
    </row>
    <row r="25755" spans="14:14" customFormat="1">
      <c r="N25755" s="74"/>
    </row>
    <row r="25756" spans="14:14" customFormat="1">
      <c r="N25756" s="74"/>
    </row>
    <row r="25757" spans="14:14" customFormat="1">
      <c r="N25757" s="74"/>
    </row>
    <row r="25758" spans="14:14" customFormat="1">
      <c r="N25758" s="74"/>
    </row>
    <row r="25759" spans="14:14" customFormat="1">
      <c r="N25759" s="74"/>
    </row>
    <row r="25760" spans="14:14" customFormat="1">
      <c r="N25760" s="74"/>
    </row>
    <row r="25761" spans="14:14" customFormat="1">
      <c r="N25761" s="74"/>
    </row>
    <row r="25762" spans="14:14" customFormat="1">
      <c r="N25762" s="74"/>
    </row>
    <row r="25763" spans="14:14" customFormat="1">
      <c r="N25763" s="74"/>
    </row>
    <row r="25764" spans="14:14" customFormat="1">
      <c r="N25764" s="74"/>
    </row>
    <row r="25765" spans="14:14" customFormat="1">
      <c r="N25765" s="74"/>
    </row>
    <row r="25766" spans="14:14" customFormat="1">
      <c r="N25766" s="74"/>
    </row>
    <row r="25767" spans="14:14" customFormat="1">
      <c r="N25767" s="74"/>
    </row>
    <row r="25768" spans="14:14" customFormat="1">
      <c r="N25768" s="74"/>
    </row>
    <row r="25769" spans="14:14" customFormat="1">
      <c r="N25769" s="74"/>
    </row>
    <row r="25770" spans="14:14" customFormat="1">
      <c r="N25770" s="74"/>
    </row>
    <row r="25771" spans="14:14" customFormat="1">
      <c r="N25771" s="74"/>
    </row>
    <row r="25772" spans="14:14" customFormat="1">
      <c r="N25772" s="74"/>
    </row>
    <row r="25773" spans="14:14" customFormat="1">
      <c r="N25773" s="74"/>
    </row>
    <row r="25774" spans="14:14" customFormat="1">
      <c r="N25774" s="74"/>
    </row>
    <row r="25775" spans="14:14" customFormat="1">
      <c r="N25775" s="74"/>
    </row>
    <row r="25776" spans="14:14" customFormat="1">
      <c r="N25776" s="74"/>
    </row>
    <row r="25777" spans="14:14" customFormat="1">
      <c r="N25777" s="74"/>
    </row>
    <row r="25778" spans="14:14" customFormat="1">
      <c r="N25778" s="74"/>
    </row>
    <row r="25779" spans="14:14" customFormat="1">
      <c r="N25779" s="74"/>
    </row>
    <row r="25780" spans="14:14" customFormat="1">
      <c r="N25780" s="74"/>
    </row>
    <row r="25781" spans="14:14" customFormat="1">
      <c r="N25781" s="74"/>
    </row>
    <row r="25782" spans="14:14" customFormat="1">
      <c r="N25782" s="74"/>
    </row>
    <row r="25783" spans="14:14" customFormat="1">
      <c r="N25783" s="74"/>
    </row>
    <row r="25784" spans="14:14" customFormat="1">
      <c r="N25784" s="74"/>
    </row>
    <row r="25785" spans="14:14" customFormat="1">
      <c r="N25785" s="74"/>
    </row>
    <row r="25786" spans="14:14" customFormat="1">
      <c r="N25786" s="74"/>
    </row>
    <row r="25787" spans="14:14" customFormat="1">
      <c r="N25787" s="74"/>
    </row>
    <row r="25788" spans="14:14" customFormat="1">
      <c r="N25788" s="74"/>
    </row>
    <row r="25789" spans="14:14" customFormat="1">
      <c r="N25789" s="74"/>
    </row>
    <row r="25790" spans="14:14" customFormat="1">
      <c r="N25790" s="74"/>
    </row>
    <row r="25791" spans="14:14" customFormat="1">
      <c r="N25791" s="74"/>
    </row>
    <row r="25792" spans="14:14" customFormat="1">
      <c r="N25792" s="74"/>
    </row>
    <row r="25793" spans="14:14" customFormat="1">
      <c r="N25793" s="74"/>
    </row>
    <row r="25794" spans="14:14" customFormat="1">
      <c r="N25794" s="74"/>
    </row>
    <row r="25795" spans="14:14" customFormat="1">
      <c r="N25795" s="74"/>
    </row>
    <row r="25796" spans="14:14" customFormat="1">
      <c r="N25796" s="74"/>
    </row>
    <row r="25797" spans="14:14" customFormat="1">
      <c r="N25797" s="74"/>
    </row>
    <row r="25798" spans="14:14" customFormat="1">
      <c r="N25798" s="74"/>
    </row>
    <row r="25799" spans="14:14" customFormat="1">
      <c r="N25799" s="74"/>
    </row>
    <row r="25800" spans="14:14" customFormat="1">
      <c r="N25800" s="74"/>
    </row>
    <row r="25801" spans="14:14" customFormat="1">
      <c r="N25801" s="74"/>
    </row>
    <row r="25802" spans="14:14" customFormat="1">
      <c r="N25802" s="74"/>
    </row>
    <row r="25803" spans="14:14" customFormat="1">
      <c r="N25803" s="74"/>
    </row>
    <row r="25804" spans="14:14" customFormat="1">
      <c r="N25804" s="74"/>
    </row>
    <row r="25805" spans="14:14" customFormat="1">
      <c r="N25805" s="74"/>
    </row>
    <row r="25806" spans="14:14" customFormat="1">
      <c r="N25806" s="74"/>
    </row>
    <row r="25807" spans="14:14" customFormat="1">
      <c r="N25807" s="74"/>
    </row>
    <row r="25808" spans="14:14" customFormat="1">
      <c r="N25808" s="74"/>
    </row>
    <row r="25809" spans="14:14" customFormat="1">
      <c r="N25809" s="74"/>
    </row>
    <row r="25810" spans="14:14" customFormat="1">
      <c r="N25810" s="74"/>
    </row>
    <row r="25811" spans="14:14" customFormat="1">
      <c r="N25811" s="74"/>
    </row>
    <row r="25812" spans="14:14" customFormat="1">
      <c r="N25812" s="74"/>
    </row>
    <row r="25813" spans="14:14" customFormat="1">
      <c r="N25813" s="74"/>
    </row>
    <row r="25814" spans="14:14" customFormat="1">
      <c r="N25814" s="74"/>
    </row>
    <row r="25815" spans="14:14" customFormat="1">
      <c r="N25815" s="74"/>
    </row>
    <row r="25816" spans="14:14" customFormat="1">
      <c r="N25816" s="74"/>
    </row>
    <row r="25817" spans="14:14" customFormat="1">
      <c r="N25817" s="74"/>
    </row>
    <row r="25818" spans="14:14" customFormat="1">
      <c r="N25818" s="74"/>
    </row>
    <row r="25819" spans="14:14" customFormat="1">
      <c r="N25819" s="74"/>
    </row>
    <row r="25820" spans="14:14" customFormat="1">
      <c r="N25820" s="74"/>
    </row>
    <row r="25821" spans="14:14" customFormat="1">
      <c r="N25821" s="74"/>
    </row>
    <row r="25822" spans="14:14" customFormat="1">
      <c r="N25822" s="74"/>
    </row>
    <row r="25823" spans="14:14" customFormat="1">
      <c r="N25823" s="74"/>
    </row>
    <row r="25824" spans="14:14" customFormat="1">
      <c r="N25824" s="74"/>
    </row>
    <row r="25825" spans="14:14" customFormat="1">
      <c r="N25825" s="74"/>
    </row>
    <row r="25826" spans="14:14" customFormat="1">
      <c r="N25826" s="74"/>
    </row>
    <row r="25827" spans="14:14" customFormat="1">
      <c r="N25827" s="74"/>
    </row>
    <row r="25828" spans="14:14" customFormat="1">
      <c r="N25828" s="74"/>
    </row>
    <row r="25829" spans="14:14" customFormat="1">
      <c r="N25829" s="74"/>
    </row>
    <row r="25830" spans="14:14" customFormat="1">
      <c r="N25830" s="74"/>
    </row>
    <row r="25831" spans="14:14" customFormat="1">
      <c r="N25831" s="74"/>
    </row>
    <row r="25832" spans="14:14" customFormat="1">
      <c r="N25832" s="74"/>
    </row>
    <row r="25833" spans="14:14" customFormat="1">
      <c r="N25833" s="74"/>
    </row>
    <row r="25834" spans="14:14" customFormat="1">
      <c r="N25834" s="74"/>
    </row>
    <row r="25835" spans="14:14" customFormat="1">
      <c r="N25835" s="74"/>
    </row>
    <row r="25836" spans="14:14" customFormat="1">
      <c r="N25836" s="74"/>
    </row>
    <row r="25837" spans="14:14" customFormat="1">
      <c r="N25837" s="74"/>
    </row>
    <row r="25838" spans="14:14" customFormat="1">
      <c r="N25838" s="74"/>
    </row>
    <row r="25839" spans="14:14" customFormat="1">
      <c r="N25839" s="74"/>
    </row>
    <row r="25840" spans="14:14" customFormat="1">
      <c r="N25840" s="74"/>
    </row>
    <row r="25841" spans="14:14" customFormat="1">
      <c r="N25841" s="74"/>
    </row>
    <row r="25842" spans="14:14" customFormat="1">
      <c r="N25842" s="74"/>
    </row>
    <row r="25843" spans="14:14" customFormat="1">
      <c r="N25843" s="74"/>
    </row>
    <row r="25844" spans="14:14" customFormat="1">
      <c r="N25844" s="74"/>
    </row>
    <row r="25845" spans="14:14" customFormat="1">
      <c r="N25845" s="74"/>
    </row>
    <row r="25846" spans="14:14" customFormat="1">
      <c r="N25846" s="74"/>
    </row>
    <row r="25847" spans="14:14" customFormat="1">
      <c r="N25847" s="74"/>
    </row>
    <row r="25848" spans="14:14" customFormat="1">
      <c r="N25848" s="74"/>
    </row>
    <row r="25849" spans="14:14" customFormat="1">
      <c r="N25849" s="74"/>
    </row>
    <row r="25850" spans="14:14" customFormat="1">
      <c r="N25850" s="74"/>
    </row>
    <row r="25851" spans="14:14" customFormat="1">
      <c r="N25851" s="74"/>
    </row>
    <row r="25852" spans="14:14" customFormat="1">
      <c r="N25852" s="74"/>
    </row>
    <row r="25853" spans="14:14" customFormat="1">
      <c r="N25853" s="74"/>
    </row>
    <row r="25854" spans="14:14" customFormat="1">
      <c r="N25854" s="74"/>
    </row>
    <row r="25855" spans="14:14" customFormat="1">
      <c r="N25855" s="74"/>
    </row>
    <row r="25856" spans="14:14" customFormat="1">
      <c r="N25856" s="74"/>
    </row>
    <row r="25857" spans="14:14" customFormat="1">
      <c r="N25857" s="74"/>
    </row>
    <row r="25858" spans="14:14" customFormat="1">
      <c r="N25858" s="74"/>
    </row>
    <row r="25859" spans="14:14" customFormat="1">
      <c r="N25859" s="74"/>
    </row>
    <row r="25860" spans="14:14" customFormat="1">
      <c r="N25860" s="74"/>
    </row>
    <row r="25861" spans="14:14" customFormat="1">
      <c r="N25861" s="74"/>
    </row>
    <row r="25862" spans="14:14" customFormat="1">
      <c r="N25862" s="74"/>
    </row>
    <row r="25863" spans="14:14" customFormat="1">
      <c r="N25863" s="74"/>
    </row>
    <row r="25864" spans="14:14" customFormat="1">
      <c r="N25864" s="74"/>
    </row>
    <row r="25865" spans="14:14" customFormat="1">
      <c r="N25865" s="74"/>
    </row>
    <row r="25866" spans="14:14" customFormat="1">
      <c r="N25866" s="74"/>
    </row>
    <row r="25867" spans="14:14" customFormat="1">
      <c r="N25867" s="74"/>
    </row>
    <row r="25868" spans="14:14" customFormat="1">
      <c r="N25868" s="74"/>
    </row>
    <row r="25869" spans="14:14" customFormat="1">
      <c r="N25869" s="74"/>
    </row>
    <row r="25870" spans="14:14" customFormat="1">
      <c r="N25870" s="74"/>
    </row>
    <row r="25871" spans="14:14" customFormat="1">
      <c r="N25871" s="74"/>
    </row>
    <row r="25872" spans="14:14" customFormat="1">
      <c r="N25872" s="74"/>
    </row>
    <row r="25873" spans="14:14" customFormat="1">
      <c r="N25873" s="74"/>
    </row>
    <row r="25874" spans="14:14" customFormat="1">
      <c r="N25874" s="74"/>
    </row>
    <row r="25875" spans="14:14" customFormat="1">
      <c r="N25875" s="74"/>
    </row>
    <row r="25876" spans="14:14" customFormat="1">
      <c r="N25876" s="74"/>
    </row>
    <row r="25877" spans="14:14" customFormat="1">
      <c r="N25877" s="74"/>
    </row>
    <row r="25878" spans="14:14" customFormat="1">
      <c r="N25878" s="74"/>
    </row>
    <row r="25879" spans="14:14" customFormat="1">
      <c r="N25879" s="74"/>
    </row>
    <row r="25880" spans="14:14" customFormat="1">
      <c r="N25880" s="74"/>
    </row>
    <row r="25881" spans="14:14" customFormat="1">
      <c r="N25881" s="74"/>
    </row>
    <row r="25882" spans="14:14" customFormat="1">
      <c r="N25882" s="74"/>
    </row>
    <row r="25883" spans="14:14" customFormat="1">
      <c r="N25883" s="74"/>
    </row>
    <row r="25884" spans="14:14" customFormat="1">
      <c r="N25884" s="74"/>
    </row>
    <row r="25885" spans="14:14" customFormat="1">
      <c r="N25885" s="74"/>
    </row>
    <row r="25886" spans="14:14" customFormat="1">
      <c r="N25886" s="74"/>
    </row>
    <row r="25887" spans="14:14" customFormat="1">
      <c r="N25887" s="74"/>
    </row>
    <row r="25888" spans="14:14" customFormat="1">
      <c r="N25888" s="74"/>
    </row>
    <row r="25889" spans="14:14" customFormat="1">
      <c r="N25889" s="74"/>
    </row>
    <row r="25890" spans="14:14" customFormat="1">
      <c r="N25890" s="74"/>
    </row>
    <row r="25891" spans="14:14" customFormat="1">
      <c r="N25891" s="74"/>
    </row>
    <row r="25892" spans="14:14" customFormat="1">
      <c r="N25892" s="74"/>
    </row>
    <row r="25893" spans="14:14" customFormat="1">
      <c r="N25893" s="74"/>
    </row>
    <row r="25894" spans="14:14" customFormat="1">
      <c r="N25894" s="74"/>
    </row>
    <row r="25895" spans="14:14" customFormat="1">
      <c r="N25895" s="74"/>
    </row>
    <row r="25896" spans="14:14" customFormat="1">
      <c r="N25896" s="74"/>
    </row>
    <row r="25897" spans="14:14" customFormat="1">
      <c r="N25897" s="74"/>
    </row>
    <row r="25898" spans="14:14" customFormat="1">
      <c r="N25898" s="74"/>
    </row>
    <row r="25899" spans="14:14" customFormat="1">
      <c r="N25899" s="74"/>
    </row>
    <row r="25900" spans="14:14" customFormat="1">
      <c r="N25900" s="74"/>
    </row>
    <row r="25901" spans="14:14" customFormat="1">
      <c r="N25901" s="74"/>
    </row>
    <row r="25902" spans="14:14" customFormat="1">
      <c r="N25902" s="74"/>
    </row>
    <row r="25903" spans="14:14" customFormat="1">
      <c r="N25903" s="74"/>
    </row>
    <row r="25904" spans="14:14" customFormat="1">
      <c r="N25904" s="74"/>
    </row>
    <row r="25905" spans="14:14" customFormat="1">
      <c r="N25905" s="74"/>
    </row>
    <row r="25906" spans="14:14" customFormat="1">
      <c r="N25906" s="74"/>
    </row>
    <row r="25907" spans="14:14" customFormat="1">
      <c r="N25907" s="74"/>
    </row>
    <row r="25908" spans="14:14" customFormat="1">
      <c r="N25908" s="74"/>
    </row>
    <row r="25909" spans="14:14" customFormat="1">
      <c r="N25909" s="74"/>
    </row>
    <row r="25910" spans="14:14" customFormat="1">
      <c r="N25910" s="74"/>
    </row>
    <row r="25911" spans="14:14" customFormat="1">
      <c r="N25911" s="74"/>
    </row>
    <row r="25912" spans="14:14" customFormat="1">
      <c r="N25912" s="74"/>
    </row>
    <row r="25913" spans="14:14" customFormat="1">
      <c r="N25913" s="74"/>
    </row>
    <row r="25914" spans="14:14" customFormat="1">
      <c r="N25914" s="74"/>
    </row>
    <row r="25915" spans="14:14" customFormat="1">
      <c r="N25915" s="74"/>
    </row>
    <row r="25916" spans="14:14" customFormat="1">
      <c r="N25916" s="74"/>
    </row>
    <row r="25917" spans="14:14" customFormat="1">
      <c r="N25917" s="74"/>
    </row>
    <row r="25918" spans="14:14" customFormat="1">
      <c r="N25918" s="74"/>
    </row>
    <row r="25919" spans="14:14" customFormat="1">
      <c r="N25919" s="74"/>
    </row>
    <row r="25920" spans="14:14" customFormat="1">
      <c r="N25920" s="74"/>
    </row>
    <row r="25921" spans="14:14" customFormat="1">
      <c r="N25921" s="74"/>
    </row>
    <row r="25922" spans="14:14" customFormat="1">
      <c r="N25922" s="74"/>
    </row>
    <row r="25923" spans="14:14" customFormat="1">
      <c r="N25923" s="74"/>
    </row>
    <row r="25924" spans="14:14" customFormat="1">
      <c r="N25924" s="74"/>
    </row>
    <row r="25925" spans="14:14" customFormat="1">
      <c r="N25925" s="74"/>
    </row>
    <row r="25926" spans="14:14" customFormat="1">
      <c r="N25926" s="74"/>
    </row>
    <row r="25927" spans="14:14" customFormat="1">
      <c r="N25927" s="74"/>
    </row>
    <row r="25928" spans="14:14" customFormat="1">
      <c r="N25928" s="74"/>
    </row>
    <row r="25929" spans="14:14" customFormat="1">
      <c r="N25929" s="74"/>
    </row>
    <row r="25930" spans="14:14" customFormat="1">
      <c r="N25930" s="74"/>
    </row>
    <row r="25931" spans="14:14" customFormat="1">
      <c r="N25931" s="74"/>
    </row>
    <row r="25932" spans="14:14" customFormat="1">
      <c r="N25932" s="74"/>
    </row>
    <row r="25933" spans="14:14" customFormat="1">
      <c r="N25933" s="74"/>
    </row>
    <row r="25934" spans="14:14" customFormat="1">
      <c r="N25934" s="74"/>
    </row>
    <row r="25935" spans="14:14" customFormat="1">
      <c r="N25935" s="74"/>
    </row>
    <row r="25936" spans="14:14" customFormat="1">
      <c r="N25936" s="74"/>
    </row>
    <row r="25937" spans="14:14" customFormat="1">
      <c r="N25937" s="74"/>
    </row>
    <row r="25938" spans="14:14" customFormat="1">
      <c r="N25938" s="74"/>
    </row>
    <row r="25939" spans="14:14" customFormat="1">
      <c r="N25939" s="74"/>
    </row>
    <row r="25940" spans="14:14" customFormat="1">
      <c r="N25940" s="74"/>
    </row>
    <row r="25941" spans="14:14" customFormat="1">
      <c r="N25941" s="74"/>
    </row>
    <row r="25942" spans="14:14" customFormat="1">
      <c r="N25942" s="74"/>
    </row>
    <row r="25943" spans="14:14" customFormat="1">
      <c r="N25943" s="74"/>
    </row>
    <row r="25944" spans="14:14" customFormat="1">
      <c r="N25944" s="74"/>
    </row>
    <row r="25945" spans="14:14" customFormat="1">
      <c r="N25945" s="74"/>
    </row>
    <row r="25946" spans="14:14" customFormat="1">
      <c r="N25946" s="74"/>
    </row>
    <row r="25947" spans="14:14" customFormat="1">
      <c r="N25947" s="74"/>
    </row>
    <row r="25948" spans="14:14" customFormat="1">
      <c r="N25948" s="74"/>
    </row>
    <row r="25949" spans="14:14" customFormat="1">
      <c r="N25949" s="74"/>
    </row>
    <row r="25950" spans="14:14" customFormat="1">
      <c r="N25950" s="74"/>
    </row>
    <row r="25951" spans="14:14" customFormat="1">
      <c r="N25951" s="74"/>
    </row>
    <row r="25952" spans="14:14" customFormat="1">
      <c r="N25952" s="74"/>
    </row>
    <row r="25953" spans="14:14" customFormat="1">
      <c r="N25953" s="74"/>
    </row>
    <row r="25954" spans="14:14" customFormat="1">
      <c r="N25954" s="74"/>
    </row>
    <row r="25955" spans="14:14" customFormat="1">
      <c r="N25955" s="74"/>
    </row>
    <row r="25956" spans="14:14" customFormat="1">
      <c r="N25956" s="74"/>
    </row>
    <row r="25957" spans="14:14" customFormat="1">
      <c r="N25957" s="74"/>
    </row>
    <row r="25958" spans="14:14" customFormat="1">
      <c r="N25958" s="74"/>
    </row>
    <row r="25959" spans="14:14" customFormat="1">
      <c r="N25959" s="74"/>
    </row>
    <row r="25960" spans="14:14" customFormat="1">
      <c r="N25960" s="74"/>
    </row>
    <row r="25961" spans="14:14" customFormat="1">
      <c r="N25961" s="74"/>
    </row>
    <row r="25962" spans="14:14" customFormat="1">
      <c r="N25962" s="74"/>
    </row>
    <row r="25963" spans="14:14" customFormat="1">
      <c r="N25963" s="74"/>
    </row>
    <row r="25964" spans="14:14" customFormat="1">
      <c r="N25964" s="74"/>
    </row>
    <row r="25965" spans="14:14" customFormat="1">
      <c r="N25965" s="74"/>
    </row>
    <row r="25966" spans="14:14" customFormat="1">
      <c r="N25966" s="74"/>
    </row>
    <row r="25967" spans="14:14" customFormat="1">
      <c r="N25967" s="74"/>
    </row>
    <row r="25968" spans="14:14" customFormat="1">
      <c r="N25968" s="74"/>
    </row>
    <row r="25969" spans="14:14" customFormat="1">
      <c r="N25969" s="74"/>
    </row>
    <row r="25970" spans="14:14" customFormat="1">
      <c r="N25970" s="74"/>
    </row>
    <row r="25971" spans="14:14" customFormat="1">
      <c r="N25971" s="74"/>
    </row>
    <row r="25972" spans="14:14" customFormat="1">
      <c r="N25972" s="74"/>
    </row>
    <row r="25973" spans="14:14" customFormat="1">
      <c r="N25973" s="74"/>
    </row>
    <row r="25974" spans="14:14" customFormat="1">
      <c r="N25974" s="74"/>
    </row>
    <row r="25975" spans="14:14" customFormat="1">
      <c r="N25975" s="74"/>
    </row>
    <row r="25976" spans="14:14" customFormat="1">
      <c r="N25976" s="74"/>
    </row>
    <row r="25977" spans="14:14" customFormat="1">
      <c r="N25977" s="74"/>
    </row>
    <row r="25978" spans="14:14" customFormat="1">
      <c r="N25978" s="74"/>
    </row>
    <row r="25979" spans="14:14" customFormat="1">
      <c r="N25979" s="74"/>
    </row>
    <row r="25980" spans="14:14" customFormat="1">
      <c r="N25980" s="74"/>
    </row>
    <row r="25981" spans="14:14" customFormat="1">
      <c r="N25981" s="74"/>
    </row>
    <row r="25982" spans="14:14" customFormat="1">
      <c r="N25982" s="74"/>
    </row>
    <row r="25983" spans="14:14" customFormat="1">
      <c r="N25983" s="74"/>
    </row>
    <row r="25984" spans="14:14" customFormat="1">
      <c r="N25984" s="74"/>
    </row>
    <row r="25985" spans="14:14" customFormat="1">
      <c r="N25985" s="74"/>
    </row>
    <row r="25986" spans="14:14" customFormat="1">
      <c r="N25986" s="74"/>
    </row>
    <row r="25987" spans="14:14" customFormat="1">
      <c r="N25987" s="74"/>
    </row>
    <row r="25988" spans="14:14" customFormat="1">
      <c r="N25988" s="74"/>
    </row>
    <row r="25989" spans="14:14" customFormat="1">
      <c r="N25989" s="74"/>
    </row>
    <row r="25990" spans="14:14" customFormat="1">
      <c r="N25990" s="74"/>
    </row>
    <row r="25991" spans="14:14" customFormat="1">
      <c r="N25991" s="74"/>
    </row>
    <row r="25992" spans="14:14" customFormat="1">
      <c r="N25992" s="74"/>
    </row>
    <row r="25993" spans="14:14" customFormat="1">
      <c r="N25993" s="74"/>
    </row>
    <row r="25994" spans="14:14" customFormat="1">
      <c r="N25994" s="74"/>
    </row>
    <row r="25995" spans="14:14" customFormat="1">
      <c r="N25995" s="74"/>
    </row>
    <row r="25996" spans="14:14" customFormat="1">
      <c r="N25996" s="74"/>
    </row>
    <row r="25997" spans="14:14" customFormat="1">
      <c r="N25997" s="74"/>
    </row>
    <row r="25998" spans="14:14" customFormat="1">
      <c r="N25998" s="74"/>
    </row>
    <row r="25999" spans="14:14" customFormat="1">
      <c r="N25999" s="74"/>
    </row>
    <row r="26000" spans="14:14" customFormat="1">
      <c r="N26000" s="74"/>
    </row>
    <row r="26001" spans="14:14" customFormat="1">
      <c r="N26001" s="74"/>
    </row>
    <row r="26002" spans="14:14" customFormat="1">
      <c r="N26002" s="74"/>
    </row>
    <row r="26003" spans="14:14" customFormat="1">
      <c r="N26003" s="74"/>
    </row>
    <row r="26004" spans="14:14" customFormat="1">
      <c r="N26004" s="74"/>
    </row>
    <row r="26005" spans="14:14" customFormat="1">
      <c r="N26005" s="74"/>
    </row>
    <row r="26006" spans="14:14" customFormat="1">
      <c r="N26006" s="74"/>
    </row>
    <row r="26007" spans="14:14" customFormat="1">
      <c r="N26007" s="74"/>
    </row>
    <row r="26008" spans="14:14" customFormat="1">
      <c r="N26008" s="74"/>
    </row>
    <row r="26009" spans="14:14" customFormat="1">
      <c r="N26009" s="74"/>
    </row>
    <row r="26010" spans="14:14" customFormat="1">
      <c r="N26010" s="74"/>
    </row>
    <row r="26011" spans="14:14" customFormat="1">
      <c r="N26011" s="74"/>
    </row>
    <row r="26012" spans="14:14" customFormat="1">
      <c r="N26012" s="74"/>
    </row>
    <row r="26013" spans="14:14" customFormat="1">
      <c r="N26013" s="74"/>
    </row>
    <row r="26014" spans="14:14" customFormat="1">
      <c r="N26014" s="74"/>
    </row>
    <row r="26015" spans="14:14" customFormat="1">
      <c r="N26015" s="74"/>
    </row>
    <row r="26016" spans="14:14" customFormat="1">
      <c r="N26016" s="74"/>
    </row>
    <row r="26017" spans="14:14" customFormat="1">
      <c r="N26017" s="74"/>
    </row>
    <row r="26018" spans="14:14" customFormat="1">
      <c r="N26018" s="74"/>
    </row>
    <row r="26019" spans="14:14" customFormat="1">
      <c r="N26019" s="74"/>
    </row>
    <row r="26020" spans="14:14" customFormat="1">
      <c r="N26020" s="74"/>
    </row>
    <row r="26021" spans="14:14" customFormat="1">
      <c r="N26021" s="74"/>
    </row>
    <row r="26022" spans="14:14" customFormat="1">
      <c r="N26022" s="74"/>
    </row>
    <row r="26023" spans="14:14" customFormat="1">
      <c r="N26023" s="74"/>
    </row>
    <row r="26024" spans="14:14" customFormat="1">
      <c r="N26024" s="74"/>
    </row>
    <row r="26025" spans="14:14" customFormat="1">
      <c r="N26025" s="74"/>
    </row>
    <row r="26026" spans="14:14" customFormat="1">
      <c r="N26026" s="74"/>
    </row>
    <row r="26027" spans="14:14" customFormat="1">
      <c r="N26027" s="74"/>
    </row>
    <row r="26028" spans="14:14" customFormat="1">
      <c r="N26028" s="74"/>
    </row>
    <row r="26029" spans="14:14" customFormat="1">
      <c r="N26029" s="74"/>
    </row>
    <row r="26030" spans="14:14" customFormat="1">
      <c r="N26030" s="74"/>
    </row>
    <row r="26031" spans="14:14" customFormat="1">
      <c r="N26031" s="74"/>
    </row>
    <row r="26032" spans="14:14" customFormat="1">
      <c r="N26032" s="74"/>
    </row>
    <row r="26033" spans="14:14" customFormat="1">
      <c r="N26033" s="74"/>
    </row>
    <row r="26034" spans="14:14" customFormat="1">
      <c r="N26034" s="74"/>
    </row>
    <row r="26035" spans="14:14" customFormat="1">
      <c r="N26035" s="74"/>
    </row>
    <row r="26036" spans="14:14" customFormat="1">
      <c r="N26036" s="74"/>
    </row>
    <row r="26037" spans="14:14" customFormat="1">
      <c r="N26037" s="74"/>
    </row>
    <row r="26038" spans="14:14" customFormat="1">
      <c r="N26038" s="74"/>
    </row>
    <row r="26039" spans="14:14" customFormat="1">
      <c r="N26039" s="74"/>
    </row>
    <row r="26040" spans="14:14" customFormat="1">
      <c r="N26040" s="74"/>
    </row>
    <row r="26041" spans="14:14" customFormat="1">
      <c r="N26041" s="74"/>
    </row>
    <row r="26042" spans="14:14" customFormat="1">
      <c r="N26042" s="74"/>
    </row>
    <row r="26043" spans="14:14" customFormat="1">
      <c r="N26043" s="74"/>
    </row>
    <row r="26044" spans="14:14" customFormat="1">
      <c r="N26044" s="74"/>
    </row>
    <row r="26045" spans="14:14" customFormat="1">
      <c r="N26045" s="74"/>
    </row>
    <row r="26046" spans="14:14" customFormat="1">
      <c r="N26046" s="74"/>
    </row>
    <row r="26047" spans="14:14" customFormat="1">
      <c r="N26047" s="74"/>
    </row>
    <row r="26048" spans="14:14" customFormat="1">
      <c r="N26048" s="74"/>
    </row>
    <row r="26049" spans="14:14" customFormat="1">
      <c r="N26049" s="74"/>
    </row>
    <row r="26050" spans="14:14" customFormat="1">
      <c r="N26050" s="74"/>
    </row>
    <row r="26051" spans="14:14" customFormat="1">
      <c r="N26051" s="74"/>
    </row>
    <row r="26052" spans="14:14" customFormat="1">
      <c r="N26052" s="74"/>
    </row>
    <row r="26053" spans="14:14" customFormat="1">
      <c r="N26053" s="74"/>
    </row>
    <row r="26054" spans="14:14" customFormat="1">
      <c r="N26054" s="74"/>
    </row>
    <row r="26055" spans="14:14" customFormat="1">
      <c r="N26055" s="74"/>
    </row>
    <row r="26056" spans="14:14" customFormat="1">
      <c r="N26056" s="74"/>
    </row>
    <row r="26057" spans="14:14" customFormat="1">
      <c r="N26057" s="74"/>
    </row>
    <row r="26058" spans="14:14" customFormat="1">
      <c r="N26058" s="74"/>
    </row>
    <row r="26059" spans="14:14" customFormat="1">
      <c r="N26059" s="74"/>
    </row>
    <row r="26060" spans="14:14" customFormat="1">
      <c r="N26060" s="74"/>
    </row>
    <row r="26061" spans="14:14" customFormat="1">
      <c r="N26061" s="74"/>
    </row>
    <row r="26062" spans="14:14" customFormat="1">
      <c r="N26062" s="74"/>
    </row>
    <row r="26063" spans="14:14" customFormat="1">
      <c r="N26063" s="74"/>
    </row>
    <row r="26064" spans="14:14" customFormat="1">
      <c r="N26064" s="74"/>
    </row>
    <row r="26065" spans="14:14" customFormat="1">
      <c r="N26065" s="74"/>
    </row>
    <row r="26066" spans="14:14" customFormat="1">
      <c r="N26066" s="74"/>
    </row>
    <row r="26067" spans="14:14" customFormat="1">
      <c r="N26067" s="74"/>
    </row>
    <row r="26068" spans="14:14" customFormat="1">
      <c r="N26068" s="74"/>
    </row>
    <row r="26069" spans="14:14" customFormat="1">
      <c r="N26069" s="74"/>
    </row>
    <row r="26070" spans="14:14" customFormat="1">
      <c r="N26070" s="74"/>
    </row>
    <row r="26071" spans="14:14" customFormat="1">
      <c r="N26071" s="74"/>
    </row>
    <row r="26072" spans="14:14" customFormat="1">
      <c r="N26072" s="74"/>
    </row>
    <row r="26073" spans="14:14" customFormat="1">
      <c r="N26073" s="74"/>
    </row>
    <row r="26074" spans="14:14" customFormat="1">
      <c r="N26074" s="74"/>
    </row>
    <row r="26075" spans="14:14" customFormat="1">
      <c r="N26075" s="74"/>
    </row>
    <row r="26076" spans="14:14" customFormat="1">
      <c r="N26076" s="74"/>
    </row>
    <row r="26077" spans="14:14" customFormat="1">
      <c r="N26077" s="74"/>
    </row>
    <row r="26078" spans="14:14" customFormat="1">
      <c r="N26078" s="74"/>
    </row>
    <row r="26079" spans="14:14" customFormat="1">
      <c r="N26079" s="74"/>
    </row>
    <row r="26080" spans="14:14" customFormat="1">
      <c r="N26080" s="74"/>
    </row>
    <row r="26081" spans="14:14" customFormat="1">
      <c r="N26081" s="74"/>
    </row>
    <row r="26082" spans="14:14" customFormat="1">
      <c r="N26082" s="74"/>
    </row>
    <row r="26083" spans="14:14" customFormat="1">
      <c r="N26083" s="74"/>
    </row>
    <row r="26084" spans="14:14" customFormat="1">
      <c r="N26084" s="74"/>
    </row>
    <row r="26085" spans="14:14" customFormat="1">
      <c r="N26085" s="74"/>
    </row>
    <row r="26086" spans="14:14" customFormat="1">
      <c r="N26086" s="74"/>
    </row>
    <row r="26087" spans="14:14" customFormat="1">
      <c r="N26087" s="74"/>
    </row>
    <row r="26088" spans="14:14" customFormat="1">
      <c r="N26088" s="74"/>
    </row>
    <row r="26089" spans="14:14" customFormat="1">
      <c r="N26089" s="74"/>
    </row>
    <row r="26090" spans="14:14" customFormat="1">
      <c r="N26090" s="74"/>
    </row>
    <row r="26091" spans="14:14" customFormat="1">
      <c r="N26091" s="74"/>
    </row>
    <row r="26092" spans="14:14" customFormat="1">
      <c r="N26092" s="74"/>
    </row>
    <row r="26093" spans="14:14" customFormat="1">
      <c r="N26093" s="74"/>
    </row>
    <row r="26094" spans="14:14" customFormat="1">
      <c r="N26094" s="74"/>
    </row>
    <row r="26095" spans="14:14" customFormat="1">
      <c r="N26095" s="74"/>
    </row>
    <row r="26096" spans="14:14" customFormat="1">
      <c r="N26096" s="74"/>
    </row>
    <row r="26097" spans="14:14" customFormat="1">
      <c r="N26097" s="74"/>
    </row>
    <row r="26098" spans="14:14" customFormat="1">
      <c r="N26098" s="74"/>
    </row>
    <row r="26099" spans="14:14" customFormat="1">
      <c r="N26099" s="74"/>
    </row>
    <row r="26100" spans="14:14" customFormat="1">
      <c r="N26100" s="74"/>
    </row>
    <row r="26101" spans="14:14" customFormat="1">
      <c r="N26101" s="74"/>
    </row>
    <row r="26102" spans="14:14" customFormat="1">
      <c r="N26102" s="74"/>
    </row>
    <row r="26103" spans="14:14" customFormat="1">
      <c r="N26103" s="74"/>
    </row>
    <row r="26104" spans="14:14" customFormat="1">
      <c r="N26104" s="74"/>
    </row>
    <row r="26105" spans="14:14" customFormat="1">
      <c r="N26105" s="74"/>
    </row>
    <row r="26106" spans="14:14" customFormat="1">
      <c r="N26106" s="74"/>
    </row>
    <row r="26107" spans="14:14" customFormat="1">
      <c r="N26107" s="74"/>
    </row>
    <row r="26108" spans="14:14" customFormat="1">
      <c r="N26108" s="74"/>
    </row>
    <row r="26109" spans="14:14" customFormat="1">
      <c r="N26109" s="74"/>
    </row>
    <row r="26110" spans="14:14" customFormat="1">
      <c r="N26110" s="74"/>
    </row>
    <row r="26111" spans="14:14" customFormat="1">
      <c r="N26111" s="74"/>
    </row>
    <row r="26112" spans="14:14" customFormat="1">
      <c r="N26112" s="74"/>
    </row>
    <row r="26113" spans="14:14" customFormat="1">
      <c r="N26113" s="74"/>
    </row>
    <row r="26114" spans="14:14" customFormat="1">
      <c r="N26114" s="74"/>
    </row>
    <row r="26115" spans="14:14" customFormat="1">
      <c r="N26115" s="74"/>
    </row>
    <row r="26116" spans="14:14" customFormat="1">
      <c r="N26116" s="74"/>
    </row>
    <row r="26117" spans="14:14" customFormat="1">
      <c r="N26117" s="74"/>
    </row>
    <row r="26118" spans="14:14" customFormat="1">
      <c r="N26118" s="74"/>
    </row>
    <row r="26119" spans="14:14" customFormat="1">
      <c r="N26119" s="74"/>
    </row>
    <row r="26120" spans="14:14" customFormat="1">
      <c r="N26120" s="74"/>
    </row>
    <row r="26121" spans="14:14" customFormat="1">
      <c r="N26121" s="74"/>
    </row>
    <row r="26122" spans="14:14" customFormat="1">
      <c r="N26122" s="74"/>
    </row>
    <row r="26123" spans="14:14" customFormat="1">
      <c r="N26123" s="74"/>
    </row>
    <row r="26124" spans="14:14" customFormat="1">
      <c r="N26124" s="74"/>
    </row>
    <row r="26125" spans="14:14" customFormat="1">
      <c r="N26125" s="74"/>
    </row>
    <row r="26126" spans="14:14" customFormat="1">
      <c r="N26126" s="74"/>
    </row>
    <row r="26127" spans="14:14" customFormat="1">
      <c r="N26127" s="74"/>
    </row>
    <row r="26128" spans="14:14" customFormat="1">
      <c r="N26128" s="74"/>
    </row>
    <row r="26129" spans="14:14" customFormat="1">
      <c r="N26129" s="74"/>
    </row>
    <row r="26130" spans="14:14" customFormat="1">
      <c r="N26130" s="74"/>
    </row>
    <row r="26131" spans="14:14" customFormat="1">
      <c r="N26131" s="74"/>
    </row>
    <row r="26132" spans="14:14" customFormat="1">
      <c r="N26132" s="74"/>
    </row>
    <row r="26133" spans="14:14" customFormat="1">
      <c r="N26133" s="74"/>
    </row>
    <row r="26134" spans="14:14" customFormat="1">
      <c r="N26134" s="74"/>
    </row>
    <row r="26135" spans="14:14" customFormat="1">
      <c r="N26135" s="74"/>
    </row>
    <row r="26136" spans="14:14" customFormat="1">
      <c r="N26136" s="74"/>
    </row>
    <row r="26137" spans="14:14" customFormat="1">
      <c r="N26137" s="74"/>
    </row>
    <row r="26138" spans="14:14" customFormat="1">
      <c r="N26138" s="74"/>
    </row>
    <row r="26139" spans="14:14" customFormat="1">
      <c r="N26139" s="74"/>
    </row>
    <row r="26140" spans="14:14" customFormat="1">
      <c r="N26140" s="74"/>
    </row>
    <row r="26141" spans="14:14" customFormat="1">
      <c r="N26141" s="74"/>
    </row>
    <row r="26142" spans="14:14" customFormat="1">
      <c r="N26142" s="74"/>
    </row>
    <row r="26143" spans="14:14" customFormat="1">
      <c r="N26143" s="74"/>
    </row>
    <row r="26144" spans="14:14" customFormat="1">
      <c r="N26144" s="74"/>
    </row>
    <row r="26145" spans="14:14" customFormat="1">
      <c r="N26145" s="74"/>
    </row>
    <row r="26146" spans="14:14" customFormat="1">
      <c r="N26146" s="74"/>
    </row>
    <row r="26147" spans="14:14" customFormat="1">
      <c r="N26147" s="74"/>
    </row>
    <row r="26148" spans="14:14" customFormat="1">
      <c r="N26148" s="74"/>
    </row>
    <row r="26149" spans="14:14" customFormat="1">
      <c r="N26149" s="74"/>
    </row>
    <row r="26150" spans="14:14" customFormat="1">
      <c r="N26150" s="74"/>
    </row>
    <row r="26151" spans="14:14" customFormat="1">
      <c r="N26151" s="74"/>
    </row>
    <row r="26152" spans="14:14" customFormat="1">
      <c r="N26152" s="74"/>
    </row>
    <row r="26153" spans="14:14" customFormat="1">
      <c r="N26153" s="74"/>
    </row>
    <row r="26154" spans="14:14" customFormat="1">
      <c r="N26154" s="74"/>
    </row>
    <row r="26155" spans="14:14" customFormat="1">
      <c r="N26155" s="74"/>
    </row>
    <row r="26156" spans="14:14" customFormat="1">
      <c r="N26156" s="74"/>
    </row>
    <row r="26157" spans="14:14" customFormat="1">
      <c r="N26157" s="74"/>
    </row>
    <row r="26158" spans="14:14" customFormat="1">
      <c r="N26158" s="74"/>
    </row>
    <row r="26159" spans="14:14" customFormat="1">
      <c r="N26159" s="74"/>
    </row>
    <row r="26160" spans="14:14" customFormat="1">
      <c r="N26160" s="74"/>
    </row>
    <row r="26161" spans="14:14" customFormat="1">
      <c r="N26161" s="74"/>
    </row>
    <row r="26162" spans="14:14" customFormat="1">
      <c r="N26162" s="74"/>
    </row>
    <row r="26163" spans="14:14" customFormat="1">
      <c r="N26163" s="74"/>
    </row>
    <row r="26164" spans="14:14" customFormat="1">
      <c r="N26164" s="74"/>
    </row>
    <row r="26165" spans="14:14" customFormat="1">
      <c r="N26165" s="74"/>
    </row>
    <row r="26166" spans="14:14" customFormat="1">
      <c r="N26166" s="74"/>
    </row>
    <row r="26167" spans="14:14" customFormat="1">
      <c r="N26167" s="74"/>
    </row>
    <row r="26168" spans="14:14" customFormat="1">
      <c r="N26168" s="74"/>
    </row>
    <row r="26169" spans="14:14" customFormat="1">
      <c r="N26169" s="74"/>
    </row>
    <row r="26170" spans="14:14" customFormat="1">
      <c r="N26170" s="74"/>
    </row>
    <row r="26171" spans="14:14" customFormat="1">
      <c r="N26171" s="74"/>
    </row>
    <row r="26172" spans="14:14" customFormat="1">
      <c r="N26172" s="74"/>
    </row>
    <row r="26173" spans="14:14" customFormat="1">
      <c r="N26173" s="74"/>
    </row>
    <row r="26174" spans="14:14" customFormat="1">
      <c r="N26174" s="74"/>
    </row>
    <row r="26175" spans="14:14" customFormat="1">
      <c r="N26175" s="74"/>
    </row>
    <row r="26176" spans="14:14" customFormat="1">
      <c r="N26176" s="74"/>
    </row>
    <row r="26177" spans="14:14" customFormat="1">
      <c r="N26177" s="74"/>
    </row>
    <row r="26178" spans="14:14" customFormat="1">
      <c r="N26178" s="74"/>
    </row>
    <row r="26179" spans="14:14" customFormat="1">
      <c r="N26179" s="74"/>
    </row>
    <row r="26180" spans="14:14" customFormat="1">
      <c r="N26180" s="74"/>
    </row>
    <row r="26181" spans="14:14" customFormat="1">
      <c r="N26181" s="74"/>
    </row>
    <row r="26182" spans="14:14" customFormat="1">
      <c r="N26182" s="74"/>
    </row>
    <row r="26183" spans="14:14" customFormat="1">
      <c r="N26183" s="74"/>
    </row>
    <row r="26184" spans="14:14" customFormat="1">
      <c r="N26184" s="74"/>
    </row>
    <row r="26185" spans="14:14" customFormat="1">
      <c r="N26185" s="74"/>
    </row>
    <row r="26186" spans="14:14" customFormat="1">
      <c r="N26186" s="74"/>
    </row>
    <row r="26187" spans="14:14" customFormat="1">
      <c r="N26187" s="74"/>
    </row>
    <row r="26188" spans="14:14" customFormat="1">
      <c r="N26188" s="74"/>
    </row>
    <row r="26189" spans="14:14" customFormat="1">
      <c r="N26189" s="74"/>
    </row>
    <row r="26190" spans="14:14" customFormat="1">
      <c r="N26190" s="74"/>
    </row>
    <row r="26191" spans="14:14" customFormat="1">
      <c r="N26191" s="74"/>
    </row>
    <row r="26192" spans="14:14" customFormat="1">
      <c r="N26192" s="74"/>
    </row>
    <row r="26193" spans="14:14" customFormat="1">
      <c r="N26193" s="74"/>
    </row>
    <row r="26194" spans="14:14" customFormat="1">
      <c r="N26194" s="74"/>
    </row>
    <row r="26195" spans="14:14" customFormat="1">
      <c r="N26195" s="74"/>
    </row>
    <row r="26196" spans="14:14" customFormat="1">
      <c r="N26196" s="74"/>
    </row>
    <row r="26197" spans="14:14" customFormat="1">
      <c r="N26197" s="74"/>
    </row>
    <row r="26198" spans="14:14" customFormat="1">
      <c r="N26198" s="74"/>
    </row>
    <row r="26199" spans="14:14" customFormat="1">
      <c r="N26199" s="74"/>
    </row>
    <row r="26200" spans="14:14" customFormat="1">
      <c r="N26200" s="74"/>
    </row>
    <row r="26201" spans="14:14" customFormat="1">
      <c r="N26201" s="74"/>
    </row>
    <row r="26202" spans="14:14" customFormat="1">
      <c r="N26202" s="74"/>
    </row>
    <row r="26203" spans="14:14" customFormat="1">
      <c r="N26203" s="74"/>
    </row>
    <row r="26204" spans="14:14" customFormat="1">
      <c r="N26204" s="74"/>
    </row>
    <row r="26205" spans="14:14" customFormat="1">
      <c r="N26205" s="74"/>
    </row>
    <row r="26206" spans="14:14" customFormat="1">
      <c r="N26206" s="74"/>
    </row>
    <row r="26207" spans="14:14" customFormat="1">
      <c r="N26207" s="74"/>
    </row>
    <row r="26208" spans="14:14" customFormat="1">
      <c r="N26208" s="74"/>
    </row>
    <row r="26209" spans="14:14" customFormat="1">
      <c r="N26209" s="74"/>
    </row>
    <row r="26210" spans="14:14" customFormat="1">
      <c r="N26210" s="74"/>
    </row>
    <row r="26211" spans="14:14" customFormat="1">
      <c r="N26211" s="74"/>
    </row>
    <row r="26212" spans="14:14" customFormat="1">
      <c r="N26212" s="74"/>
    </row>
    <row r="26213" spans="14:14" customFormat="1">
      <c r="N26213" s="74"/>
    </row>
    <row r="26214" spans="14:14" customFormat="1">
      <c r="N26214" s="74"/>
    </row>
    <row r="26215" spans="14:14" customFormat="1">
      <c r="N26215" s="74"/>
    </row>
    <row r="26216" spans="14:14" customFormat="1">
      <c r="N26216" s="74"/>
    </row>
    <row r="26217" spans="14:14" customFormat="1">
      <c r="N26217" s="74"/>
    </row>
    <row r="26218" spans="14:14" customFormat="1">
      <c r="N26218" s="74"/>
    </row>
    <row r="26219" spans="14:14" customFormat="1">
      <c r="N26219" s="74"/>
    </row>
    <row r="26220" spans="14:14" customFormat="1">
      <c r="N26220" s="74"/>
    </row>
    <row r="26221" spans="14:14" customFormat="1">
      <c r="N26221" s="74"/>
    </row>
    <row r="26222" spans="14:14" customFormat="1">
      <c r="N26222" s="74"/>
    </row>
    <row r="26223" spans="14:14" customFormat="1">
      <c r="N26223" s="74"/>
    </row>
    <row r="26224" spans="14:14" customFormat="1">
      <c r="N26224" s="74"/>
    </row>
    <row r="26225" spans="14:14" customFormat="1">
      <c r="N26225" s="74"/>
    </row>
    <row r="26226" spans="14:14" customFormat="1">
      <c r="N26226" s="74"/>
    </row>
    <row r="26227" spans="14:14" customFormat="1">
      <c r="N26227" s="74"/>
    </row>
    <row r="26228" spans="14:14" customFormat="1">
      <c r="N26228" s="74"/>
    </row>
    <row r="26229" spans="14:14" customFormat="1">
      <c r="N26229" s="74"/>
    </row>
    <row r="26230" spans="14:14" customFormat="1">
      <c r="N26230" s="74"/>
    </row>
    <row r="26231" spans="14:14" customFormat="1">
      <c r="N26231" s="74"/>
    </row>
    <row r="26232" spans="14:14" customFormat="1">
      <c r="N26232" s="74"/>
    </row>
    <row r="26233" spans="14:14" customFormat="1">
      <c r="N26233" s="74"/>
    </row>
    <row r="26234" spans="14:14" customFormat="1">
      <c r="N26234" s="74"/>
    </row>
    <row r="26235" spans="14:14" customFormat="1">
      <c r="N26235" s="74"/>
    </row>
    <row r="26236" spans="14:14" customFormat="1">
      <c r="N26236" s="74"/>
    </row>
    <row r="26237" spans="14:14" customFormat="1">
      <c r="N26237" s="74"/>
    </row>
    <row r="26238" spans="14:14" customFormat="1">
      <c r="N26238" s="74"/>
    </row>
    <row r="26239" spans="14:14" customFormat="1">
      <c r="N26239" s="74"/>
    </row>
    <row r="26240" spans="14:14" customFormat="1">
      <c r="N26240" s="74"/>
    </row>
    <row r="26241" spans="14:14" customFormat="1">
      <c r="N26241" s="74"/>
    </row>
    <row r="26242" spans="14:14" customFormat="1">
      <c r="N26242" s="74"/>
    </row>
    <row r="26243" spans="14:14" customFormat="1">
      <c r="N26243" s="74"/>
    </row>
    <row r="26244" spans="14:14" customFormat="1">
      <c r="N26244" s="74"/>
    </row>
    <row r="26245" spans="14:14" customFormat="1">
      <c r="N26245" s="74"/>
    </row>
    <row r="26246" spans="14:14" customFormat="1">
      <c r="N26246" s="74"/>
    </row>
    <row r="26247" spans="14:14" customFormat="1">
      <c r="N26247" s="74"/>
    </row>
    <row r="26248" spans="14:14" customFormat="1">
      <c r="N26248" s="74"/>
    </row>
    <row r="26249" spans="14:14" customFormat="1">
      <c r="N26249" s="74"/>
    </row>
    <row r="26250" spans="14:14" customFormat="1">
      <c r="N26250" s="74"/>
    </row>
    <row r="26251" spans="14:14" customFormat="1">
      <c r="N26251" s="74"/>
    </row>
    <row r="26252" spans="14:14" customFormat="1">
      <c r="N26252" s="74"/>
    </row>
    <row r="26253" spans="14:14" customFormat="1">
      <c r="N26253" s="74"/>
    </row>
    <row r="26254" spans="14:14" customFormat="1">
      <c r="N26254" s="74"/>
    </row>
    <row r="26255" spans="14:14" customFormat="1">
      <c r="N26255" s="74"/>
    </row>
    <row r="26256" spans="14:14" customFormat="1">
      <c r="N26256" s="74"/>
    </row>
    <row r="26257" spans="14:14" customFormat="1">
      <c r="N26257" s="74"/>
    </row>
    <row r="26258" spans="14:14" customFormat="1">
      <c r="N26258" s="74"/>
    </row>
    <row r="26259" spans="14:14" customFormat="1">
      <c r="N26259" s="74"/>
    </row>
    <row r="26260" spans="14:14" customFormat="1">
      <c r="N26260" s="74"/>
    </row>
    <row r="26261" spans="14:14" customFormat="1">
      <c r="N26261" s="74"/>
    </row>
    <row r="26262" spans="14:14" customFormat="1">
      <c r="N26262" s="74"/>
    </row>
    <row r="26263" spans="14:14" customFormat="1">
      <c r="N26263" s="74"/>
    </row>
    <row r="26264" spans="14:14" customFormat="1">
      <c r="N26264" s="74"/>
    </row>
    <row r="26265" spans="14:14" customFormat="1">
      <c r="N26265" s="74"/>
    </row>
    <row r="26266" spans="14:14" customFormat="1">
      <c r="N26266" s="74"/>
    </row>
    <row r="26267" spans="14:14" customFormat="1">
      <c r="N26267" s="74"/>
    </row>
    <row r="26268" spans="14:14" customFormat="1">
      <c r="N26268" s="74"/>
    </row>
    <row r="26269" spans="14:14" customFormat="1">
      <c r="N26269" s="74"/>
    </row>
    <row r="26270" spans="14:14" customFormat="1">
      <c r="N26270" s="74"/>
    </row>
    <row r="26271" spans="14:14" customFormat="1">
      <c r="N26271" s="74"/>
    </row>
    <row r="26272" spans="14:14" customFormat="1">
      <c r="N26272" s="74"/>
    </row>
    <row r="26273" spans="14:14" customFormat="1">
      <c r="N26273" s="74"/>
    </row>
    <row r="26274" spans="14:14" customFormat="1">
      <c r="N26274" s="74"/>
    </row>
    <row r="26275" spans="14:14" customFormat="1">
      <c r="N26275" s="74"/>
    </row>
    <row r="26276" spans="14:14" customFormat="1">
      <c r="N26276" s="74"/>
    </row>
    <row r="26277" spans="14:14" customFormat="1">
      <c r="N26277" s="74"/>
    </row>
    <row r="26278" spans="14:14" customFormat="1">
      <c r="N26278" s="74"/>
    </row>
    <row r="26279" spans="14:14" customFormat="1">
      <c r="N26279" s="74"/>
    </row>
    <row r="26280" spans="14:14" customFormat="1">
      <c r="N26280" s="74"/>
    </row>
    <row r="26281" spans="14:14" customFormat="1">
      <c r="N26281" s="74"/>
    </row>
    <row r="26282" spans="14:14" customFormat="1">
      <c r="N26282" s="74"/>
    </row>
    <row r="26283" spans="14:14" customFormat="1">
      <c r="N26283" s="74"/>
    </row>
    <row r="26284" spans="14:14" customFormat="1">
      <c r="N26284" s="74"/>
    </row>
    <row r="26285" spans="14:14" customFormat="1">
      <c r="N26285" s="74"/>
    </row>
    <row r="26286" spans="14:14" customFormat="1">
      <c r="N26286" s="74"/>
    </row>
    <row r="26287" spans="14:14" customFormat="1">
      <c r="N26287" s="74"/>
    </row>
    <row r="26288" spans="14:14" customFormat="1">
      <c r="N26288" s="74"/>
    </row>
    <row r="26289" spans="14:14" customFormat="1">
      <c r="N26289" s="74"/>
    </row>
    <row r="26290" spans="14:14" customFormat="1">
      <c r="N26290" s="74"/>
    </row>
    <row r="26291" spans="14:14" customFormat="1">
      <c r="N26291" s="74"/>
    </row>
    <row r="26292" spans="14:14" customFormat="1">
      <c r="N26292" s="74"/>
    </row>
    <row r="26293" spans="14:14" customFormat="1">
      <c r="N26293" s="74"/>
    </row>
    <row r="26294" spans="14:14" customFormat="1">
      <c r="N26294" s="74"/>
    </row>
    <row r="26295" spans="14:14" customFormat="1">
      <c r="N26295" s="74"/>
    </row>
    <row r="26296" spans="14:14" customFormat="1">
      <c r="N26296" s="74"/>
    </row>
    <row r="26297" spans="14:14" customFormat="1">
      <c r="N26297" s="74"/>
    </row>
    <row r="26298" spans="14:14" customFormat="1">
      <c r="N26298" s="74"/>
    </row>
    <row r="26299" spans="14:14" customFormat="1">
      <c r="N26299" s="74"/>
    </row>
    <row r="26300" spans="14:14" customFormat="1">
      <c r="N26300" s="74"/>
    </row>
    <row r="26301" spans="14:14" customFormat="1">
      <c r="N26301" s="74"/>
    </row>
    <row r="26302" spans="14:14" customFormat="1">
      <c r="N26302" s="74"/>
    </row>
    <row r="26303" spans="14:14" customFormat="1">
      <c r="N26303" s="74"/>
    </row>
    <row r="26304" spans="14:14" customFormat="1">
      <c r="N26304" s="74"/>
    </row>
    <row r="26305" spans="14:14" customFormat="1">
      <c r="N26305" s="74"/>
    </row>
    <row r="26306" spans="14:14" customFormat="1">
      <c r="N26306" s="74"/>
    </row>
    <row r="26307" spans="14:14" customFormat="1">
      <c r="N26307" s="74"/>
    </row>
    <row r="26308" spans="14:14" customFormat="1">
      <c r="N26308" s="74"/>
    </row>
    <row r="26309" spans="14:14" customFormat="1">
      <c r="N26309" s="74"/>
    </row>
    <row r="26310" spans="14:14" customFormat="1">
      <c r="N26310" s="74"/>
    </row>
    <row r="26311" spans="14:14" customFormat="1">
      <c r="N26311" s="74"/>
    </row>
    <row r="26312" spans="14:14" customFormat="1">
      <c r="N26312" s="74"/>
    </row>
    <row r="26313" spans="14:14" customFormat="1">
      <c r="N26313" s="74"/>
    </row>
    <row r="26314" spans="14:14" customFormat="1">
      <c r="N26314" s="74"/>
    </row>
    <row r="26315" spans="14:14" customFormat="1">
      <c r="N26315" s="74"/>
    </row>
    <row r="26316" spans="14:14" customFormat="1">
      <c r="N26316" s="74"/>
    </row>
    <row r="26317" spans="14:14" customFormat="1">
      <c r="N26317" s="74"/>
    </row>
    <row r="26318" spans="14:14" customFormat="1">
      <c r="N26318" s="74"/>
    </row>
    <row r="26319" spans="14:14" customFormat="1">
      <c r="N26319" s="74"/>
    </row>
    <row r="26320" spans="14:14" customFormat="1">
      <c r="N26320" s="74"/>
    </row>
    <row r="26321" spans="14:14" customFormat="1">
      <c r="N26321" s="74"/>
    </row>
    <row r="26322" spans="14:14" customFormat="1">
      <c r="N26322" s="74"/>
    </row>
    <row r="26323" spans="14:14" customFormat="1">
      <c r="N26323" s="74"/>
    </row>
    <row r="26324" spans="14:14" customFormat="1">
      <c r="N26324" s="74"/>
    </row>
    <row r="26325" spans="14:14" customFormat="1">
      <c r="N26325" s="74"/>
    </row>
    <row r="26326" spans="14:14" customFormat="1">
      <c r="N26326" s="74"/>
    </row>
    <row r="26327" spans="14:14" customFormat="1">
      <c r="N26327" s="74"/>
    </row>
    <row r="26328" spans="14:14" customFormat="1">
      <c r="N26328" s="74"/>
    </row>
    <row r="26329" spans="14:14" customFormat="1">
      <c r="N26329" s="74"/>
    </row>
    <row r="26330" spans="14:14" customFormat="1">
      <c r="N26330" s="74"/>
    </row>
    <row r="26331" spans="14:14" customFormat="1">
      <c r="N26331" s="74"/>
    </row>
    <row r="26332" spans="14:14" customFormat="1">
      <c r="N26332" s="74"/>
    </row>
    <row r="26333" spans="14:14" customFormat="1">
      <c r="N26333" s="74"/>
    </row>
    <row r="26334" spans="14:14" customFormat="1">
      <c r="N26334" s="74"/>
    </row>
    <row r="26335" spans="14:14" customFormat="1">
      <c r="N26335" s="74"/>
    </row>
    <row r="26336" spans="14:14" customFormat="1">
      <c r="N26336" s="74"/>
    </row>
    <row r="26337" spans="14:14" customFormat="1">
      <c r="N26337" s="74"/>
    </row>
    <row r="26338" spans="14:14" customFormat="1">
      <c r="N26338" s="74"/>
    </row>
    <row r="26339" spans="14:14" customFormat="1">
      <c r="N26339" s="74"/>
    </row>
    <row r="26340" spans="14:14" customFormat="1">
      <c r="N26340" s="74"/>
    </row>
    <row r="26341" spans="14:14" customFormat="1">
      <c r="N26341" s="74"/>
    </row>
    <row r="26342" spans="14:14" customFormat="1">
      <c r="N26342" s="74"/>
    </row>
    <row r="26343" spans="14:14" customFormat="1">
      <c r="N26343" s="74"/>
    </row>
    <row r="26344" spans="14:14" customFormat="1">
      <c r="N26344" s="74"/>
    </row>
    <row r="26345" spans="14:14" customFormat="1">
      <c r="N26345" s="74"/>
    </row>
    <row r="26346" spans="14:14" customFormat="1">
      <c r="N26346" s="74"/>
    </row>
    <row r="26347" spans="14:14" customFormat="1">
      <c r="N26347" s="74"/>
    </row>
    <row r="26348" spans="14:14" customFormat="1">
      <c r="N26348" s="74"/>
    </row>
    <row r="26349" spans="14:14" customFormat="1">
      <c r="N26349" s="74"/>
    </row>
    <row r="26350" spans="14:14" customFormat="1">
      <c r="N26350" s="74"/>
    </row>
    <row r="26351" spans="14:14" customFormat="1">
      <c r="N26351" s="74"/>
    </row>
    <row r="26352" spans="14:14" customFormat="1">
      <c r="N26352" s="74"/>
    </row>
    <row r="26353" spans="14:14" customFormat="1">
      <c r="N26353" s="74"/>
    </row>
    <row r="26354" spans="14:14" customFormat="1">
      <c r="N26354" s="74"/>
    </row>
    <row r="26355" spans="14:14" customFormat="1">
      <c r="N26355" s="74"/>
    </row>
    <row r="26356" spans="14:14" customFormat="1">
      <c r="N26356" s="74"/>
    </row>
    <row r="26357" spans="14:14" customFormat="1">
      <c r="N26357" s="74"/>
    </row>
    <row r="26358" spans="14:14" customFormat="1">
      <c r="N26358" s="74"/>
    </row>
    <row r="26359" spans="14:14" customFormat="1">
      <c r="N26359" s="74"/>
    </row>
    <row r="26360" spans="14:14" customFormat="1">
      <c r="N26360" s="74"/>
    </row>
    <row r="26361" spans="14:14" customFormat="1">
      <c r="N26361" s="74"/>
    </row>
    <row r="26362" spans="14:14" customFormat="1">
      <c r="N26362" s="74"/>
    </row>
    <row r="26363" spans="14:14" customFormat="1">
      <c r="N26363" s="74"/>
    </row>
    <row r="26364" spans="14:14" customFormat="1">
      <c r="N26364" s="74"/>
    </row>
    <row r="26365" spans="14:14" customFormat="1">
      <c r="N26365" s="74"/>
    </row>
    <row r="26366" spans="14:14" customFormat="1">
      <c r="N26366" s="74"/>
    </row>
    <row r="26367" spans="14:14" customFormat="1">
      <c r="N26367" s="74"/>
    </row>
    <row r="26368" spans="14:14" customFormat="1">
      <c r="N26368" s="74"/>
    </row>
    <row r="26369" spans="14:14" customFormat="1">
      <c r="N26369" s="74"/>
    </row>
    <row r="26370" spans="14:14" customFormat="1">
      <c r="N26370" s="74"/>
    </row>
    <row r="26371" spans="14:14" customFormat="1">
      <c r="N26371" s="74"/>
    </row>
    <row r="26372" spans="14:14" customFormat="1">
      <c r="N26372" s="74"/>
    </row>
    <row r="26373" spans="14:14" customFormat="1">
      <c r="N26373" s="74"/>
    </row>
    <row r="26374" spans="14:14" customFormat="1">
      <c r="N26374" s="74"/>
    </row>
    <row r="26375" spans="14:14" customFormat="1">
      <c r="N26375" s="74"/>
    </row>
    <row r="26376" spans="14:14" customFormat="1">
      <c r="N26376" s="74"/>
    </row>
    <row r="26377" spans="14:14" customFormat="1">
      <c r="N26377" s="74"/>
    </row>
    <row r="26378" spans="14:14" customFormat="1">
      <c r="N26378" s="74"/>
    </row>
    <row r="26379" spans="14:14" customFormat="1">
      <c r="N26379" s="74"/>
    </row>
    <row r="26380" spans="14:14" customFormat="1">
      <c r="N26380" s="74"/>
    </row>
    <row r="26381" spans="14:14" customFormat="1">
      <c r="N26381" s="74"/>
    </row>
    <row r="26382" spans="14:14" customFormat="1">
      <c r="N26382" s="74"/>
    </row>
    <row r="26383" spans="14:14" customFormat="1">
      <c r="N26383" s="74"/>
    </row>
    <row r="26384" spans="14:14" customFormat="1">
      <c r="N26384" s="74"/>
    </row>
    <row r="26385" spans="14:14" customFormat="1">
      <c r="N26385" s="74"/>
    </row>
    <row r="26386" spans="14:14" customFormat="1">
      <c r="N26386" s="74"/>
    </row>
    <row r="26387" spans="14:14" customFormat="1">
      <c r="N26387" s="74"/>
    </row>
    <row r="26388" spans="14:14" customFormat="1">
      <c r="N26388" s="74"/>
    </row>
    <row r="26389" spans="14:14" customFormat="1">
      <c r="N26389" s="74"/>
    </row>
    <row r="26390" spans="14:14" customFormat="1">
      <c r="N26390" s="74"/>
    </row>
    <row r="26391" spans="14:14" customFormat="1">
      <c r="N26391" s="74"/>
    </row>
    <row r="26392" spans="14:14" customFormat="1">
      <c r="N26392" s="74"/>
    </row>
    <row r="26393" spans="14:14" customFormat="1">
      <c r="N26393" s="74"/>
    </row>
    <row r="26394" spans="14:14" customFormat="1">
      <c r="N26394" s="74"/>
    </row>
    <row r="26395" spans="14:14" customFormat="1">
      <c r="N26395" s="74"/>
    </row>
    <row r="26396" spans="14:14" customFormat="1">
      <c r="N26396" s="74"/>
    </row>
    <row r="26397" spans="14:14" customFormat="1">
      <c r="N26397" s="74"/>
    </row>
    <row r="26398" spans="14:14" customFormat="1">
      <c r="N26398" s="74"/>
    </row>
    <row r="26399" spans="14:14" customFormat="1">
      <c r="N26399" s="74"/>
    </row>
    <row r="26400" spans="14:14" customFormat="1">
      <c r="N26400" s="74"/>
    </row>
    <row r="26401" spans="14:14" customFormat="1">
      <c r="N26401" s="74"/>
    </row>
    <row r="26402" spans="14:14" customFormat="1">
      <c r="N26402" s="74"/>
    </row>
    <row r="26403" spans="14:14" customFormat="1">
      <c r="N26403" s="74"/>
    </row>
    <row r="26404" spans="14:14" customFormat="1">
      <c r="N26404" s="74"/>
    </row>
    <row r="26405" spans="14:14" customFormat="1">
      <c r="N26405" s="74"/>
    </row>
    <row r="26406" spans="14:14" customFormat="1">
      <c r="N26406" s="74"/>
    </row>
    <row r="26407" spans="14:14" customFormat="1">
      <c r="N26407" s="74"/>
    </row>
    <row r="26408" spans="14:14" customFormat="1">
      <c r="N26408" s="74"/>
    </row>
    <row r="26409" spans="14:14" customFormat="1">
      <c r="N26409" s="74"/>
    </row>
    <row r="26410" spans="14:14" customFormat="1">
      <c r="N26410" s="74"/>
    </row>
    <row r="26411" spans="14:14" customFormat="1">
      <c r="N26411" s="74"/>
    </row>
    <row r="26412" spans="14:14" customFormat="1">
      <c r="N26412" s="74"/>
    </row>
    <row r="26413" spans="14:14" customFormat="1">
      <c r="N26413" s="74"/>
    </row>
    <row r="26414" spans="14:14" customFormat="1">
      <c r="N26414" s="74"/>
    </row>
    <row r="26415" spans="14:14" customFormat="1">
      <c r="N26415" s="74"/>
    </row>
    <row r="26416" spans="14:14" customFormat="1">
      <c r="N26416" s="74"/>
    </row>
    <row r="26417" spans="14:14" customFormat="1">
      <c r="N26417" s="74"/>
    </row>
    <row r="26418" spans="14:14" customFormat="1">
      <c r="N26418" s="74"/>
    </row>
    <row r="26419" spans="14:14" customFormat="1">
      <c r="N26419" s="74"/>
    </row>
    <row r="26420" spans="14:14" customFormat="1">
      <c r="N26420" s="74"/>
    </row>
    <row r="26421" spans="14:14" customFormat="1">
      <c r="N26421" s="74"/>
    </row>
    <row r="26422" spans="14:14" customFormat="1">
      <c r="N26422" s="74"/>
    </row>
    <row r="26423" spans="14:14" customFormat="1">
      <c r="N26423" s="74"/>
    </row>
    <row r="26424" spans="14:14" customFormat="1">
      <c r="N26424" s="74"/>
    </row>
    <row r="26425" spans="14:14" customFormat="1">
      <c r="N26425" s="74"/>
    </row>
    <row r="26426" spans="14:14" customFormat="1">
      <c r="N26426" s="74"/>
    </row>
    <row r="26427" spans="14:14" customFormat="1">
      <c r="N26427" s="74"/>
    </row>
    <row r="26428" spans="14:14" customFormat="1">
      <c r="N26428" s="74"/>
    </row>
    <row r="26429" spans="14:14" customFormat="1">
      <c r="N26429" s="74"/>
    </row>
    <row r="26430" spans="14:14" customFormat="1">
      <c r="N26430" s="74"/>
    </row>
    <row r="26431" spans="14:14" customFormat="1">
      <c r="N26431" s="74"/>
    </row>
    <row r="26432" spans="14:14" customFormat="1">
      <c r="N26432" s="74"/>
    </row>
    <row r="26433" spans="14:14" customFormat="1">
      <c r="N26433" s="74"/>
    </row>
    <row r="26434" spans="14:14" customFormat="1">
      <c r="N26434" s="74"/>
    </row>
    <row r="26435" spans="14:14" customFormat="1">
      <c r="N26435" s="74"/>
    </row>
    <row r="26436" spans="14:14" customFormat="1">
      <c r="N26436" s="74"/>
    </row>
    <row r="26437" spans="14:14" customFormat="1">
      <c r="N26437" s="74"/>
    </row>
    <row r="26438" spans="14:14" customFormat="1">
      <c r="N26438" s="74"/>
    </row>
    <row r="26439" spans="14:14" customFormat="1">
      <c r="N26439" s="74"/>
    </row>
    <row r="26440" spans="14:14" customFormat="1">
      <c r="N26440" s="74"/>
    </row>
    <row r="26441" spans="14:14" customFormat="1">
      <c r="N26441" s="74"/>
    </row>
    <row r="26442" spans="14:14" customFormat="1">
      <c r="N26442" s="74"/>
    </row>
    <row r="26443" spans="14:14" customFormat="1">
      <c r="N26443" s="74"/>
    </row>
    <row r="26444" spans="14:14" customFormat="1">
      <c r="N26444" s="74"/>
    </row>
    <row r="26445" spans="14:14" customFormat="1">
      <c r="N26445" s="74"/>
    </row>
    <row r="26446" spans="14:14" customFormat="1">
      <c r="N26446" s="74"/>
    </row>
    <row r="26447" spans="14:14" customFormat="1">
      <c r="N26447" s="74"/>
    </row>
    <row r="26448" spans="14:14" customFormat="1">
      <c r="N26448" s="74"/>
    </row>
    <row r="26449" spans="14:14" customFormat="1">
      <c r="N26449" s="74"/>
    </row>
    <row r="26450" spans="14:14" customFormat="1">
      <c r="N26450" s="74"/>
    </row>
    <row r="26451" spans="14:14" customFormat="1">
      <c r="N26451" s="74"/>
    </row>
    <row r="26452" spans="14:14" customFormat="1">
      <c r="N26452" s="74"/>
    </row>
    <row r="26453" spans="14:14" customFormat="1">
      <c r="N26453" s="74"/>
    </row>
    <row r="26454" spans="14:14" customFormat="1">
      <c r="N26454" s="74"/>
    </row>
    <row r="26455" spans="14:14" customFormat="1">
      <c r="N26455" s="74"/>
    </row>
    <row r="26456" spans="14:14" customFormat="1">
      <c r="N26456" s="74"/>
    </row>
    <row r="26457" spans="14:14" customFormat="1">
      <c r="N26457" s="74"/>
    </row>
    <row r="26458" spans="14:14" customFormat="1">
      <c r="N26458" s="74"/>
    </row>
    <row r="26459" spans="14:14" customFormat="1">
      <c r="N26459" s="74"/>
    </row>
    <row r="26460" spans="14:14" customFormat="1">
      <c r="N26460" s="74"/>
    </row>
    <row r="26461" spans="14:14" customFormat="1">
      <c r="N26461" s="74"/>
    </row>
    <row r="26462" spans="14:14" customFormat="1">
      <c r="N26462" s="74"/>
    </row>
    <row r="26463" spans="14:14" customFormat="1">
      <c r="N26463" s="74"/>
    </row>
    <row r="26464" spans="14:14" customFormat="1">
      <c r="N26464" s="74"/>
    </row>
    <row r="26465" spans="14:14" customFormat="1">
      <c r="N26465" s="74"/>
    </row>
    <row r="26466" spans="14:14" customFormat="1">
      <c r="N26466" s="74"/>
    </row>
    <row r="26467" spans="14:14" customFormat="1">
      <c r="N26467" s="74"/>
    </row>
    <row r="26468" spans="14:14" customFormat="1">
      <c r="N26468" s="74"/>
    </row>
    <row r="26469" spans="14:14" customFormat="1">
      <c r="N26469" s="74"/>
    </row>
    <row r="26470" spans="14:14" customFormat="1">
      <c r="N26470" s="74"/>
    </row>
    <row r="26471" spans="14:14" customFormat="1">
      <c r="N26471" s="74"/>
    </row>
    <row r="26472" spans="14:14" customFormat="1">
      <c r="N26472" s="74"/>
    </row>
    <row r="26473" spans="14:14" customFormat="1">
      <c r="N26473" s="74"/>
    </row>
    <row r="26474" spans="14:14" customFormat="1">
      <c r="N26474" s="74"/>
    </row>
    <row r="26475" spans="14:14" customFormat="1">
      <c r="N26475" s="74"/>
    </row>
    <row r="26476" spans="14:14" customFormat="1">
      <c r="N26476" s="74"/>
    </row>
    <row r="26477" spans="14:14" customFormat="1">
      <c r="N26477" s="74"/>
    </row>
    <row r="26478" spans="14:14" customFormat="1">
      <c r="N26478" s="74"/>
    </row>
    <row r="26479" spans="14:14" customFormat="1">
      <c r="N26479" s="74"/>
    </row>
    <row r="26480" spans="14:14" customFormat="1">
      <c r="N26480" s="74"/>
    </row>
    <row r="26481" spans="14:14" customFormat="1">
      <c r="N26481" s="74"/>
    </row>
    <row r="26482" spans="14:14" customFormat="1">
      <c r="N26482" s="74"/>
    </row>
    <row r="26483" spans="14:14" customFormat="1">
      <c r="N26483" s="74"/>
    </row>
    <row r="26484" spans="14:14" customFormat="1">
      <c r="N26484" s="74"/>
    </row>
    <row r="26485" spans="14:14" customFormat="1">
      <c r="N26485" s="74"/>
    </row>
    <row r="26486" spans="14:14" customFormat="1">
      <c r="N26486" s="74"/>
    </row>
    <row r="26487" spans="14:14" customFormat="1">
      <c r="N26487" s="74"/>
    </row>
    <row r="26488" spans="14:14" customFormat="1">
      <c r="N26488" s="74"/>
    </row>
    <row r="26489" spans="14:14" customFormat="1">
      <c r="N26489" s="74"/>
    </row>
    <row r="26490" spans="14:14" customFormat="1">
      <c r="N26490" s="74"/>
    </row>
    <row r="26491" spans="14:14" customFormat="1">
      <c r="N26491" s="74"/>
    </row>
    <row r="26492" spans="14:14" customFormat="1">
      <c r="N26492" s="74"/>
    </row>
    <row r="26493" spans="14:14" customFormat="1">
      <c r="N26493" s="74"/>
    </row>
    <row r="26494" spans="14:14" customFormat="1">
      <c r="N26494" s="74"/>
    </row>
    <row r="26495" spans="14:14" customFormat="1">
      <c r="N26495" s="74"/>
    </row>
    <row r="26496" spans="14:14" customFormat="1">
      <c r="N26496" s="74"/>
    </row>
    <row r="26497" spans="14:14" customFormat="1">
      <c r="N26497" s="74"/>
    </row>
    <row r="26498" spans="14:14" customFormat="1">
      <c r="N26498" s="74"/>
    </row>
    <row r="26499" spans="14:14" customFormat="1">
      <c r="N26499" s="74"/>
    </row>
    <row r="26500" spans="14:14" customFormat="1">
      <c r="N26500" s="74"/>
    </row>
    <row r="26501" spans="14:14" customFormat="1">
      <c r="N26501" s="74"/>
    </row>
    <row r="26502" spans="14:14" customFormat="1">
      <c r="N26502" s="74"/>
    </row>
    <row r="26503" spans="14:14" customFormat="1">
      <c r="N26503" s="74"/>
    </row>
    <row r="26504" spans="14:14" customFormat="1">
      <c r="N26504" s="74"/>
    </row>
    <row r="26505" spans="14:14" customFormat="1">
      <c r="N26505" s="74"/>
    </row>
    <row r="26506" spans="14:14" customFormat="1">
      <c r="N26506" s="74"/>
    </row>
    <row r="26507" spans="14:14" customFormat="1">
      <c r="N26507" s="74"/>
    </row>
    <row r="26508" spans="14:14" customFormat="1">
      <c r="N26508" s="74"/>
    </row>
    <row r="26509" spans="14:14" customFormat="1">
      <c r="N26509" s="74"/>
    </row>
    <row r="26510" spans="14:14" customFormat="1">
      <c r="N26510" s="74"/>
    </row>
    <row r="26511" spans="14:14" customFormat="1">
      <c r="N26511" s="74"/>
    </row>
    <row r="26512" spans="14:14" customFormat="1">
      <c r="N26512" s="74"/>
    </row>
    <row r="26513" spans="14:14" customFormat="1">
      <c r="N26513" s="74"/>
    </row>
    <row r="26514" spans="14:14" customFormat="1">
      <c r="N26514" s="74"/>
    </row>
    <row r="26515" spans="14:14" customFormat="1">
      <c r="N26515" s="74"/>
    </row>
    <row r="26516" spans="14:14" customFormat="1">
      <c r="N26516" s="74"/>
    </row>
    <row r="26517" spans="14:14" customFormat="1">
      <c r="N26517" s="74"/>
    </row>
    <row r="26518" spans="14:14" customFormat="1">
      <c r="N26518" s="74"/>
    </row>
    <row r="26519" spans="14:14" customFormat="1">
      <c r="N26519" s="74"/>
    </row>
    <row r="26520" spans="14:14" customFormat="1">
      <c r="N26520" s="74"/>
    </row>
    <row r="26521" spans="14:14" customFormat="1">
      <c r="N26521" s="74"/>
    </row>
    <row r="26522" spans="14:14" customFormat="1">
      <c r="N26522" s="74"/>
    </row>
    <row r="26523" spans="14:14" customFormat="1">
      <c r="N26523" s="74"/>
    </row>
    <row r="26524" spans="14:14" customFormat="1">
      <c r="N26524" s="74"/>
    </row>
    <row r="26525" spans="14:14" customFormat="1">
      <c r="N26525" s="74"/>
    </row>
    <row r="26526" spans="14:14" customFormat="1">
      <c r="N26526" s="74"/>
    </row>
    <row r="26527" spans="14:14" customFormat="1">
      <c r="N26527" s="74"/>
    </row>
    <row r="26528" spans="14:14" customFormat="1">
      <c r="N26528" s="74"/>
    </row>
    <row r="26529" spans="14:14" customFormat="1">
      <c r="N26529" s="74"/>
    </row>
    <row r="26530" spans="14:14" customFormat="1">
      <c r="N26530" s="74"/>
    </row>
    <row r="26531" spans="14:14" customFormat="1">
      <c r="N26531" s="74"/>
    </row>
    <row r="26532" spans="14:14" customFormat="1">
      <c r="N26532" s="74"/>
    </row>
    <row r="26533" spans="14:14" customFormat="1">
      <c r="N26533" s="74"/>
    </row>
    <row r="26534" spans="14:14" customFormat="1">
      <c r="N26534" s="74"/>
    </row>
    <row r="26535" spans="14:14" customFormat="1">
      <c r="N26535" s="74"/>
    </row>
    <row r="26536" spans="14:14" customFormat="1">
      <c r="N26536" s="74"/>
    </row>
    <row r="26537" spans="14:14" customFormat="1">
      <c r="N26537" s="74"/>
    </row>
    <row r="26538" spans="14:14" customFormat="1">
      <c r="N26538" s="74"/>
    </row>
    <row r="26539" spans="14:14" customFormat="1">
      <c r="N26539" s="74"/>
    </row>
    <row r="26540" spans="14:14" customFormat="1">
      <c r="N26540" s="74"/>
    </row>
    <row r="26541" spans="14:14" customFormat="1">
      <c r="N26541" s="74"/>
    </row>
    <row r="26542" spans="14:14" customFormat="1">
      <c r="N26542" s="74"/>
    </row>
    <row r="26543" spans="14:14" customFormat="1">
      <c r="N26543" s="74"/>
    </row>
    <row r="26544" spans="14:14" customFormat="1">
      <c r="N26544" s="74"/>
    </row>
    <row r="26545" spans="14:14" customFormat="1">
      <c r="N26545" s="74"/>
    </row>
    <row r="26546" spans="14:14" customFormat="1">
      <c r="N26546" s="74"/>
    </row>
    <row r="26547" spans="14:14" customFormat="1">
      <c r="N26547" s="74"/>
    </row>
    <row r="26548" spans="14:14" customFormat="1">
      <c r="N26548" s="74"/>
    </row>
    <row r="26549" spans="14:14" customFormat="1">
      <c r="N26549" s="74"/>
    </row>
    <row r="26550" spans="14:14" customFormat="1">
      <c r="N26550" s="74"/>
    </row>
    <row r="26551" spans="14:14" customFormat="1">
      <c r="N26551" s="74"/>
    </row>
    <row r="26552" spans="14:14" customFormat="1">
      <c r="N26552" s="74"/>
    </row>
    <row r="26553" spans="14:14" customFormat="1">
      <c r="N26553" s="74"/>
    </row>
    <row r="26554" spans="14:14" customFormat="1">
      <c r="N26554" s="74"/>
    </row>
    <row r="26555" spans="14:14" customFormat="1">
      <c r="N26555" s="74"/>
    </row>
    <row r="26556" spans="14:14" customFormat="1">
      <c r="N26556" s="74"/>
    </row>
    <row r="26557" spans="14:14" customFormat="1">
      <c r="N26557" s="74"/>
    </row>
    <row r="26558" spans="14:14" customFormat="1">
      <c r="N26558" s="74"/>
    </row>
    <row r="26559" spans="14:14" customFormat="1">
      <c r="N26559" s="74"/>
    </row>
    <row r="26560" spans="14:14" customFormat="1">
      <c r="N26560" s="74"/>
    </row>
    <row r="26561" spans="14:14" customFormat="1">
      <c r="N26561" s="74"/>
    </row>
    <row r="26562" spans="14:14" customFormat="1">
      <c r="N26562" s="74"/>
    </row>
    <row r="26563" spans="14:14" customFormat="1">
      <c r="N26563" s="74"/>
    </row>
    <row r="26564" spans="14:14" customFormat="1">
      <c r="N26564" s="74"/>
    </row>
    <row r="26565" spans="14:14" customFormat="1">
      <c r="N26565" s="74"/>
    </row>
    <row r="26566" spans="14:14" customFormat="1">
      <c r="N26566" s="74"/>
    </row>
    <row r="26567" spans="14:14" customFormat="1">
      <c r="N26567" s="74"/>
    </row>
    <row r="26568" spans="14:14" customFormat="1">
      <c r="N26568" s="74"/>
    </row>
    <row r="26569" spans="14:14" customFormat="1">
      <c r="N26569" s="74"/>
    </row>
    <row r="26570" spans="14:14" customFormat="1">
      <c r="N26570" s="74"/>
    </row>
    <row r="26571" spans="14:14" customFormat="1">
      <c r="N26571" s="74"/>
    </row>
    <row r="26572" spans="14:14" customFormat="1">
      <c r="N26572" s="74"/>
    </row>
    <row r="26573" spans="14:14" customFormat="1">
      <c r="N26573" s="74"/>
    </row>
    <row r="26574" spans="14:14" customFormat="1">
      <c r="N26574" s="74"/>
    </row>
    <row r="26575" spans="14:14" customFormat="1">
      <c r="N26575" s="74"/>
    </row>
    <row r="26576" spans="14:14" customFormat="1">
      <c r="N26576" s="74"/>
    </row>
    <row r="26577" spans="14:14" customFormat="1">
      <c r="N26577" s="74"/>
    </row>
    <row r="26578" spans="14:14" customFormat="1">
      <c r="N26578" s="74"/>
    </row>
    <row r="26579" spans="14:14" customFormat="1">
      <c r="N26579" s="74"/>
    </row>
    <row r="26580" spans="14:14" customFormat="1">
      <c r="N26580" s="74"/>
    </row>
    <row r="26581" spans="14:14" customFormat="1">
      <c r="N26581" s="74"/>
    </row>
    <row r="26582" spans="14:14" customFormat="1">
      <c r="N26582" s="74"/>
    </row>
    <row r="26583" spans="14:14" customFormat="1">
      <c r="N26583" s="74"/>
    </row>
    <row r="26584" spans="14:14" customFormat="1">
      <c r="N26584" s="74"/>
    </row>
    <row r="26585" spans="14:14" customFormat="1">
      <c r="N26585" s="74"/>
    </row>
    <row r="26586" spans="14:14" customFormat="1">
      <c r="N26586" s="74"/>
    </row>
    <row r="26587" spans="14:14" customFormat="1">
      <c r="N26587" s="74"/>
    </row>
    <row r="26588" spans="14:14" customFormat="1">
      <c r="N26588" s="74"/>
    </row>
    <row r="26589" spans="14:14" customFormat="1">
      <c r="N26589" s="74"/>
    </row>
    <row r="26590" spans="14:14" customFormat="1">
      <c r="N26590" s="74"/>
    </row>
    <row r="26591" spans="14:14" customFormat="1">
      <c r="N26591" s="74"/>
    </row>
    <row r="26592" spans="14:14" customFormat="1">
      <c r="N26592" s="74"/>
    </row>
    <row r="26593" spans="14:14" customFormat="1">
      <c r="N26593" s="74"/>
    </row>
    <row r="26594" spans="14:14" customFormat="1">
      <c r="N26594" s="74"/>
    </row>
    <row r="26595" spans="14:14" customFormat="1">
      <c r="N26595" s="74"/>
    </row>
    <row r="26596" spans="14:14" customFormat="1">
      <c r="N26596" s="74"/>
    </row>
    <row r="26597" spans="14:14" customFormat="1">
      <c r="N26597" s="74"/>
    </row>
    <row r="26598" spans="14:14" customFormat="1">
      <c r="N26598" s="74"/>
    </row>
    <row r="26599" spans="14:14" customFormat="1">
      <c r="N26599" s="74"/>
    </row>
    <row r="26600" spans="14:14" customFormat="1">
      <c r="N26600" s="74"/>
    </row>
    <row r="26601" spans="14:14" customFormat="1">
      <c r="N26601" s="74"/>
    </row>
    <row r="26602" spans="14:14" customFormat="1">
      <c r="N26602" s="74"/>
    </row>
    <row r="26603" spans="14:14" customFormat="1">
      <c r="N26603" s="74"/>
    </row>
    <row r="26604" spans="14:14" customFormat="1">
      <c r="N26604" s="74"/>
    </row>
    <row r="26605" spans="14:14" customFormat="1">
      <c r="N26605" s="74"/>
    </row>
    <row r="26606" spans="14:14" customFormat="1">
      <c r="N26606" s="74"/>
    </row>
    <row r="26607" spans="14:14" customFormat="1">
      <c r="N26607" s="74"/>
    </row>
    <row r="26608" spans="14:14" customFormat="1">
      <c r="N26608" s="74"/>
    </row>
    <row r="26609" spans="14:14" customFormat="1">
      <c r="N26609" s="74"/>
    </row>
    <row r="26610" spans="14:14" customFormat="1">
      <c r="N26610" s="74"/>
    </row>
    <row r="26611" spans="14:14" customFormat="1">
      <c r="N26611" s="74"/>
    </row>
    <row r="26612" spans="14:14" customFormat="1">
      <c r="N26612" s="74"/>
    </row>
    <row r="26613" spans="14:14" customFormat="1">
      <c r="N26613" s="74"/>
    </row>
    <row r="26614" spans="14:14" customFormat="1">
      <c r="N26614" s="74"/>
    </row>
    <row r="26615" spans="14:14" customFormat="1">
      <c r="N26615" s="74"/>
    </row>
    <row r="26616" spans="14:14" customFormat="1">
      <c r="N26616" s="74"/>
    </row>
    <row r="26617" spans="14:14" customFormat="1">
      <c r="N26617" s="74"/>
    </row>
    <row r="26618" spans="14:14" customFormat="1">
      <c r="N26618" s="74"/>
    </row>
    <row r="26619" spans="14:14" customFormat="1">
      <c r="N26619" s="74"/>
    </row>
    <row r="26620" spans="14:14" customFormat="1">
      <c r="N26620" s="74"/>
    </row>
    <row r="26621" spans="14:14" customFormat="1">
      <c r="N26621" s="74"/>
    </row>
    <row r="26622" spans="14:14" customFormat="1">
      <c r="N26622" s="74"/>
    </row>
    <row r="26623" spans="14:14" customFormat="1">
      <c r="N26623" s="74"/>
    </row>
    <row r="26624" spans="14:14" customFormat="1">
      <c r="N26624" s="74"/>
    </row>
    <row r="26625" spans="14:14" customFormat="1">
      <c r="N26625" s="74"/>
    </row>
    <row r="26626" spans="14:14" customFormat="1">
      <c r="N26626" s="74"/>
    </row>
    <row r="26627" spans="14:14" customFormat="1">
      <c r="N26627" s="74"/>
    </row>
    <row r="26628" spans="14:14" customFormat="1">
      <c r="N26628" s="74"/>
    </row>
    <row r="26629" spans="14:14" customFormat="1">
      <c r="N26629" s="74"/>
    </row>
    <row r="26630" spans="14:14" customFormat="1">
      <c r="N26630" s="74"/>
    </row>
    <row r="26631" spans="14:14" customFormat="1">
      <c r="N26631" s="74"/>
    </row>
    <row r="26632" spans="14:14" customFormat="1">
      <c r="N26632" s="74"/>
    </row>
    <row r="26633" spans="14:14" customFormat="1">
      <c r="N26633" s="74"/>
    </row>
    <row r="26634" spans="14:14" customFormat="1">
      <c r="N26634" s="74"/>
    </row>
    <row r="26635" spans="14:14" customFormat="1">
      <c r="N26635" s="74"/>
    </row>
    <row r="26636" spans="14:14" customFormat="1">
      <c r="N26636" s="74"/>
    </row>
    <row r="26637" spans="14:14" customFormat="1">
      <c r="N26637" s="74"/>
    </row>
    <row r="26638" spans="14:14" customFormat="1">
      <c r="N26638" s="74"/>
    </row>
    <row r="26639" spans="14:14" customFormat="1">
      <c r="N26639" s="74"/>
    </row>
    <row r="26640" spans="14:14" customFormat="1">
      <c r="N26640" s="74"/>
    </row>
    <row r="26641" spans="14:14" customFormat="1">
      <c r="N26641" s="74"/>
    </row>
    <row r="26642" spans="14:14" customFormat="1">
      <c r="N26642" s="74"/>
    </row>
    <row r="26643" spans="14:14" customFormat="1">
      <c r="N26643" s="74"/>
    </row>
    <row r="26644" spans="14:14" customFormat="1">
      <c r="N26644" s="74"/>
    </row>
    <row r="26645" spans="14:14" customFormat="1">
      <c r="N26645" s="74"/>
    </row>
    <row r="26646" spans="14:14" customFormat="1">
      <c r="N26646" s="74"/>
    </row>
    <row r="26647" spans="14:14" customFormat="1">
      <c r="N26647" s="74"/>
    </row>
    <row r="26648" spans="14:14" customFormat="1">
      <c r="N26648" s="74"/>
    </row>
    <row r="26649" spans="14:14" customFormat="1">
      <c r="N26649" s="74"/>
    </row>
    <row r="26650" spans="14:14" customFormat="1">
      <c r="N26650" s="74"/>
    </row>
    <row r="26651" spans="14:14" customFormat="1">
      <c r="N26651" s="74"/>
    </row>
    <row r="26652" spans="14:14" customFormat="1">
      <c r="N26652" s="74"/>
    </row>
    <row r="26653" spans="14:14" customFormat="1">
      <c r="N26653" s="74"/>
    </row>
    <row r="26654" spans="14:14" customFormat="1">
      <c r="N26654" s="74"/>
    </row>
    <row r="26655" spans="14:14" customFormat="1">
      <c r="N26655" s="74"/>
    </row>
    <row r="26656" spans="14:14" customFormat="1">
      <c r="N26656" s="74"/>
    </row>
    <row r="26657" spans="14:14" customFormat="1">
      <c r="N26657" s="74"/>
    </row>
    <row r="26658" spans="14:14" customFormat="1">
      <c r="N26658" s="74"/>
    </row>
    <row r="26659" spans="14:14" customFormat="1">
      <c r="N26659" s="74"/>
    </row>
    <row r="26660" spans="14:14" customFormat="1">
      <c r="N26660" s="74"/>
    </row>
    <row r="26661" spans="14:14" customFormat="1">
      <c r="N26661" s="74"/>
    </row>
    <row r="26662" spans="14:14" customFormat="1">
      <c r="N26662" s="74"/>
    </row>
    <row r="26663" spans="14:14" customFormat="1">
      <c r="N26663" s="74"/>
    </row>
    <row r="26664" spans="14:14" customFormat="1">
      <c r="N26664" s="74"/>
    </row>
    <row r="26665" spans="14:14" customFormat="1">
      <c r="N26665" s="74"/>
    </row>
    <row r="26666" spans="14:14" customFormat="1">
      <c r="N26666" s="74"/>
    </row>
    <row r="26667" spans="14:14" customFormat="1">
      <c r="N26667" s="74"/>
    </row>
    <row r="26668" spans="14:14" customFormat="1">
      <c r="N26668" s="74"/>
    </row>
    <row r="26669" spans="14:14" customFormat="1">
      <c r="N26669" s="74"/>
    </row>
    <row r="26670" spans="14:14" customFormat="1">
      <c r="N26670" s="74"/>
    </row>
    <row r="26671" spans="14:14" customFormat="1">
      <c r="N26671" s="74"/>
    </row>
    <row r="26672" spans="14:14" customFormat="1">
      <c r="N26672" s="74"/>
    </row>
    <row r="26673" spans="14:14" customFormat="1">
      <c r="N26673" s="74"/>
    </row>
    <row r="26674" spans="14:14" customFormat="1">
      <c r="N26674" s="74"/>
    </row>
    <row r="26675" spans="14:14" customFormat="1">
      <c r="N26675" s="74"/>
    </row>
    <row r="26676" spans="14:14" customFormat="1">
      <c r="N26676" s="74"/>
    </row>
    <row r="26677" spans="14:14" customFormat="1">
      <c r="N26677" s="74"/>
    </row>
    <row r="26678" spans="14:14" customFormat="1">
      <c r="N26678" s="74"/>
    </row>
    <row r="26679" spans="14:14" customFormat="1">
      <c r="N26679" s="74"/>
    </row>
    <row r="26680" spans="14:14" customFormat="1">
      <c r="N26680" s="74"/>
    </row>
    <row r="26681" spans="14:14" customFormat="1">
      <c r="N26681" s="74"/>
    </row>
    <row r="26682" spans="14:14" customFormat="1">
      <c r="N26682" s="74"/>
    </row>
    <row r="26683" spans="14:14" customFormat="1">
      <c r="N26683" s="74"/>
    </row>
    <row r="26684" spans="14:14" customFormat="1">
      <c r="N26684" s="74"/>
    </row>
    <row r="26685" spans="14:14" customFormat="1">
      <c r="N26685" s="74"/>
    </row>
    <row r="26686" spans="14:14" customFormat="1">
      <c r="N26686" s="74"/>
    </row>
    <row r="26687" spans="14:14" customFormat="1">
      <c r="N26687" s="74"/>
    </row>
    <row r="26688" spans="14:14" customFormat="1">
      <c r="N26688" s="74"/>
    </row>
    <row r="26689" spans="14:14" customFormat="1">
      <c r="N26689" s="74"/>
    </row>
    <row r="26690" spans="14:14" customFormat="1">
      <c r="N26690" s="74"/>
    </row>
    <row r="26691" spans="14:14" customFormat="1">
      <c r="N26691" s="74"/>
    </row>
    <row r="26692" spans="14:14" customFormat="1">
      <c r="N26692" s="74"/>
    </row>
    <row r="26693" spans="14:14" customFormat="1">
      <c r="N26693" s="74"/>
    </row>
    <row r="26694" spans="14:14" customFormat="1">
      <c r="N26694" s="74"/>
    </row>
    <row r="26695" spans="14:14" customFormat="1">
      <c r="N26695" s="74"/>
    </row>
    <row r="26696" spans="14:14" customFormat="1">
      <c r="N26696" s="74"/>
    </row>
    <row r="26697" spans="14:14" customFormat="1">
      <c r="N26697" s="74"/>
    </row>
    <row r="26698" spans="14:14" customFormat="1">
      <c r="N26698" s="74"/>
    </row>
    <row r="26699" spans="14:14" customFormat="1">
      <c r="N26699" s="74"/>
    </row>
    <row r="26700" spans="14:14" customFormat="1">
      <c r="N26700" s="74"/>
    </row>
    <row r="26701" spans="14:14" customFormat="1">
      <c r="N26701" s="74"/>
    </row>
    <row r="26702" spans="14:14" customFormat="1">
      <c r="N26702" s="74"/>
    </row>
    <row r="26703" spans="14:14" customFormat="1">
      <c r="N26703" s="74"/>
    </row>
    <row r="26704" spans="14:14" customFormat="1">
      <c r="N26704" s="74"/>
    </row>
    <row r="26705" spans="14:14" customFormat="1">
      <c r="N26705" s="74"/>
    </row>
    <row r="26706" spans="14:14" customFormat="1">
      <c r="N26706" s="74"/>
    </row>
    <row r="26707" spans="14:14" customFormat="1">
      <c r="N26707" s="74"/>
    </row>
    <row r="26708" spans="14:14" customFormat="1">
      <c r="N26708" s="74"/>
    </row>
    <row r="26709" spans="14:14" customFormat="1">
      <c r="N26709" s="74"/>
    </row>
    <row r="26710" spans="14:14" customFormat="1">
      <c r="N26710" s="74"/>
    </row>
    <row r="26711" spans="14:14" customFormat="1">
      <c r="N26711" s="74"/>
    </row>
    <row r="26712" spans="14:14" customFormat="1">
      <c r="N26712" s="74"/>
    </row>
    <row r="26713" spans="14:14" customFormat="1">
      <c r="N26713" s="74"/>
    </row>
    <row r="26714" spans="14:14" customFormat="1">
      <c r="N26714" s="74"/>
    </row>
    <row r="26715" spans="14:14" customFormat="1">
      <c r="N26715" s="74"/>
    </row>
    <row r="26716" spans="14:14" customFormat="1">
      <c r="N26716" s="74"/>
    </row>
    <row r="26717" spans="14:14" customFormat="1">
      <c r="N26717" s="74"/>
    </row>
    <row r="26718" spans="14:14" customFormat="1">
      <c r="N26718" s="74"/>
    </row>
    <row r="26719" spans="14:14" customFormat="1">
      <c r="N26719" s="74"/>
    </row>
    <row r="26720" spans="14:14" customFormat="1">
      <c r="N26720" s="74"/>
    </row>
    <row r="26721" spans="14:14" customFormat="1">
      <c r="N26721" s="74"/>
    </row>
    <row r="26722" spans="14:14" customFormat="1">
      <c r="N26722" s="74"/>
    </row>
    <row r="26723" spans="14:14" customFormat="1">
      <c r="N26723" s="74"/>
    </row>
    <row r="26724" spans="14:14" customFormat="1">
      <c r="N26724" s="74"/>
    </row>
    <row r="26725" spans="14:14" customFormat="1">
      <c r="N26725" s="74"/>
    </row>
    <row r="26726" spans="14:14" customFormat="1">
      <c r="N26726" s="74"/>
    </row>
    <row r="26727" spans="14:14" customFormat="1">
      <c r="N26727" s="74"/>
    </row>
    <row r="26728" spans="14:14" customFormat="1">
      <c r="N26728" s="74"/>
    </row>
    <row r="26729" spans="14:14" customFormat="1">
      <c r="N26729" s="74"/>
    </row>
    <row r="26730" spans="14:14" customFormat="1">
      <c r="N26730" s="74"/>
    </row>
    <row r="26731" spans="14:14" customFormat="1">
      <c r="N26731" s="74"/>
    </row>
    <row r="26732" spans="14:14" customFormat="1">
      <c r="N26732" s="74"/>
    </row>
    <row r="26733" spans="14:14" customFormat="1">
      <c r="N26733" s="74"/>
    </row>
    <row r="26734" spans="14:14" customFormat="1">
      <c r="N26734" s="74"/>
    </row>
    <row r="26735" spans="14:14" customFormat="1">
      <c r="N26735" s="74"/>
    </row>
    <row r="26736" spans="14:14" customFormat="1">
      <c r="N26736" s="74"/>
    </row>
    <row r="26737" spans="14:14" customFormat="1">
      <c r="N26737" s="74"/>
    </row>
    <row r="26738" spans="14:14" customFormat="1">
      <c r="N26738" s="74"/>
    </row>
    <row r="26739" spans="14:14" customFormat="1">
      <c r="N26739" s="74"/>
    </row>
    <row r="26740" spans="14:14" customFormat="1">
      <c r="N26740" s="74"/>
    </row>
    <row r="26741" spans="14:14" customFormat="1">
      <c r="N26741" s="74"/>
    </row>
    <row r="26742" spans="14:14" customFormat="1">
      <c r="N26742" s="74"/>
    </row>
    <row r="26743" spans="14:14" customFormat="1">
      <c r="N26743" s="74"/>
    </row>
    <row r="26744" spans="14:14" customFormat="1">
      <c r="N26744" s="74"/>
    </row>
    <row r="26745" spans="14:14" customFormat="1">
      <c r="N26745" s="74"/>
    </row>
    <row r="26746" spans="14:14" customFormat="1">
      <c r="N26746" s="74"/>
    </row>
    <row r="26747" spans="14:14" customFormat="1">
      <c r="N26747" s="74"/>
    </row>
    <row r="26748" spans="14:14" customFormat="1">
      <c r="N26748" s="74"/>
    </row>
    <row r="26749" spans="14:14" customFormat="1">
      <c r="N26749" s="74"/>
    </row>
    <row r="26750" spans="14:14" customFormat="1">
      <c r="N26750" s="74"/>
    </row>
    <row r="26751" spans="14:14" customFormat="1">
      <c r="N26751" s="74"/>
    </row>
    <row r="26752" spans="14:14" customFormat="1">
      <c r="N26752" s="74"/>
    </row>
    <row r="26753" spans="14:14" customFormat="1">
      <c r="N26753" s="74"/>
    </row>
    <row r="26754" spans="14:14" customFormat="1">
      <c r="N26754" s="74"/>
    </row>
    <row r="26755" spans="14:14" customFormat="1">
      <c r="N26755" s="74"/>
    </row>
    <row r="26756" spans="14:14" customFormat="1">
      <c r="N26756" s="74"/>
    </row>
    <row r="26757" spans="14:14" customFormat="1">
      <c r="N26757" s="74"/>
    </row>
    <row r="26758" spans="14:14" customFormat="1">
      <c r="N26758" s="74"/>
    </row>
    <row r="26759" spans="14:14" customFormat="1">
      <c r="N26759" s="74"/>
    </row>
    <row r="26760" spans="14:14" customFormat="1">
      <c r="N26760" s="74"/>
    </row>
    <row r="26761" spans="14:14" customFormat="1">
      <c r="N26761" s="74"/>
    </row>
    <row r="26762" spans="14:14" customFormat="1">
      <c r="N26762" s="74"/>
    </row>
    <row r="26763" spans="14:14" customFormat="1">
      <c r="N26763" s="74"/>
    </row>
    <row r="26764" spans="14:14" customFormat="1">
      <c r="N26764" s="74"/>
    </row>
    <row r="26765" spans="14:14" customFormat="1">
      <c r="N26765" s="74"/>
    </row>
    <row r="26766" spans="14:14" customFormat="1">
      <c r="N26766" s="74"/>
    </row>
    <row r="26767" spans="14:14" customFormat="1">
      <c r="N26767" s="74"/>
    </row>
    <row r="26768" spans="14:14" customFormat="1">
      <c r="N26768" s="74"/>
    </row>
    <row r="26769" spans="14:14" customFormat="1">
      <c r="N26769" s="74"/>
    </row>
    <row r="26770" spans="14:14" customFormat="1">
      <c r="N26770" s="74"/>
    </row>
    <row r="26771" spans="14:14" customFormat="1">
      <c r="N26771" s="74"/>
    </row>
    <row r="26772" spans="14:14" customFormat="1">
      <c r="N26772" s="74"/>
    </row>
    <row r="26773" spans="14:14" customFormat="1">
      <c r="N26773" s="74"/>
    </row>
    <row r="26774" spans="14:14" customFormat="1">
      <c r="N26774" s="74"/>
    </row>
    <row r="26775" spans="14:14" customFormat="1">
      <c r="N26775" s="74"/>
    </row>
    <row r="26776" spans="14:14" customFormat="1">
      <c r="N26776" s="74"/>
    </row>
    <row r="26777" spans="14:14" customFormat="1">
      <c r="N26777" s="74"/>
    </row>
    <row r="26778" spans="14:14" customFormat="1">
      <c r="N26778" s="74"/>
    </row>
    <row r="26779" spans="14:14" customFormat="1">
      <c r="N26779" s="74"/>
    </row>
    <row r="26780" spans="14:14" customFormat="1">
      <c r="N26780" s="74"/>
    </row>
    <row r="26781" spans="14:14" customFormat="1">
      <c r="N26781" s="74"/>
    </row>
    <row r="26782" spans="14:14" customFormat="1">
      <c r="N26782" s="74"/>
    </row>
    <row r="26783" spans="14:14" customFormat="1">
      <c r="N26783" s="74"/>
    </row>
    <row r="26784" spans="14:14" customFormat="1">
      <c r="N26784" s="74"/>
    </row>
    <row r="26785" spans="14:14" customFormat="1">
      <c r="N26785" s="74"/>
    </row>
    <row r="26786" spans="14:14" customFormat="1">
      <c r="N26786" s="74"/>
    </row>
    <row r="26787" spans="14:14" customFormat="1">
      <c r="N26787" s="74"/>
    </row>
    <row r="26788" spans="14:14" customFormat="1">
      <c r="N26788" s="74"/>
    </row>
    <row r="26789" spans="14:14" customFormat="1">
      <c r="N26789" s="74"/>
    </row>
    <row r="26790" spans="14:14" customFormat="1">
      <c r="N26790" s="74"/>
    </row>
    <row r="26791" spans="14:14" customFormat="1">
      <c r="N26791" s="74"/>
    </row>
    <row r="26792" spans="14:14" customFormat="1">
      <c r="N26792" s="74"/>
    </row>
    <row r="26793" spans="14:14" customFormat="1">
      <c r="N26793" s="74"/>
    </row>
    <row r="26794" spans="14:14" customFormat="1">
      <c r="N26794" s="74"/>
    </row>
    <row r="26795" spans="14:14" customFormat="1">
      <c r="N26795" s="74"/>
    </row>
    <row r="26796" spans="14:14" customFormat="1">
      <c r="N26796" s="74"/>
    </row>
    <row r="26797" spans="14:14" customFormat="1">
      <c r="N26797" s="74"/>
    </row>
    <row r="26798" spans="14:14" customFormat="1">
      <c r="N26798" s="74"/>
    </row>
    <row r="26799" spans="14:14" customFormat="1">
      <c r="N26799" s="74"/>
    </row>
    <row r="26800" spans="14:14" customFormat="1">
      <c r="N26800" s="74"/>
    </row>
    <row r="26801" spans="14:14" customFormat="1">
      <c r="N26801" s="74"/>
    </row>
    <row r="26802" spans="14:14" customFormat="1">
      <c r="N26802" s="74"/>
    </row>
    <row r="26803" spans="14:14" customFormat="1">
      <c r="N26803" s="74"/>
    </row>
    <row r="26804" spans="14:14" customFormat="1">
      <c r="N26804" s="74"/>
    </row>
    <row r="26805" spans="14:14" customFormat="1">
      <c r="N26805" s="74"/>
    </row>
    <row r="26806" spans="14:14" customFormat="1">
      <c r="N26806" s="74"/>
    </row>
    <row r="26807" spans="14:14" customFormat="1">
      <c r="N26807" s="74"/>
    </row>
    <row r="26808" spans="14:14" customFormat="1">
      <c r="N26808" s="74"/>
    </row>
    <row r="26809" spans="14:14" customFormat="1">
      <c r="N26809" s="74"/>
    </row>
    <row r="26810" spans="14:14" customFormat="1">
      <c r="N26810" s="74"/>
    </row>
    <row r="26811" spans="14:14" customFormat="1">
      <c r="N26811" s="74"/>
    </row>
    <row r="26812" spans="14:14" customFormat="1">
      <c r="N26812" s="74"/>
    </row>
    <row r="26813" spans="14:14" customFormat="1">
      <c r="N26813" s="74"/>
    </row>
    <row r="26814" spans="14:14" customFormat="1">
      <c r="N26814" s="74"/>
    </row>
    <row r="26815" spans="14:14" customFormat="1">
      <c r="N26815" s="74"/>
    </row>
    <row r="26816" spans="14:14" customFormat="1">
      <c r="N26816" s="74"/>
    </row>
    <row r="26817" spans="14:14" customFormat="1">
      <c r="N26817" s="74"/>
    </row>
    <row r="26818" spans="14:14" customFormat="1">
      <c r="N26818" s="74"/>
    </row>
    <row r="26819" spans="14:14" customFormat="1">
      <c r="N26819" s="74"/>
    </row>
    <row r="26820" spans="14:14" customFormat="1">
      <c r="N26820" s="74"/>
    </row>
    <row r="26821" spans="14:14" customFormat="1">
      <c r="N26821" s="74"/>
    </row>
    <row r="26822" spans="14:14" customFormat="1">
      <c r="N26822" s="74"/>
    </row>
    <row r="26823" spans="14:14" customFormat="1">
      <c r="N26823" s="74"/>
    </row>
    <row r="26824" spans="14:14" customFormat="1">
      <c r="N26824" s="74"/>
    </row>
    <row r="26825" spans="14:14" customFormat="1">
      <c r="N26825" s="74"/>
    </row>
    <row r="26826" spans="14:14" customFormat="1">
      <c r="N26826" s="74"/>
    </row>
    <row r="26827" spans="14:14" customFormat="1">
      <c r="N26827" s="74"/>
    </row>
    <row r="26828" spans="14:14" customFormat="1">
      <c r="N26828" s="74"/>
    </row>
    <row r="26829" spans="14:14" customFormat="1">
      <c r="N26829" s="74"/>
    </row>
    <row r="26830" spans="14:14" customFormat="1">
      <c r="N26830" s="74"/>
    </row>
    <row r="26831" spans="14:14" customFormat="1">
      <c r="N26831" s="74"/>
    </row>
    <row r="26832" spans="14:14" customFormat="1">
      <c r="N26832" s="74"/>
    </row>
    <row r="26833" spans="14:14" customFormat="1">
      <c r="N26833" s="74"/>
    </row>
    <row r="26834" spans="14:14" customFormat="1">
      <c r="N26834" s="74"/>
    </row>
    <row r="26835" spans="14:14" customFormat="1">
      <c r="N26835" s="74"/>
    </row>
    <row r="26836" spans="14:14" customFormat="1">
      <c r="N26836" s="74"/>
    </row>
    <row r="26837" spans="14:14" customFormat="1">
      <c r="N26837" s="74"/>
    </row>
    <row r="26838" spans="14:14" customFormat="1">
      <c r="N26838" s="74"/>
    </row>
    <row r="26839" spans="14:14" customFormat="1">
      <c r="N26839" s="74"/>
    </row>
    <row r="26840" spans="14:14" customFormat="1">
      <c r="N26840" s="74"/>
    </row>
    <row r="26841" spans="14:14" customFormat="1">
      <c r="N26841" s="74"/>
    </row>
    <row r="26842" spans="14:14" customFormat="1">
      <c r="N26842" s="74"/>
    </row>
    <row r="26843" spans="14:14" customFormat="1">
      <c r="N26843" s="74"/>
    </row>
    <row r="26844" spans="14:14" customFormat="1">
      <c r="N26844" s="74"/>
    </row>
    <row r="26845" spans="14:14" customFormat="1">
      <c r="N26845" s="74"/>
    </row>
    <row r="26846" spans="14:14" customFormat="1">
      <c r="N26846" s="74"/>
    </row>
    <row r="26847" spans="14:14" customFormat="1">
      <c r="N26847" s="74"/>
    </row>
    <row r="26848" spans="14:14" customFormat="1">
      <c r="N26848" s="74"/>
    </row>
    <row r="26849" spans="14:14" customFormat="1">
      <c r="N26849" s="74"/>
    </row>
    <row r="26850" spans="14:14" customFormat="1">
      <c r="N26850" s="74"/>
    </row>
    <row r="26851" spans="14:14" customFormat="1">
      <c r="N26851" s="74"/>
    </row>
    <row r="26852" spans="14:14" customFormat="1">
      <c r="N26852" s="74"/>
    </row>
    <row r="26853" spans="14:14" customFormat="1">
      <c r="N26853" s="74"/>
    </row>
    <row r="26854" spans="14:14" customFormat="1">
      <c r="N26854" s="74"/>
    </row>
    <row r="26855" spans="14:14" customFormat="1">
      <c r="N26855" s="74"/>
    </row>
    <row r="26856" spans="14:14" customFormat="1">
      <c r="N26856" s="74"/>
    </row>
    <row r="26857" spans="14:14" customFormat="1">
      <c r="N26857" s="74"/>
    </row>
    <row r="26858" spans="14:14" customFormat="1">
      <c r="N26858" s="74"/>
    </row>
    <row r="26859" spans="14:14" customFormat="1">
      <c r="N26859" s="74"/>
    </row>
    <row r="26860" spans="14:14" customFormat="1">
      <c r="N26860" s="74"/>
    </row>
    <row r="26861" spans="14:14" customFormat="1">
      <c r="N26861" s="74"/>
    </row>
    <row r="26862" spans="14:14" customFormat="1">
      <c r="N26862" s="74"/>
    </row>
    <row r="26863" spans="14:14" customFormat="1">
      <c r="N26863" s="74"/>
    </row>
    <row r="26864" spans="14:14" customFormat="1">
      <c r="N26864" s="74"/>
    </row>
    <row r="26865" spans="14:14" customFormat="1">
      <c r="N26865" s="74"/>
    </row>
    <row r="26866" spans="14:14" customFormat="1">
      <c r="N26866" s="74"/>
    </row>
    <row r="26867" spans="14:14" customFormat="1">
      <c r="N26867" s="74"/>
    </row>
    <row r="26868" spans="14:14" customFormat="1">
      <c r="N26868" s="74"/>
    </row>
    <row r="26869" spans="14:14" customFormat="1">
      <c r="N26869" s="74"/>
    </row>
    <row r="26870" spans="14:14" customFormat="1">
      <c r="N26870" s="74"/>
    </row>
    <row r="26871" spans="14:14" customFormat="1">
      <c r="N26871" s="74"/>
    </row>
    <row r="26872" spans="14:14" customFormat="1">
      <c r="N26872" s="74"/>
    </row>
    <row r="26873" spans="14:14" customFormat="1">
      <c r="N26873" s="74"/>
    </row>
    <row r="26874" spans="14:14" customFormat="1">
      <c r="N26874" s="74"/>
    </row>
    <row r="26875" spans="14:14" customFormat="1">
      <c r="N26875" s="74"/>
    </row>
    <row r="26876" spans="14:14" customFormat="1">
      <c r="N26876" s="74"/>
    </row>
    <row r="26877" spans="14:14" customFormat="1">
      <c r="N26877" s="74"/>
    </row>
    <row r="26878" spans="14:14" customFormat="1">
      <c r="N26878" s="74"/>
    </row>
    <row r="26879" spans="14:14" customFormat="1">
      <c r="N26879" s="74"/>
    </row>
    <row r="26880" spans="14:14" customFormat="1">
      <c r="N26880" s="74"/>
    </row>
    <row r="26881" spans="14:14" customFormat="1">
      <c r="N26881" s="74"/>
    </row>
    <row r="26882" spans="14:14" customFormat="1">
      <c r="N26882" s="74"/>
    </row>
    <row r="26883" spans="14:14" customFormat="1">
      <c r="N26883" s="74"/>
    </row>
    <row r="26884" spans="14:14" customFormat="1">
      <c r="N26884" s="74"/>
    </row>
    <row r="26885" spans="14:14" customFormat="1">
      <c r="N26885" s="74"/>
    </row>
    <row r="26886" spans="14:14" customFormat="1">
      <c r="N26886" s="74"/>
    </row>
    <row r="26887" spans="14:14" customFormat="1">
      <c r="N26887" s="74"/>
    </row>
    <row r="26888" spans="14:14" customFormat="1">
      <c r="N26888" s="74"/>
    </row>
    <row r="26889" spans="14:14" customFormat="1">
      <c r="N26889" s="74"/>
    </row>
    <row r="26890" spans="14:14" customFormat="1">
      <c r="N26890" s="74"/>
    </row>
    <row r="26891" spans="14:14" customFormat="1">
      <c r="N26891" s="74"/>
    </row>
    <row r="26892" spans="14:14" customFormat="1">
      <c r="N26892" s="74"/>
    </row>
    <row r="26893" spans="14:14" customFormat="1">
      <c r="N26893" s="74"/>
    </row>
    <row r="26894" spans="14:14" customFormat="1">
      <c r="N26894" s="74"/>
    </row>
    <row r="26895" spans="14:14" customFormat="1">
      <c r="N26895" s="74"/>
    </row>
    <row r="26896" spans="14:14" customFormat="1">
      <c r="N26896" s="74"/>
    </row>
    <row r="26897" spans="14:14" customFormat="1">
      <c r="N26897" s="74"/>
    </row>
    <row r="26898" spans="14:14" customFormat="1">
      <c r="N26898" s="74"/>
    </row>
    <row r="26899" spans="14:14" customFormat="1">
      <c r="N26899" s="74"/>
    </row>
    <row r="26900" spans="14:14" customFormat="1">
      <c r="N26900" s="74"/>
    </row>
    <row r="26901" spans="14:14" customFormat="1">
      <c r="N26901" s="74"/>
    </row>
    <row r="26902" spans="14:14" customFormat="1">
      <c r="N26902" s="74"/>
    </row>
    <row r="26903" spans="14:14" customFormat="1">
      <c r="N26903" s="74"/>
    </row>
    <row r="26904" spans="14:14" customFormat="1">
      <c r="N26904" s="74"/>
    </row>
    <row r="26905" spans="14:14" customFormat="1">
      <c r="N26905" s="74"/>
    </row>
    <row r="26906" spans="14:14" customFormat="1">
      <c r="N26906" s="74"/>
    </row>
    <row r="26907" spans="14:14" customFormat="1">
      <c r="N26907" s="74"/>
    </row>
    <row r="26908" spans="14:14" customFormat="1">
      <c r="N26908" s="74"/>
    </row>
    <row r="26909" spans="14:14" customFormat="1">
      <c r="N26909" s="74"/>
    </row>
    <row r="26910" spans="14:14" customFormat="1">
      <c r="N26910" s="74"/>
    </row>
    <row r="26911" spans="14:14" customFormat="1">
      <c r="N26911" s="74"/>
    </row>
    <row r="26912" spans="14:14" customFormat="1">
      <c r="N26912" s="74"/>
    </row>
    <row r="26913" spans="14:14" customFormat="1">
      <c r="N26913" s="74"/>
    </row>
    <row r="26914" spans="14:14" customFormat="1">
      <c r="N26914" s="74"/>
    </row>
    <row r="26915" spans="14:14" customFormat="1">
      <c r="N26915" s="74"/>
    </row>
    <row r="26916" spans="14:14" customFormat="1">
      <c r="N26916" s="74"/>
    </row>
    <row r="26917" spans="14:14" customFormat="1">
      <c r="N26917" s="74"/>
    </row>
    <row r="26918" spans="14:14" customFormat="1">
      <c r="N26918" s="74"/>
    </row>
    <row r="26919" spans="14:14" customFormat="1">
      <c r="N26919" s="74"/>
    </row>
    <row r="26920" spans="14:14" customFormat="1">
      <c r="N26920" s="74"/>
    </row>
    <row r="26921" spans="14:14" customFormat="1">
      <c r="N26921" s="74"/>
    </row>
    <row r="26922" spans="14:14" customFormat="1">
      <c r="N26922" s="74"/>
    </row>
    <row r="26923" spans="14:14" customFormat="1">
      <c r="N26923" s="74"/>
    </row>
    <row r="26924" spans="14:14" customFormat="1">
      <c r="N26924" s="74"/>
    </row>
    <row r="26925" spans="14:14" customFormat="1">
      <c r="N26925" s="74"/>
    </row>
    <row r="26926" spans="14:14" customFormat="1">
      <c r="N26926" s="74"/>
    </row>
    <row r="26927" spans="14:14" customFormat="1">
      <c r="N26927" s="74"/>
    </row>
    <row r="26928" spans="14:14" customFormat="1">
      <c r="N26928" s="74"/>
    </row>
    <row r="26929" spans="14:14" customFormat="1">
      <c r="N26929" s="74"/>
    </row>
    <row r="26930" spans="14:14" customFormat="1">
      <c r="N26930" s="74"/>
    </row>
    <row r="26931" spans="14:14" customFormat="1">
      <c r="N26931" s="74"/>
    </row>
    <row r="26932" spans="14:14" customFormat="1">
      <c r="N26932" s="74"/>
    </row>
    <row r="26933" spans="14:14" customFormat="1">
      <c r="N26933" s="74"/>
    </row>
    <row r="26934" spans="14:14" customFormat="1">
      <c r="N26934" s="74"/>
    </row>
    <row r="26935" spans="14:14" customFormat="1">
      <c r="N26935" s="74"/>
    </row>
    <row r="26936" spans="14:14" customFormat="1">
      <c r="N26936" s="74"/>
    </row>
    <row r="26937" spans="14:14" customFormat="1">
      <c r="N26937" s="74"/>
    </row>
    <row r="26938" spans="14:14" customFormat="1">
      <c r="N26938" s="74"/>
    </row>
    <row r="26939" spans="14:14" customFormat="1">
      <c r="N26939" s="74"/>
    </row>
    <row r="26940" spans="14:14" customFormat="1">
      <c r="N26940" s="74"/>
    </row>
    <row r="26941" spans="14:14" customFormat="1">
      <c r="N26941" s="74"/>
    </row>
    <row r="26942" spans="14:14" customFormat="1">
      <c r="N26942" s="74"/>
    </row>
    <row r="26943" spans="14:14" customFormat="1">
      <c r="N26943" s="74"/>
    </row>
    <row r="26944" spans="14:14" customFormat="1">
      <c r="N26944" s="74"/>
    </row>
    <row r="26945" spans="14:14" customFormat="1">
      <c r="N26945" s="74"/>
    </row>
    <row r="26946" spans="14:14" customFormat="1">
      <c r="N26946" s="74"/>
    </row>
    <row r="26947" spans="14:14" customFormat="1">
      <c r="N26947" s="74"/>
    </row>
    <row r="26948" spans="14:14" customFormat="1">
      <c r="N26948" s="74"/>
    </row>
    <row r="26949" spans="14:14" customFormat="1">
      <c r="N26949" s="74"/>
    </row>
    <row r="26950" spans="14:14" customFormat="1">
      <c r="N26950" s="74"/>
    </row>
    <row r="26951" spans="14:14" customFormat="1">
      <c r="N26951" s="74"/>
    </row>
    <row r="26952" spans="14:14" customFormat="1">
      <c r="N26952" s="74"/>
    </row>
    <row r="26953" spans="14:14" customFormat="1">
      <c r="N26953" s="74"/>
    </row>
    <row r="26954" spans="14:14" customFormat="1">
      <c r="N26954" s="74"/>
    </row>
    <row r="26955" spans="14:14" customFormat="1">
      <c r="N26955" s="74"/>
    </row>
    <row r="26956" spans="14:14" customFormat="1">
      <c r="N26956" s="74"/>
    </row>
    <row r="26957" spans="14:14" customFormat="1">
      <c r="N26957" s="74"/>
    </row>
    <row r="26958" spans="14:14" customFormat="1">
      <c r="N26958" s="74"/>
    </row>
    <row r="26959" spans="14:14" customFormat="1">
      <c r="N26959" s="74"/>
    </row>
    <row r="26960" spans="14:14" customFormat="1">
      <c r="N26960" s="74"/>
    </row>
    <row r="26961" spans="14:14" customFormat="1">
      <c r="N26961" s="74"/>
    </row>
    <row r="26962" spans="14:14" customFormat="1">
      <c r="N26962" s="74"/>
    </row>
    <row r="26963" spans="14:14" customFormat="1">
      <c r="N26963" s="74"/>
    </row>
    <row r="26964" spans="14:14" customFormat="1">
      <c r="N26964" s="74"/>
    </row>
    <row r="26965" spans="14:14" customFormat="1">
      <c r="N26965" s="74"/>
    </row>
    <row r="26966" spans="14:14" customFormat="1">
      <c r="N26966" s="74"/>
    </row>
    <row r="26967" spans="14:14" customFormat="1">
      <c r="N26967" s="74"/>
    </row>
    <row r="26968" spans="14:14" customFormat="1">
      <c r="N26968" s="74"/>
    </row>
    <row r="26969" spans="14:14" customFormat="1">
      <c r="N26969" s="74"/>
    </row>
    <row r="26970" spans="14:14" customFormat="1">
      <c r="N26970" s="74"/>
    </row>
    <row r="26971" spans="14:14" customFormat="1">
      <c r="N26971" s="74"/>
    </row>
    <row r="26972" spans="14:14" customFormat="1">
      <c r="N26972" s="74"/>
    </row>
    <row r="26973" spans="14:14" customFormat="1">
      <c r="N26973" s="74"/>
    </row>
    <row r="26974" spans="14:14" customFormat="1">
      <c r="N26974" s="74"/>
    </row>
    <row r="26975" spans="14:14" customFormat="1">
      <c r="N26975" s="74"/>
    </row>
    <row r="26976" spans="14:14" customFormat="1">
      <c r="N26976" s="74"/>
    </row>
    <row r="26977" spans="14:14" customFormat="1">
      <c r="N26977" s="74"/>
    </row>
    <row r="26978" spans="14:14" customFormat="1">
      <c r="N26978" s="74"/>
    </row>
    <row r="26979" spans="14:14" customFormat="1">
      <c r="N26979" s="74"/>
    </row>
    <row r="26980" spans="14:14" customFormat="1">
      <c r="N26980" s="74"/>
    </row>
    <row r="26981" spans="14:14" customFormat="1">
      <c r="N26981" s="74"/>
    </row>
    <row r="26982" spans="14:14" customFormat="1">
      <c r="N26982" s="74"/>
    </row>
    <row r="26983" spans="14:14" customFormat="1">
      <c r="N26983" s="74"/>
    </row>
    <row r="26984" spans="14:14" customFormat="1">
      <c r="N26984" s="74"/>
    </row>
    <row r="26985" spans="14:14" customFormat="1">
      <c r="N26985" s="74"/>
    </row>
    <row r="26986" spans="14:14" customFormat="1">
      <c r="N26986" s="74"/>
    </row>
    <row r="26987" spans="14:14" customFormat="1">
      <c r="N26987" s="74"/>
    </row>
    <row r="26988" spans="14:14" customFormat="1">
      <c r="N26988" s="74"/>
    </row>
    <row r="26989" spans="14:14" customFormat="1">
      <c r="N26989" s="74"/>
    </row>
    <row r="26990" spans="14:14" customFormat="1">
      <c r="N26990" s="74"/>
    </row>
    <row r="26991" spans="14:14" customFormat="1">
      <c r="N26991" s="74"/>
    </row>
    <row r="26992" spans="14:14" customFormat="1">
      <c r="N26992" s="74"/>
    </row>
    <row r="26993" spans="14:14" customFormat="1">
      <c r="N26993" s="74"/>
    </row>
    <row r="26994" spans="14:14" customFormat="1">
      <c r="N26994" s="74"/>
    </row>
    <row r="26995" spans="14:14" customFormat="1">
      <c r="N26995" s="74"/>
    </row>
    <row r="26996" spans="14:14" customFormat="1">
      <c r="N26996" s="74"/>
    </row>
    <row r="26997" spans="14:14" customFormat="1">
      <c r="N26997" s="74"/>
    </row>
    <row r="26998" spans="14:14" customFormat="1">
      <c r="N26998" s="74"/>
    </row>
    <row r="26999" spans="14:14" customFormat="1">
      <c r="N26999" s="74"/>
    </row>
    <row r="27000" spans="14:14" customFormat="1">
      <c r="N27000" s="74"/>
    </row>
    <row r="27001" spans="14:14" customFormat="1">
      <c r="N27001" s="74"/>
    </row>
    <row r="27002" spans="14:14" customFormat="1">
      <c r="N27002" s="74"/>
    </row>
    <row r="27003" spans="14:14" customFormat="1">
      <c r="N27003" s="74"/>
    </row>
    <row r="27004" spans="14:14" customFormat="1">
      <c r="N27004" s="74"/>
    </row>
    <row r="27005" spans="14:14" customFormat="1">
      <c r="N27005" s="74"/>
    </row>
    <row r="27006" spans="14:14" customFormat="1">
      <c r="N27006" s="74"/>
    </row>
    <row r="27007" spans="14:14" customFormat="1">
      <c r="N27007" s="74"/>
    </row>
    <row r="27008" spans="14:14" customFormat="1">
      <c r="N27008" s="74"/>
    </row>
    <row r="27009" spans="14:14" customFormat="1">
      <c r="N27009" s="74"/>
    </row>
    <row r="27010" spans="14:14" customFormat="1">
      <c r="N27010" s="74"/>
    </row>
    <row r="27011" spans="14:14" customFormat="1">
      <c r="N27011" s="74"/>
    </row>
    <row r="27012" spans="14:14" customFormat="1">
      <c r="N27012" s="74"/>
    </row>
    <row r="27013" spans="14:14" customFormat="1">
      <c r="N27013" s="74"/>
    </row>
    <row r="27014" spans="14:14" customFormat="1">
      <c r="N27014" s="74"/>
    </row>
    <row r="27015" spans="14:14" customFormat="1">
      <c r="N27015" s="74"/>
    </row>
    <row r="27016" spans="14:14" customFormat="1">
      <c r="N27016" s="74"/>
    </row>
    <row r="27017" spans="14:14" customFormat="1">
      <c r="N27017" s="74"/>
    </row>
    <row r="27018" spans="14:14" customFormat="1">
      <c r="N27018" s="74"/>
    </row>
    <row r="27019" spans="14:14" customFormat="1">
      <c r="N27019" s="74"/>
    </row>
    <row r="27020" spans="14:14" customFormat="1">
      <c r="N27020" s="74"/>
    </row>
    <row r="27021" spans="14:14" customFormat="1">
      <c r="N27021" s="74"/>
    </row>
    <row r="27022" spans="14:14" customFormat="1">
      <c r="N27022" s="74"/>
    </row>
    <row r="27023" spans="14:14" customFormat="1">
      <c r="N27023" s="74"/>
    </row>
    <row r="27024" spans="14:14" customFormat="1">
      <c r="N27024" s="74"/>
    </row>
    <row r="27025" spans="14:14" customFormat="1">
      <c r="N27025" s="74"/>
    </row>
    <row r="27026" spans="14:14" customFormat="1">
      <c r="N27026" s="74"/>
    </row>
    <row r="27027" spans="14:14" customFormat="1">
      <c r="N27027" s="74"/>
    </row>
    <row r="27028" spans="14:14" customFormat="1">
      <c r="N27028" s="74"/>
    </row>
    <row r="27029" spans="14:14" customFormat="1">
      <c r="N27029" s="74"/>
    </row>
    <row r="27030" spans="14:14" customFormat="1">
      <c r="N27030" s="74"/>
    </row>
    <row r="27031" spans="14:14" customFormat="1">
      <c r="N27031" s="74"/>
    </row>
    <row r="27032" spans="14:14" customFormat="1">
      <c r="N27032" s="74"/>
    </row>
    <row r="27033" spans="14:14" customFormat="1">
      <c r="N27033" s="74"/>
    </row>
    <row r="27034" spans="14:14" customFormat="1">
      <c r="N27034" s="74"/>
    </row>
    <row r="27035" spans="14:14" customFormat="1">
      <c r="N27035" s="74"/>
    </row>
    <row r="27036" spans="14:14" customFormat="1">
      <c r="N27036" s="74"/>
    </row>
    <row r="27037" spans="14:14" customFormat="1">
      <c r="N27037" s="74"/>
    </row>
    <row r="27038" spans="14:14" customFormat="1">
      <c r="N27038" s="74"/>
    </row>
    <row r="27039" spans="14:14" customFormat="1">
      <c r="N27039" s="74"/>
    </row>
    <row r="27040" spans="14:14" customFormat="1">
      <c r="N27040" s="74"/>
    </row>
    <row r="27041" spans="14:14" customFormat="1">
      <c r="N27041" s="74"/>
    </row>
    <row r="27042" spans="14:14" customFormat="1">
      <c r="N27042" s="74"/>
    </row>
    <row r="27043" spans="14:14" customFormat="1">
      <c r="N27043" s="74"/>
    </row>
    <row r="27044" spans="14:14" customFormat="1">
      <c r="N27044" s="74"/>
    </row>
    <row r="27045" spans="14:14" customFormat="1">
      <c r="N27045" s="74"/>
    </row>
    <row r="27046" spans="14:14" customFormat="1">
      <c r="N27046" s="74"/>
    </row>
    <row r="27047" spans="14:14" customFormat="1">
      <c r="N27047" s="74"/>
    </row>
    <row r="27048" spans="14:14" customFormat="1">
      <c r="N27048" s="74"/>
    </row>
    <row r="27049" spans="14:14" customFormat="1">
      <c r="N27049" s="74"/>
    </row>
    <row r="27050" spans="14:14" customFormat="1">
      <c r="N27050" s="74"/>
    </row>
    <row r="27051" spans="14:14" customFormat="1">
      <c r="N27051" s="74"/>
    </row>
    <row r="27052" spans="14:14" customFormat="1">
      <c r="N27052" s="74"/>
    </row>
    <row r="27053" spans="14:14" customFormat="1">
      <c r="N27053" s="74"/>
    </row>
    <row r="27054" spans="14:14" customFormat="1">
      <c r="N27054" s="74"/>
    </row>
    <row r="27055" spans="14:14" customFormat="1">
      <c r="N27055" s="74"/>
    </row>
    <row r="27056" spans="14:14" customFormat="1">
      <c r="N27056" s="74"/>
    </row>
    <row r="27057" spans="14:14" customFormat="1">
      <c r="N27057" s="74"/>
    </row>
    <row r="27058" spans="14:14" customFormat="1">
      <c r="N27058" s="74"/>
    </row>
    <row r="27059" spans="14:14" customFormat="1">
      <c r="N27059" s="74"/>
    </row>
    <row r="27060" spans="14:14" customFormat="1">
      <c r="N27060" s="74"/>
    </row>
    <row r="27061" spans="14:14" customFormat="1">
      <c r="N27061" s="74"/>
    </row>
    <row r="27062" spans="14:14" customFormat="1">
      <c r="N27062" s="74"/>
    </row>
    <row r="27063" spans="14:14" customFormat="1">
      <c r="N27063" s="74"/>
    </row>
    <row r="27064" spans="14:14" customFormat="1">
      <c r="N27064" s="74"/>
    </row>
    <row r="27065" spans="14:14" customFormat="1">
      <c r="N27065" s="74"/>
    </row>
    <row r="27066" spans="14:14" customFormat="1">
      <c r="N27066" s="74"/>
    </row>
    <row r="27067" spans="14:14" customFormat="1">
      <c r="N27067" s="74"/>
    </row>
    <row r="27068" spans="14:14" customFormat="1">
      <c r="N27068" s="74"/>
    </row>
    <row r="27069" spans="14:14" customFormat="1">
      <c r="N27069" s="74"/>
    </row>
    <row r="27070" spans="14:14" customFormat="1">
      <c r="N27070" s="74"/>
    </row>
    <row r="27071" spans="14:14" customFormat="1">
      <c r="N27071" s="74"/>
    </row>
    <row r="27072" spans="14:14" customFormat="1">
      <c r="N27072" s="74"/>
    </row>
    <row r="27073" spans="14:14" customFormat="1">
      <c r="N27073" s="74"/>
    </row>
    <row r="27074" spans="14:14" customFormat="1">
      <c r="N27074" s="74"/>
    </row>
    <row r="27075" spans="14:14" customFormat="1">
      <c r="N27075" s="74"/>
    </row>
    <row r="27076" spans="14:14" customFormat="1">
      <c r="N27076" s="74"/>
    </row>
    <row r="27077" spans="14:14" customFormat="1">
      <c r="N27077" s="74"/>
    </row>
    <row r="27078" spans="14:14" customFormat="1">
      <c r="N27078" s="74"/>
    </row>
    <row r="27079" spans="14:14" customFormat="1">
      <c r="N27079" s="74"/>
    </row>
    <row r="27080" spans="14:14" customFormat="1">
      <c r="N27080" s="74"/>
    </row>
    <row r="27081" spans="14:14" customFormat="1">
      <c r="N27081" s="74"/>
    </row>
    <row r="27082" spans="14:14" customFormat="1">
      <c r="N27082" s="74"/>
    </row>
    <row r="27083" spans="14:14" customFormat="1">
      <c r="N27083" s="74"/>
    </row>
    <row r="27084" spans="14:14" customFormat="1">
      <c r="N27084" s="74"/>
    </row>
    <row r="27085" spans="14:14" customFormat="1">
      <c r="N27085" s="74"/>
    </row>
    <row r="27086" spans="14:14" customFormat="1">
      <c r="N27086" s="74"/>
    </row>
    <row r="27087" spans="14:14" customFormat="1">
      <c r="N27087" s="74"/>
    </row>
    <row r="27088" spans="14:14" customFormat="1">
      <c r="N27088" s="74"/>
    </row>
    <row r="27089" spans="14:14" customFormat="1">
      <c r="N27089" s="74"/>
    </row>
    <row r="27090" spans="14:14" customFormat="1">
      <c r="N27090" s="74"/>
    </row>
    <row r="27091" spans="14:14" customFormat="1">
      <c r="N27091" s="74"/>
    </row>
    <row r="27092" spans="14:14" customFormat="1">
      <c r="N27092" s="74"/>
    </row>
    <row r="27093" spans="14:14" customFormat="1">
      <c r="N27093" s="74"/>
    </row>
    <row r="27094" spans="14:14" customFormat="1">
      <c r="N27094" s="74"/>
    </row>
    <row r="27095" spans="14:14" customFormat="1">
      <c r="N27095" s="74"/>
    </row>
    <row r="27096" spans="14:14" customFormat="1">
      <c r="N27096" s="74"/>
    </row>
    <row r="27097" spans="14:14" customFormat="1">
      <c r="N27097" s="74"/>
    </row>
    <row r="27098" spans="14:14" customFormat="1">
      <c r="N27098" s="74"/>
    </row>
    <row r="27099" spans="14:14" customFormat="1">
      <c r="N27099" s="74"/>
    </row>
    <row r="27100" spans="14:14" customFormat="1">
      <c r="N27100" s="74"/>
    </row>
    <row r="27101" spans="14:14" customFormat="1">
      <c r="N27101" s="74"/>
    </row>
    <row r="27102" spans="14:14" customFormat="1">
      <c r="N27102" s="74"/>
    </row>
    <row r="27103" spans="14:14" customFormat="1">
      <c r="N27103" s="74"/>
    </row>
    <row r="27104" spans="14:14" customFormat="1">
      <c r="N27104" s="74"/>
    </row>
    <row r="27105" spans="14:14" customFormat="1">
      <c r="N27105" s="74"/>
    </row>
    <row r="27106" spans="14:14" customFormat="1">
      <c r="N27106" s="74"/>
    </row>
    <row r="27107" spans="14:14" customFormat="1">
      <c r="N27107" s="74"/>
    </row>
    <row r="27108" spans="14:14" customFormat="1">
      <c r="N27108" s="74"/>
    </row>
    <row r="27109" spans="14:14" customFormat="1">
      <c r="N27109" s="74"/>
    </row>
    <row r="27110" spans="14:14" customFormat="1">
      <c r="N27110" s="74"/>
    </row>
    <row r="27111" spans="14:14" customFormat="1">
      <c r="N27111" s="74"/>
    </row>
    <row r="27112" spans="14:14" customFormat="1">
      <c r="N27112" s="74"/>
    </row>
    <row r="27113" spans="14:14" customFormat="1">
      <c r="N27113" s="74"/>
    </row>
    <row r="27114" spans="14:14" customFormat="1">
      <c r="N27114" s="74"/>
    </row>
    <row r="27115" spans="14:14" customFormat="1">
      <c r="N27115" s="74"/>
    </row>
    <row r="27116" spans="14:14" customFormat="1">
      <c r="N27116" s="74"/>
    </row>
    <row r="27117" spans="14:14" customFormat="1">
      <c r="N27117" s="74"/>
    </row>
    <row r="27118" spans="14:14" customFormat="1">
      <c r="N27118" s="74"/>
    </row>
    <row r="27119" spans="14:14" customFormat="1">
      <c r="N27119" s="74"/>
    </row>
    <row r="27120" spans="14:14" customFormat="1">
      <c r="N27120" s="74"/>
    </row>
    <row r="27121" spans="14:14" customFormat="1">
      <c r="N27121" s="74"/>
    </row>
    <row r="27122" spans="14:14" customFormat="1">
      <c r="N27122" s="74"/>
    </row>
    <row r="27123" spans="14:14" customFormat="1">
      <c r="N27123" s="74"/>
    </row>
    <row r="27124" spans="14:14" customFormat="1">
      <c r="N27124" s="74"/>
    </row>
    <row r="27125" spans="14:14" customFormat="1">
      <c r="N27125" s="74"/>
    </row>
    <row r="27126" spans="14:14" customFormat="1">
      <c r="N27126" s="74"/>
    </row>
    <row r="27127" spans="14:14" customFormat="1">
      <c r="N27127" s="74"/>
    </row>
    <row r="27128" spans="14:14" customFormat="1">
      <c r="N27128" s="74"/>
    </row>
    <row r="27129" spans="14:14" customFormat="1">
      <c r="N27129" s="74"/>
    </row>
    <row r="27130" spans="14:14" customFormat="1">
      <c r="N27130" s="74"/>
    </row>
    <row r="27131" spans="14:14" customFormat="1">
      <c r="N27131" s="74"/>
    </row>
    <row r="27132" spans="14:14" customFormat="1">
      <c r="N27132" s="74"/>
    </row>
    <row r="27133" spans="14:14" customFormat="1">
      <c r="N27133" s="74"/>
    </row>
    <row r="27134" spans="14:14" customFormat="1">
      <c r="N27134" s="74"/>
    </row>
    <row r="27135" spans="14:14" customFormat="1">
      <c r="N27135" s="74"/>
    </row>
    <row r="27136" spans="14:14" customFormat="1">
      <c r="N27136" s="74"/>
    </row>
    <row r="27137" spans="14:14" customFormat="1">
      <c r="N27137" s="74"/>
    </row>
    <row r="27138" spans="14:14" customFormat="1">
      <c r="N27138" s="74"/>
    </row>
    <row r="27139" spans="14:14" customFormat="1">
      <c r="N27139" s="74"/>
    </row>
    <row r="27140" spans="14:14" customFormat="1">
      <c r="N27140" s="74"/>
    </row>
    <row r="27141" spans="14:14" customFormat="1">
      <c r="N27141" s="74"/>
    </row>
    <row r="27142" spans="14:14" customFormat="1">
      <c r="N27142" s="74"/>
    </row>
    <row r="27143" spans="14:14" customFormat="1">
      <c r="N27143" s="74"/>
    </row>
    <row r="27144" spans="14:14" customFormat="1">
      <c r="N27144" s="74"/>
    </row>
    <row r="27145" spans="14:14" customFormat="1">
      <c r="N27145" s="74"/>
    </row>
    <row r="27146" spans="14:14" customFormat="1">
      <c r="N27146" s="74"/>
    </row>
    <row r="27147" spans="14:14" customFormat="1">
      <c r="N27147" s="74"/>
    </row>
    <row r="27148" spans="14:14" customFormat="1">
      <c r="N27148" s="74"/>
    </row>
    <row r="27149" spans="14:14" customFormat="1">
      <c r="N27149" s="74"/>
    </row>
    <row r="27150" spans="14:14" customFormat="1">
      <c r="N27150" s="74"/>
    </row>
    <row r="27151" spans="14:14" customFormat="1">
      <c r="N27151" s="74"/>
    </row>
    <row r="27152" spans="14:14" customFormat="1">
      <c r="N27152" s="74"/>
    </row>
    <row r="27153" spans="14:14" customFormat="1">
      <c r="N27153" s="74"/>
    </row>
    <row r="27154" spans="14:14" customFormat="1">
      <c r="N27154" s="74"/>
    </row>
    <row r="27155" spans="14:14" customFormat="1">
      <c r="N27155" s="74"/>
    </row>
    <row r="27156" spans="14:14" customFormat="1">
      <c r="N27156" s="74"/>
    </row>
    <row r="27157" spans="14:14" customFormat="1">
      <c r="N27157" s="74"/>
    </row>
    <row r="27158" spans="14:14" customFormat="1">
      <c r="N27158" s="74"/>
    </row>
    <row r="27159" spans="14:14" customFormat="1">
      <c r="N27159" s="74"/>
    </row>
    <row r="27160" spans="14:14" customFormat="1">
      <c r="N27160" s="74"/>
    </row>
    <row r="27161" spans="14:14" customFormat="1">
      <c r="N27161" s="74"/>
    </row>
    <row r="27162" spans="14:14" customFormat="1">
      <c r="N27162" s="74"/>
    </row>
    <row r="27163" spans="14:14" customFormat="1">
      <c r="N27163" s="74"/>
    </row>
    <row r="27164" spans="14:14" customFormat="1">
      <c r="N27164" s="74"/>
    </row>
    <row r="27165" spans="14:14" customFormat="1">
      <c r="N27165" s="74"/>
    </row>
    <row r="27166" spans="14:14" customFormat="1">
      <c r="N27166" s="74"/>
    </row>
    <row r="27167" spans="14:14" customFormat="1">
      <c r="N27167" s="74"/>
    </row>
    <row r="27168" spans="14:14" customFormat="1">
      <c r="N27168" s="74"/>
    </row>
    <row r="27169" spans="14:14" customFormat="1">
      <c r="N27169" s="74"/>
    </row>
    <row r="27170" spans="14:14" customFormat="1">
      <c r="N27170" s="74"/>
    </row>
    <row r="27171" spans="14:14" customFormat="1">
      <c r="N27171" s="74"/>
    </row>
    <row r="27172" spans="14:14" customFormat="1">
      <c r="N27172" s="74"/>
    </row>
    <row r="27173" spans="14:14" customFormat="1">
      <c r="N27173" s="74"/>
    </row>
    <row r="27174" spans="14:14" customFormat="1">
      <c r="N27174" s="74"/>
    </row>
    <row r="27175" spans="14:14" customFormat="1">
      <c r="N27175" s="74"/>
    </row>
    <row r="27176" spans="14:14" customFormat="1">
      <c r="N27176" s="74"/>
    </row>
    <row r="27177" spans="14:14" customFormat="1">
      <c r="N27177" s="74"/>
    </row>
    <row r="27178" spans="14:14" customFormat="1">
      <c r="N27178" s="74"/>
    </row>
    <row r="27179" spans="14:14" customFormat="1">
      <c r="N27179" s="74"/>
    </row>
    <row r="27180" spans="14:14" customFormat="1">
      <c r="N27180" s="74"/>
    </row>
    <row r="27181" spans="14:14" customFormat="1">
      <c r="N27181" s="74"/>
    </row>
    <row r="27182" spans="14:14" customFormat="1">
      <c r="N27182" s="74"/>
    </row>
    <row r="27183" spans="14:14" customFormat="1">
      <c r="N27183" s="74"/>
    </row>
    <row r="27184" spans="14:14" customFormat="1">
      <c r="N27184" s="74"/>
    </row>
    <row r="27185" spans="14:14" customFormat="1">
      <c r="N27185" s="74"/>
    </row>
    <row r="27186" spans="14:14" customFormat="1">
      <c r="N27186" s="74"/>
    </row>
    <row r="27187" spans="14:14" customFormat="1">
      <c r="N27187" s="74"/>
    </row>
    <row r="27188" spans="14:14" customFormat="1">
      <c r="N27188" s="74"/>
    </row>
    <row r="27189" spans="14:14" customFormat="1">
      <c r="N27189" s="74"/>
    </row>
    <row r="27190" spans="14:14" customFormat="1">
      <c r="N27190" s="74"/>
    </row>
    <row r="27191" spans="14:14" customFormat="1">
      <c r="N27191" s="74"/>
    </row>
    <row r="27192" spans="14:14" customFormat="1">
      <c r="N27192" s="74"/>
    </row>
    <row r="27193" spans="14:14" customFormat="1">
      <c r="N27193" s="74"/>
    </row>
    <row r="27194" spans="14:14" customFormat="1">
      <c r="N27194" s="74"/>
    </row>
    <row r="27195" spans="14:14" customFormat="1">
      <c r="N27195" s="74"/>
    </row>
    <row r="27196" spans="14:14" customFormat="1">
      <c r="N27196" s="74"/>
    </row>
    <row r="27197" spans="14:14" customFormat="1">
      <c r="N27197" s="74"/>
    </row>
    <row r="27198" spans="14:14" customFormat="1">
      <c r="N27198" s="74"/>
    </row>
    <row r="27199" spans="14:14" customFormat="1">
      <c r="N27199" s="74"/>
    </row>
    <row r="27200" spans="14:14" customFormat="1">
      <c r="N27200" s="74"/>
    </row>
    <row r="27201" spans="14:14" customFormat="1">
      <c r="N27201" s="74"/>
    </row>
    <row r="27202" spans="14:14" customFormat="1">
      <c r="N27202" s="74"/>
    </row>
    <row r="27203" spans="14:14" customFormat="1">
      <c r="N27203" s="74"/>
    </row>
    <row r="27204" spans="14:14" customFormat="1">
      <c r="N27204" s="74"/>
    </row>
    <row r="27205" spans="14:14" customFormat="1">
      <c r="N27205" s="74"/>
    </row>
    <row r="27206" spans="14:14" customFormat="1">
      <c r="N27206" s="74"/>
    </row>
    <row r="27207" spans="14:14" customFormat="1">
      <c r="N27207" s="74"/>
    </row>
    <row r="27208" spans="14:14" customFormat="1">
      <c r="N27208" s="74"/>
    </row>
    <row r="27209" spans="14:14" customFormat="1">
      <c r="N27209" s="74"/>
    </row>
    <row r="27210" spans="14:14" customFormat="1">
      <c r="N27210" s="74"/>
    </row>
    <row r="27211" spans="14:14" customFormat="1">
      <c r="N27211" s="74"/>
    </row>
    <row r="27212" spans="14:14" customFormat="1">
      <c r="N27212" s="74"/>
    </row>
    <row r="27213" spans="14:14" customFormat="1">
      <c r="N27213" s="74"/>
    </row>
    <row r="27214" spans="14:14" customFormat="1">
      <c r="N27214" s="74"/>
    </row>
    <row r="27215" spans="14:14" customFormat="1">
      <c r="N27215" s="74"/>
    </row>
    <row r="27216" spans="14:14" customFormat="1">
      <c r="N27216" s="74"/>
    </row>
    <row r="27217" spans="14:14" customFormat="1">
      <c r="N27217" s="74"/>
    </row>
    <row r="27218" spans="14:14" customFormat="1">
      <c r="N27218" s="74"/>
    </row>
    <row r="27219" spans="14:14" customFormat="1">
      <c r="N27219" s="74"/>
    </row>
    <row r="27220" spans="14:14" customFormat="1">
      <c r="N27220" s="74"/>
    </row>
    <row r="27221" spans="14:14" customFormat="1">
      <c r="N27221" s="74"/>
    </row>
    <row r="27222" spans="14:14" customFormat="1">
      <c r="N27222" s="74"/>
    </row>
    <row r="27223" spans="14:14" customFormat="1">
      <c r="N27223" s="74"/>
    </row>
    <row r="27224" spans="14:14" customFormat="1">
      <c r="N27224" s="74"/>
    </row>
    <row r="27225" spans="14:14" customFormat="1">
      <c r="N27225" s="74"/>
    </row>
    <row r="27226" spans="14:14" customFormat="1">
      <c r="N27226" s="74"/>
    </row>
    <row r="27227" spans="14:14" customFormat="1">
      <c r="N27227" s="74"/>
    </row>
    <row r="27228" spans="14:14" customFormat="1">
      <c r="N27228" s="74"/>
    </row>
    <row r="27229" spans="14:14" customFormat="1">
      <c r="N27229" s="74"/>
    </row>
    <row r="27230" spans="14:14" customFormat="1">
      <c r="N27230" s="74"/>
    </row>
    <row r="27231" spans="14:14" customFormat="1">
      <c r="N27231" s="74"/>
    </row>
    <row r="27232" spans="14:14" customFormat="1">
      <c r="N27232" s="74"/>
    </row>
    <row r="27233" spans="14:14" customFormat="1">
      <c r="N27233" s="74"/>
    </row>
    <row r="27234" spans="14:14" customFormat="1">
      <c r="N27234" s="74"/>
    </row>
    <row r="27235" spans="14:14" customFormat="1">
      <c r="N27235" s="74"/>
    </row>
    <row r="27236" spans="14:14" customFormat="1">
      <c r="N27236" s="74"/>
    </row>
    <row r="27237" spans="14:14" customFormat="1">
      <c r="N27237" s="74"/>
    </row>
    <row r="27238" spans="14:14" customFormat="1">
      <c r="N27238" s="74"/>
    </row>
    <row r="27239" spans="14:14" customFormat="1">
      <c r="N27239" s="74"/>
    </row>
    <row r="27240" spans="14:14" customFormat="1">
      <c r="N27240" s="74"/>
    </row>
    <row r="27241" spans="14:14" customFormat="1">
      <c r="N27241" s="74"/>
    </row>
    <row r="27242" spans="14:14" customFormat="1">
      <c r="N27242" s="74"/>
    </row>
    <row r="27243" spans="14:14" customFormat="1">
      <c r="N27243" s="74"/>
    </row>
    <row r="27244" spans="14:14" customFormat="1">
      <c r="N27244" s="74"/>
    </row>
    <row r="27245" spans="14:14" customFormat="1">
      <c r="N27245" s="74"/>
    </row>
    <row r="27246" spans="14:14" customFormat="1">
      <c r="N27246" s="74"/>
    </row>
    <row r="27247" spans="14:14" customFormat="1">
      <c r="N27247" s="74"/>
    </row>
    <row r="27248" spans="14:14" customFormat="1">
      <c r="N27248" s="74"/>
    </row>
    <row r="27249" spans="14:14" customFormat="1">
      <c r="N27249" s="74"/>
    </row>
    <row r="27250" spans="14:14" customFormat="1">
      <c r="N27250" s="74"/>
    </row>
    <row r="27251" spans="14:14" customFormat="1">
      <c r="N27251" s="74"/>
    </row>
    <row r="27252" spans="14:14" customFormat="1">
      <c r="N27252" s="74"/>
    </row>
    <row r="27253" spans="14:14" customFormat="1">
      <c r="N27253" s="74"/>
    </row>
    <row r="27254" spans="14:14" customFormat="1">
      <c r="N27254" s="74"/>
    </row>
    <row r="27255" spans="14:14" customFormat="1">
      <c r="N27255" s="74"/>
    </row>
    <row r="27256" spans="14:14" customFormat="1">
      <c r="N27256" s="74"/>
    </row>
    <row r="27257" spans="14:14" customFormat="1">
      <c r="N27257" s="74"/>
    </row>
    <row r="27258" spans="14:14" customFormat="1">
      <c r="N27258" s="74"/>
    </row>
    <row r="27259" spans="14:14" customFormat="1">
      <c r="N27259" s="74"/>
    </row>
    <row r="27260" spans="14:14" customFormat="1">
      <c r="N27260" s="74"/>
    </row>
    <row r="27261" spans="14:14" customFormat="1">
      <c r="N27261" s="74"/>
    </row>
    <row r="27262" spans="14:14" customFormat="1">
      <c r="N27262" s="74"/>
    </row>
    <row r="27263" spans="14:14" customFormat="1">
      <c r="N27263" s="74"/>
    </row>
    <row r="27264" spans="14:14" customFormat="1">
      <c r="N27264" s="74"/>
    </row>
    <row r="27265" spans="14:14" customFormat="1">
      <c r="N27265" s="74"/>
    </row>
    <row r="27266" spans="14:14" customFormat="1">
      <c r="N27266" s="74"/>
    </row>
    <row r="27267" spans="14:14" customFormat="1">
      <c r="N27267" s="74"/>
    </row>
    <row r="27268" spans="14:14" customFormat="1">
      <c r="N27268" s="74"/>
    </row>
    <row r="27269" spans="14:14" customFormat="1">
      <c r="N27269" s="74"/>
    </row>
    <row r="27270" spans="14:14" customFormat="1">
      <c r="N27270" s="74"/>
    </row>
    <row r="27271" spans="14:14" customFormat="1">
      <c r="N27271" s="74"/>
    </row>
    <row r="27272" spans="14:14" customFormat="1">
      <c r="N27272" s="74"/>
    </row>
    <row r="27273" spans="14:14" customFormat="1">
      <c r="N27273" s="74"/>
    </row>
    <row r="27274" spans="14:14" customFormat="1">
      <c r="N27274" s="74"/>
    </row>
    <row r="27275" spans="14:14" customFormat="1">
      <c r="N27275" s="74"/>
    </row>
    <row r="27276" spans="14:14" customFormat="1">
      <c r="N27276" s="74"/>
    </row>
    <row r="27277" spans="14:14" customFormat="1">
      <c r="N27277" s="74"/>
    </row>
    <row r="27278" spans="14:14" customFormat="1">
      <c r="N27278" s="74"/>
    </row>
    <row r="27279" spans="14:14" customFormat="1">
      <c r="N27279" s="74"/>
    </row>
    <row r="27280" spans="14:14" customFormat="1">
      <c r="N27280" s="74"/>
    </row>
    <row r="27281" spans="14:14" customFormat="1">
      <c r="N27281" s="74"/>
    </row>
    <row r="27282" spans="14:14" customFormat="1">
      <c r="N27282" s="74"/>
    </row>
    <row r="27283" spans="14:14" customFormat="1">
      <c r="N27283" s="74"/>
    </row>
    <row r="27284" spans="14:14" customFormat="1">
      <c r="N27284" s="74"/>
    </row>
    <row r="27285" spans="14:14" customFormat="1">
      <c r="N27285" s="74"/>
    </row>
    <row r="27286" spans="14:14" customFormat="1">
      <c r="N27286" s="74"/>
    </row>
    <row r="27287" spans="14:14" customFormat="1">
      <c r="N27287" s="74"/>
    </row>
    <row r="27288" spans="14:14" customFormat="1">
      <c r="N27288" s="74"/>
    </row>
    <row r="27289" spans="14:14" customFormat="1">
      <c r="N27289" s="74"/>
    </row>
    <row r="27290" spans="14:14" customFormat="1">
      <c r="N27290" s="74"/>
    </row>
    <row r="27291" spans="14:14" customFormat="1">
      <c r="N27291" s="74"/>
    </row>
    <row r="27292" spans="14:14" customFormat="1">
      <c r="N27292" s="74"/>
    </row>
    <row r="27293" spans="14:14" customFormat="1">
      <c r="N27293" s="74"/>
    </row>
    <row r="27294" spans="14:14" customFormat="1">
      <c r="N27294" s="74"/>
    </row>
    <row r="27295" spans="14:14" customFormat="1">
      <c r="N27295" s="74"/>
    </row>
    <row r="27296" spans="14:14" customFormat="1">
      <c r="N27296" s="74"/>
    </row>
    <row r="27297" spans="14:14" customFormat="1">
      <c r="N27297" s="74"/>
    </row>
    <row r="27298" spans="14:14" customFormat="1">
      <c r="N27298" s="74"/>
    </row>
    <row r="27299" spans="14:14" customFormat="1">
      <c r="N27299" s="74"/>
    </row>
    <row r="27300" spans="14:14" customFormat="1">
      <c r="N27300" s="74"/>
    </row>
    <row r="27301" spans="14:14" customFormat="1">
      <c r="N27301" s="74"/>
    </row>
    <row r="27302" spans="14:14" customFormat="1">
      <c r="N27302" s="74"/>
    </row>
    <row r="27303" spans="14:14" customFormat="1">
      <c r="N27303" s="74"/>
    </row>
    <row r="27304" spans="14:14" customFormat="1">
      <c r="N27304" s="74"/>
    </row>
    <row r="27305" spans="14:14" customFormat="1">
      <c r="N27305" s="74"/>
    </row>
    <row r="27306" spans="14:14" customFormat="1">
      <c r="N27306" s="74"/>
    </row>
    <row r="27307" spans="14:14" customFormat="1">
      <c r="N27307" s="74"/>
    </row>
    <row r="27308" spans="14:14" customFormat="1">
      <c r="N27308" s="74"/>
    </row>
    <row r="27309" spans="14:14" customFormat="1">
      <c r="N27309" s="74"/>
    </row>
    <row r="27310" spans="14:14" customFormat="1">
      <c r="N27310" s="74"/>
    </row>
    <row r="27311" spans="14:14" customFormat="1">
      <c r="N27311" s="74"/>
    </row>
    <row r="27312" spans="14:14" customFormat="1">
      <c r="N27312" s="74"/>
    </row>
    <row r="27313" spans="14:14" customFormat="1">
      <c r="N27313" s="74"/>
    </row>
    <row r="27314" spans="14:14" customFormat="1">
      <c r="N27314" s="74"/>
    </row>
    <row r="27315" spans="14:14" customFormat="1">
      <c r="N27315" s="74"/>
    </row>
    <row r="27316" spans="14:14" customFormat="1">
      <c r="N27316" s="74"/>
    </row>
    <row r="27317" spans="14:14" customFormat="1">
      <c r="N27317" s="74"/>
    </row>
    <row r="27318" spans="14:14" customFormat="1">
      <c r="N27318" s="74"/>
    </row>
    <row r="27319" spans="14:14" customFormat="1">
      <c r="N27319" s="74"/>
    </row>
    <row r="27320" spans="14:14" customFormat="1">
      <c r="N27320" s="74"/>
    </row>
    <row r="27321" spans="14:14" customFormat="1">
      <c r="N27321" s="74"/>
    </row>
    <row r="27322" spans="14:14" customFormat="1">
      <c r="N27322" s="74"/>
    </row>
    <row r="27323" spans="14:14" customFormat="1">
      <c r="N27323" s="74"/>
    </row>
    <row r="27324" spans="14:14" customFormat="1">
      <c r="N27324" s="74"/>
    </row>
    <row r="27325" spans="14:14" customFormat="1">
      <c r="N27325" s="74"/>
    </row>
    <row r="27326" spans="14:14" customFormat="1">
      <c r="N27326" s="74"/>
    </row>
    <row r="27327" spans="14:14" customFormat="1">
      <c r="N27327" s="74"/>
    </row>
    <row r="27328" spans="14:14" customFormat="1">
      <c r="N27328" s="74"/>
    </row>
    <row r="27329" spans="14:14" customFormat="1">
      <c r="N27329" s="74"/>
    </row>
    <row r="27330" spans="14:14" customFormat="1">
      <c r="N27330" s="74"/>
    </row>
    <row r="27331" spans="14:14" customFormat="1">
      <c r="N27331" s="74"/>
    </row>
    <row r="27332" spans="14:14" customFormat="1">
      <c r="N27332" s="74"/>
    </row>
    <row r="27333" spans="14:14" customFormat="1">
      <c r="N27333" s="74"/>
    </row>
    <row r="27334" spans="14:14" customFormat="1">
      <c r="N27334" s="74"/>
    </row>
    <row r="27335" spans="14:14" customFormat="1">
      <c r="N27335" s="74"/>
    </row>
    <row r="27336" spans="14:14" customFormat="1">
      <c r="N27336" s="74"/>
    </row>
    <row r="27337" spans="14:14" customFormat="1">
      <c r="N27337" s="74"/>
    </row>
    <row r="27338" spans="14:14" customFormat="1">
      <c r="N27338" s="74"/>
    </row>
    <row r="27339" spans="14:14" customFormat="1">
      <c r="N27339" s="74"/>
    </row>
    <row r="27340" spans="14:14" customFormat="1">
      <c r="N27340" s="74"/>
    </row>
    <row r="27341" spans="14:14" customFormat="1">
      <c r="N27341" s="74"/>
    </row>
    <row r="27342" spans="14:14" customFormat="1">
      <c r="N27342" s="74"/>
    </row>
    <row r="27343" spans="14:14" customFormat="1">
      <c r="N27343" s="74"/>
    </row>
    <row r="27344" spans="14:14" customFormat="1">
      <c r="N27344" s="74"/>
    </row>
    <row r="27345" spans="14:14" customFormat="1">
      <c r="N27345" s="74"/>
    </row>
    <row r="27346" spans="14:14" customFormat="1">
      <c r="N27346" s="74"/>
    </row>
    <row r="27347" spans="14:14" customFormat="1">
      <c r="N27347" s="74"/>
    </row>
    <row r="27348" spans="14:14" customFormat="1">
      <c r="N27348" s="74"/>
    </row>
    <row r="27349" spans="14:14" customFormat="1">
      <c r="N27349" s="74"/>
    </row>
    <row r="27350" spans="14:14" customFormat="1">
      <c r="N27350" s="74"/>
    </row>
    <row r="27351" spans="14:14" customFormat="1">
      <c r="N27351" s="74"/>
    </row>
    <row r="27352" spans="14:14" customFormat="1">
      <c r="N27352" s="74"/>
    </row>
    <row r="27353" spans="14:14" customFormat="1">
      <c r="N27353" s="74"/>
    </row>
    <row r="27354" spans="14:14" customFormat="1">
      <c r="N27354" s="74"/>
    </row>
    <row r="27355" spans="14:14" customFormat="1">
      <c r="N27355" s="74"/>
    </row>
    <row r="27356" spans="14:14" customFormat="1">
      <c r="N27356" s="74"/>
    </row>
    <row r="27357" spans="14:14" customFormat="1">
      <c r="N27357" s="74"/>
    </row>
    <row r="27358" spans="14:14" customFormat="1">
      <c r="N27358" s="74"/>
    </row>
    <row r="27359" spans="14:14" customFormat="1">
      <c r="N27359" s="74"/>
    </row>
    <row r="27360" spans="14:14" customFormat="1">
      <c r="N27360" s="74"/>
    </row>
    <row r="27361" spans="14:14" customFormat="1">
      <c r="N27361" s="74"/>
    </row>
    <row r="27362" spans="14:14" customFormat="1">
      <c r="N27362" s="74"/>
    </row>
    <row r="27363" spans="14:14" customFormat="1">
      <c r="N27363" s="74"/>
    </row>
    <row r="27364" spans="14:14" customFormat="1">
      <c r="N27364" s="74"/>
    </row>
    <row r="27365" spans="14:14" customFormat="1">
      <c r="N27365" s="74"/>
    </row>
    <row r="27366" spans="14:14" customFormat="1">
      <c r="N27366" s="74"/>
    </row>
    <row r="27367" spans="14:14" customFormat="1">
      <c r="N27367" s="74"/>
    </row>
    <row r="27368" spans="14:14" customFormat="1">
      <c r="N27368" s="74"/>
    </row>
    <row r="27369" spans="14:14" customFormat="1">
      <c r="N27369" s="74"/>
    </row>
    <row r="27370" spans="14:14" customFormat="1">
      <c r="N27370" s="74"/>
    </row>
    <row r="27371" spans="14:14" customFormat="1">
      <c r="N27371" s="74"/>
    </row>
    <row r="27372" spans="14:14" customFormat="1">
      <c r="N27372" s="74"/>
    </row>
    <row r="27373" spans="14:14" customFormat="1">
      <c r="N27373" s="74"/>
    </row>
    <row r="27374" spans="14:14" customFormat="1">
      <c r="N27374" s="74"/>
    </row>
    <row r="27375" spans="14:14" customFormat="1">
      <c r="N27375" s="74"/>
    </row>
    <row r="27376" spans="14:14" customFormat="1">
      <c r="N27376" s="74"/>
    </row>
    <row r="27377" spans="14:14" customFormat="1">
      <c r="N27377" s="74"/>
    </row>
    <row r="27378" spans="14:14" customFormat="1">
      <c r="N27378" s="74"/>
    </row>
    <row r="27379" spans="14:14" customFormat="1">
      <c r="N27379" s="74"/>
    </row>
    <row r="27380" spans="14:14" customFormat="1">
      <c r="N27380" s="74"/>
    </row>
    <row r="27381" spans="14:14" customFormat="1">
      <c r="N27381" s="74"/>
    </row>
    <row r="27382" spans="14:14" customFormat="1">
      <c r="N27382" s="74"/>
    </row>
    <row r="27383" spans="14:14" customFormat="1">
      <c r="N27383" s="74"/>
    </row>
    <row r="27384" spans="14:14" customFormat="1">
      <c r="N27384" s="74"/>
    </row>
    <row r="27385" spans="14:14" customFormat="1">
      <c r="N27385" s="74"/>
    </row>
    <row r="27386" spans="14:14" customFormat="1">
      <c r="N27386" s="74"/>
    </row>
    <row r="27387" spans="14:14" customFormat="1">
      <c r="N27387" s="74"/>
    </row>
    <row r="27388" spans="14:14" customFormat="1">
      <c r="N27388" s="74"/>
    </row>
    <row r="27389" spans="14:14" customFormat="1">
      <c r="N27389" s="74"/>
    </row>
    <row r="27390" spans="14:14" customFormat="1">
      <c r="N27390" s="74"/>
    </row>
    <row r="27391" spans="14:14" customFormat="1">
      <c r="N27391" s="74"/>
    </row>
    <row r="27392" spans="14:14" customFormat="1">
      <c r="N27392" s="74"/>
    </row>
    <row r="27393" spans="14:14" customFormat="1">
      <c r="N27393" s="74"/>
    </row>
    <row r="27394" spans="14:14" customFormat="1">
      <c r="N27394" s="74"/>
    </row>
    <row r="27395" spans="14:14" customFormat="1">
      <c r="N27395" s="74"/>
    </row>
    <row r="27396" spans="14:14" customFormat="1">
      <c r="N27396" s="74"/>
    </row>
    <row r="27397" spans="14:14" customFormat="1">
      <c r="N27397" s="74"/>
    </row>
    <row r="27398" spans="14:14" customFormat="1">
      <c r="N27398" s="74"/>
    </row>
    <row r="27399" spans="14:14" customFormat="1">
      <c r="N27399" s="74"/>
    </row>
    <row r="27400" spans="14:14" customFormat="1">
      <c r="N27400" s="74"/>
    </row>
    <row r="27401" spans="14:14" customFormat="1">
      <c r="N27401" s="74"/>
    </row>
    <row r="27402" spans="14:14" customFormat="1">
      <c r="N27402" s="74"/>
    </row>
    <row r="27403" spans="14:14" customFormat="1">
      <c r="N27403" s="74"/>
    </row>
    <row r="27404" spans="14:14" customFormat="1">
      <c r="N27404" s="74"/>
    </row>
    <row r="27405" spans="14:14" customFormat="1">
      <c r="N27405" s="74"/>
    </row>
    <row r="27406" spans="14:14" customFormat="1">
      <c r="N27406" s="74"/>
    </row>
    <row r="27407" spans="14:14" customFormat="1">
      <c r="N27407" s="74"/>
    </row>
    <row r="27408" spans="14:14" customFormat="1">
      <c r="N27408" s="74"/>
    </row>
    <row r="27409" spans="14:14" customFormat="1">
      <c r="N27409" s="74"/>
    </row>
    <row r="27410" spans="14:14" customFormat="1">
      <c r="N27410" s="74"/>
    </row>
    <row r="27411" spans="14:14" customFormat="1">
      <c r="N27411" s="74"/>
    </row>
    <row r="27412" spans="14:14" customFormat="1">
      <c r="N27412" s="74"/>
    </row>
    <row r="27413" spans="14:14" customFormat="1">
      <c r="N27413" s="74"/>
    </row>
    <row r="27414" spans="14:14" customFormat="1">
      <c r="N27414" s="74"/>
    </row>
    <row r="27415" spans="14:14" customFormat="1">
      <c r="N27415" s="74"/>
    </row>
    <row r="27416" spans="14:14" customFormat="1">
      <c r="N27416" s="74"/>
    </row>
    <row r="27417" spans="14:14" customFormat="1">
      <c r="N27417" s="74"/>
    </row>
    <row r="27418" spans="14:14" customFormat="1">
      <c r="N27418" s="74"/>
    </row>
    <row r="27419" spans="14:14" customFormat="1">
      <c r="N27419" s="74"/>
    </row>
    <row r="27420" spans="14:14" customFormat="1">
      <c r="N27420" s="74"/>
    </row>
    <row r="27421" spans="14:14" customFormat="1">
      <c r="N27421" s="74"/>
    </row>
    <row r="27422" spans="14:14" customFormat="1">
      <c r="N27422" s="74"/>
    </row>
    <row r="27423" spans="14:14" customFormat="1">
      <c r="N27423" s="74"/>
    </row>
    <row r="27424" spans="14:14" customFormat="1">
      <c r="N27424" s="74"/>
    </row>
    <row r="27425" spans="14:14" customFormat="1">
      <c r="N27425" s="74"/>
    </row>
    <row r="27426" spans="14:14" customFormat="1">
      <c r="N27426" s="74"/>
    </row>
    <row r="27427" spans="14:14" customFormat="1">
      <c r="N27427" s="74"/>
    </row>
    <row r="27428" spans="14:14" customFormat="1">
      <c r="N27428" s="74"/>
    </row>
    <row r="27429" spans="14:14" customFormat="1">
      <c r="N27429" s="74"/>
    </row>
    <row r="27430" spans="14:14" customFormat="1">
      <c r="N27430" s="74"/>
    </row>
    <row r="27431" spans="14:14" customFormat="1">
      <c r="N27431" s="74"/>
    </row>
    <row r="27432" spans="14:14" customFormat="1">
      <c r="N27432" s="74"/>
    </row>
    <row r="27433" spans="14:14" customFormat="1">
      <c r="N27433" s="74"/>
    </row>
    <row r="27434" spans="14:14" customFormat="1">
      <c r="N27434" s="74"/>
    </row>
    <row r="27435" spans="14:14" customFormat="1">
      <c r="N27435" s="74"/>
    </row>
    <row r="27436" spans="14:14" customFormat="1">
      <c r="N27436" s="74"/>
    </row>
    <row r="27437" spans="14:14" customFormat="1">
      <c r="N27437" s="74"/>
    </row>
    <row r="27438" spans="14:14" customFormat="1">
      <c r="N27438" s="74"/>
    </row>
    <row r="27439" spans="14:14" customFormat="1">
      <c r="N27439" s="74"/>
    </row>
    <row r="27440" spans="14:14" customFormat="1">
      <c r="N27440" s="74"/>
    </row>
    <row r="27441" spans="14:14" customFormat="1">
      <c r="N27441" s="74"/>
    </row>
    <row r="27442" spans="14:14" customFormat="1">
      <c r="N27442" s="74"/>
    </row>
    <row r="27443" spans="14:14" customFormat="1">
      <c r="N27443" s="74"/>
    </row>
    <row r="27444" spans="14:14" customFormat="1">
      <c r="N27444" s="74"/>
    </row>
    <row r="27445" spans="14:14" customFormat="1">
      <c r="N27445" s="74"/>
    </row>
    <row r="27446" spans="14:14" customFormat="1">
      <c r="N27446" s="74"/>
    </row>
    <row r="27447" spans="14:14" customFormat="1">
      <c r="N27447" s="74"/>
    </row>
    <row r="27448" spans="14:14" customFormat="1">
      <c r="N27448" s="74"/>
    </row>
    <row r="27449" spans="14:14" customFormat="1">
      <c r="N27449" s="74"/>
    </row>
    <row r="27450" spans="14:14" customFormat="1">
      <c r="N27450" s="74"/>
    </row>
    <row r="27451" spans="14:14" customFormat="1">
      <c r="N27451" s="74"/>
    </row>
    <row r="27452" spans="14:14" customFormat="1">
      <c r="N27452" s="74"/>
    </row>
    <row r="27453" spans="14:14" customFormat="1">
      <c r="N27453" s="74"/>
    </row>
    <row r="27454" spans="14:14" customFormat="1">
      <c r="N27454" s="74"/>
    </row>
    <row r="27455" spans="14:14" customFormat="1">
      <c r="N27455" s="74"/>
    </row>
    <row r="27456" spans="14:14" customFormat="1">
      <c r="N27456" s="74"/>
    </row>
    <row r="27457" spans="14:14" customFormat="1">
      <c r="N27457" s="74"/>
    </row>
    <row r="27458" spans="14:14" customFormat="1">
      <c r="N27458" s="74"/>
    </row>
    <row r="27459" spans="14:14" customFormat="1">
      <c r="N27459" s="74"/>
    </row>
    <row r="27460" spans="14:14" customFormat="1">
      <c r="N27460" s="74"/>
    </row>
    <row r="27461" spans="14:14" customFormat="1">
      <c r="N27461" s="74"/>
    </row>
    <row r="27462" spans="14:14" customFormat="1">
      <c r="N27462" s="74"/>
    </row>
    <row r="27463" spans="14:14" customFormat="1">
      <c r="N27463" s="74"/>
    </row>
    <row r="27464" spans="14:14" customFormat="1">
      <c r="N27464" s="74"/>
    </row>
    <row r="27465" spans="14:14" customFormat="1">
      <c r="N27465" s="74"/>
    </row>
    <row r="27466" spans="14:14" customFormat="1">
      <c r="N27466" s="74"/>
    </row>
    <row r="27467" spans="14:14" customFormat="1">
      <c r="N27467" s="74"/>
    </row>
    <row r="27468" spans="14:14" customFormat="1">
      <c r="N27468" s="74"/>
    </row>
    <row r="27469" spans="14:14" customFormat="1">
      <c r="N27469" s="74"/>
    </row>
    <row r="27470" spans="14:14" customFormat="1">
      <c r="N27470" s="74"/>
    </row>
    <row r="27471" spans="14:14" customFormat="1">
      <c r="N27471" s="74"/>
    </row>
    <row r="27472" spans="14:14" customFormat="1">
      <c r="N27472" s="74"/>
    </row>
    <row r="27473" spans="14:14" customFormat="1">
      <c r="N27473" s="74"/>
    </row>
    <row r="27474" spans="14:14" customFormat="1">
      <c r="N27474" s="74"/>
    </row>
    <row r="27475" spans="14:14" customFormat="1">
      <c r="N27475" s="74"/>
    </row>
    <row r="27476" spans="14:14" customFormat="1">
      <c r="N27476" s="74"/>
    </row>
    <row r="27477" spans="14:14" customFormat="1">
      <c r="N27477" s="74"/>
    </row>
    <row r="27478" spans="14:14" customFormat="1">
      <c r="N27478" s="74"/>
    </row>
    <row r="27479" spans="14:14" customFormat="1">
      <c r="N27479" s="74"/>
    </row>
    <row r="27480" spans="14:14" customFormat="1">
      <c r="N27480" s="74"/>
    </row>
    <row r="27481" spans="14:14" customFormat="1">
      <c r="N27481" s="74"/>
    </row>
    <row r="27482" spans="14:14" customFormat="1">
      <c r="N27482" s="74"/>
    </row>
    <row r="27483" spans="14:14" customFormat="1">
      <c r="N27483" s="74"/>
    </row>
    <row r="27484" spans="14:14" customFormat="1">
      <c r="N27484" s="74"/>
    </row>
    <row r="27485" spans="14:14" customFormat="1">
      <c r="N27485" s="74"/>
    </row>
    <row r="27486" spans="14:14" customFormat="1">
      <c r="N27486" s="74"/>
    </row>
    <row r="27487" spans="14:14" customFormat="1">
      <c r="N27487" s="74"/>
    </row>
    <row r="27488" spans="14:14" customFormat="1">
      <c r="N27488" s="74"/>
    </row>
    <row r="27489" spans="14:14" customFormat="1">
      <c r="N27489" s="74"/>
    </row>
    <row r="27490" spans="14:14" customFormat="1">
      <c r="N27490" s="74"/>
    </row>
    <row r="27491" spans="14:14" customFormat="1">
      <c r="N27491" s="74"/>
    </row>
    <row r="27492" spans="14:14" customFormat="1">
      <c r="N27492" s="74"/>
    </row>
    <row r="27493" spans="14:14" customFormat="1">
      <c r="N27493" s="74"/>
    </row>
    <row r="27494" spans="14:14" customFormat="1">
      <c r="N27494" s="74"/>
    </row>
    <row r="27495" spans="14:14" customFormat="1">
      <c r="N27495" s="74"/>
    </row>
    <row r="27496" spans="14:14" customFormat="1">
      <c r="N27496" s="74"/>
    </row>
    <row r="27497" spans="14:14" customFormat="1">
      <c r="N27497" s="74"/>
    </row>
    <row r="27498" spans="14:14" customFormat="1">
      <c r="N27498" s="74"/>
    </row>
    <row r="27499" spans="14:14" customFormat="1">
      <c r="N27499" s="74"/>
    </row>
    <row r="27500" spans="14:14" customFormat="1">
      <c r="N27500" s="74"/>
    </row>
    <row r="27501" spans="14:14" customFormat="1">
      <c r="N27501" s="74"/>
    </row>
    <row r="27502" spans="14:14" customFormat="1">
      <c r="N27502" s="74"/>
    </row>
    <row r="27503" spans="14:14" customFormat="1">
      <c r="N27503" s="74"/>
    </row>
    <row r="27504" spans="14:14" customFormat="1">
      <c r="N27504" s="74"/>
    </row>
    <row r="27505" spans="14:14" customFormat="1">
      <c r="N27505" s="74"/>
    </row>
    <row r="27506" spans="14:14" customFormat="1">
      <c r="N27506" s="74"/>
    </row>
    <row r="27507" spans="14:14" customFormat="1">
      <c r="N27507" s="74"/>
    </row>
    <row r="27508" spans="14:14" customFormat="1">
      <c r="N27508" s="74"/>
    </row>
    <row r="27509" spans="14:14" customFormat="1">
      <c r="N27509" s="74"/>
    </row>
    <row r="27510" spans="14:14" customFormat="1">
      <c r="N27510" s="74"/>
    </row>
    <row r="27511" spans="14:14" customFormat="1">
      <c r="N27511" s="74"/>
    </row>
    <row r="27512" spans="14:14" customFormat="1">
      <c r="N27512" s="74"/>
    </row>
    <row r="27513" spans="14:14" customFormat="1">
      <c r="N27513" s="74"/>
    </row>
    <row r="27514" spans="14:14" customFormat="1">
      <c r="N27514" s="74"/>
    </row>
    <row r="27515" spans="14:14" customFormat="1">
      <c r="N27515" s="74"/>
    </row>
    <row r="27516" spans="14:14" customFormat="1">
      <c r="N27516" s="74"/>
    </row>
    <row r="27517" spans="14:14" customFormat="1">
      <c r="N27517" s="74"/>
    </row>
    <row r="27518" spans="14:14" customFormat="1">
      <c r="N27518" s="74"/>
    </row>
    <row r="27519" spans="14:14" customFormat="1">
      <c r="N27519" s="74"/>
    </row>
    <row r="27520" spans="14:14" customFormat="1">
      <c r="N27520" s="74"/>
    </row>
    <row r="27521" spans="14:14" customFormat="1">
      <c r="N27521" s="74"/>
    </row>
    <row r="27522" spans="14:14" customFormat="1">
      <c r="N27522" s="74"/>
    </row>
    <row r="27523" spans="14:14" customFormat="1">
      <c r="N27523" s="74"/>
    </row>
    <row r="27524" spans="14:14" customFormat="1">
      <c r="N27524" s="74"/>
    </row>
    <row r="27525" spans="14:14" customFormat="1">
      <c r="N27525" s="74"/>
    </row>
    <row r="27526" spans="14:14" customFormat="1">
      <c r="N27526" s="74"/>
    </row>
    <row r="27527" spans="14:14" customFormat="1">
      <c r="N27527" s="74"/>
    </row>
    <row r="27528" spans="14:14" customFormat="1">
      <c r="N27528" s="74"/>
    </row>
    <row r="27529" spans="14:14" customFormat="1">
      <c r="N27529" s="74"/>
    </row>
    <row r="27530" spans="14:14" customFormat="1">
      <c r="N27530" s="74"/>
    </row>
    <row r="27531" spans="14:14" customFormat="1">
      <c r="N27531" s="74"/>
    </row>
    <row r="27532" spans="14:14" customFormat="1">
      <c r="N27532" s="74"/>
    </row>
    <row r="27533" spans="14:14" customFormat="1">
      <c r="N27533" s="74"/>
    </row>
    <row r="27534" spans="14:14" customFormat="1">
      <c r="N27534" s="74"/>
    </row>
    <row r="27535" spans="14:14" customFormat="1">
      <c r="N27535" s="74"/>
    </row>
    <row r="27536" spans="14:14" customFormat="1">
      <c r="N27536" s="74"/>
    </row>
    <row r="27537" spans="14:14" customFormat="1">
      <c r="N27537" s="74"/>
    </row>
    <row r="27538" spans="14:14" customFormat="1">
      <c r="N27538" s="74"/>
    </row>
    <row r="27539" spans="14:14" customFormat="1">
      <c r="N27539" s="74"/>
    </row>
    <row r="27540" spans="14:14" customFormat="1">
      <c r="N27540" s="74"/>
    </row>
    <row r="27541" spans="14:14" customFormat="1">
      <c r="N27541" s="74"/>
    </row>
    <row r="27542" spans="14:14" customFormat="1">
      <c r="N27542" s="74"/>
    </row>
    <row r="27543" spans="14:14" customFormat="1">
      <c r="N27543" s="74"/>
    </row>
    <row r="27544" spans="14:14" customFormat="1">
      <c r="N27544" s="74"/>
    </row>
    <row r="27545" spans="14:14" customFormat="1">
      <c r="N27545" s="74"/>
    </row>
    <row r="27546" spans="14:14" customFormat="1">
      <c r="N27546" s="74"/>
    </row>
    <row r="27547" spans="14:14" customFormat="1">
      <c r="N27547" s="74"/>
    </row>
    <row r="27548" spans="14:14" customFormat="1">
      <c r="N27548" s="74"/>
    </row>
    <row r="27549" spans="14:14" customFormat="1">
      <c r="N27549" s="74"/>
    </row>
    <row r="27550" spans="14:14" customFormat="1">
      <c r="N27550" s="74"/>
    </row>
    <row r="27551" spans="14:14" customFormat="1">
      <c r="N27551" s="74"/>
    </row>
    <row r="27552" spans="14:14" customFormat="1">
      <c r="N27552" s="74"/>
    </row>
    <row r="27553" spans="14:14" customFormat="1">
      <c r="N27553" s="74"/>
    </row>
    <row r="27554" spans="14:14" customFormat="1">
      <c r="N27554" s="74"/>
    </row>
    <row r="27555" spans="14:14" customFormat="1">
      <c r="N27555" s="74"/>
    </row>
    <row r="27556" spans="14:14" customFormat="1">
      <c r="N27556" s="74"/>
    </row>
    <row r="27557" spans="14:14" customFormat="1">
      <c r="N27557" s="74"/>
    </row>
    <row r="27558" spans="14:14" customFormat="1">
      <c r="N27558" s="74"/>
    </row>
    <row r="27559" spans="14:14" customFormat="1">
      <c r="N27559" s="74"/>
    </row>
    <row r="27560" spans="14:14" customFormat="1">
      <c r="N27560" s="74"/>
    </row>
    <row r="27561" spans="14:14" customFormat="1">
      <c r="N27561" s="74"/>
    </row>
    <row r="27562" spans="14:14" customFormat="1">
      <c r="N27562" s="74"/>
    </row>
    <row r="27563" spans="14:14" customFormat="1">
      <c r="N27563" s="74"/>
    </row>
    <row r="27564" spans="14:14" customFormat="1">
      <c r="N27564" s="74"/>
    </row>
    <row r="27565" spans="14:14" customFormat="1">
      <c r="N27565" s="74"/>
    </row>
    <row r="27566" spans="14:14" customFormat="1">
      <c r="N27566" s="74"/>
    </row>
    <row r="27567" spans="14:14" customFormat="1">
      <c r="N27567" s="74"/>
    </row>
    <row r="27568" spans="14:14" customFormat="1">
      <c r="N27568" s="74"/>
    </row>
    <row r="27569" spans="14:14" customFormat="1">
      <c r="N27569" s="74"/>
    </row>
    <row r="27570" spans="14:14" customFormat="1">
      <c r="N27570" s="74"/>
    </row>
    <row r="27571" spans="14:14" customFormat="1">
      <c r="N27571" s="74"/>
    </row>
    <row r="27572" spans="14:14" customFormat="1">
      <c r="N27572" s="74"/>
    </row>
    <row r="27573" spans="14:14" customFormat="1">
      <c r="N27573" s="74"/>
    </row>
    <row r="27574" spans="14:14" customFormat="1">
      <c r="N27574" s="74"/>
    </row>
    <row r="27575" spans="14:14" customFormat="1">
      <c r="N27575" s="74"/>
    </row>
    <row r="27576" spans="14:14" customFormat="1">
      <c r="N27576" s="74"/>
    </row>
    <row r="27577" spans="14:14" customFormat="1">
      <c r="N27577" s="74"/>
    </row>
    <row r="27578" spans="14:14" customFormat="1">
      <c r="N27578" s="74"/>
    </row>
    <row r="27579" spans="14:14" customFormat="1">
      <c r="N27579" s="74"/>
    </row>
    <row r="27580" spans="14:14" customFormat="1">
      <c r="N27580" s="74"/>
    </row>
    <row r="27581" spans="14:14" customFormat="1">
      <c r="N27581" s="74"/>
    </row>
    <row r="27582" spans="14:14" customFormat="1">
      <c r="N27582" s="74"/>
    </row>
    <row r="27583" spans="14:14" customFormat="1">
      <c r="N27583" s="74"/>
    </row>
    <row r="27584" spans="14:14" customFormat="1">
      <c r="N27584" s="74"/>
    </row>
    <row r="27585" spans="14:14" customFormat="1">
      <c r="N27585" s="74"/>
    </row>
    <row r="27586" spans="14:14" customFormat="1">
      <c r="N27586" s="74"/>
    </row>
    <row r="27587" spans="14:14" customFormat="1">
      <c r="N27587" s="74"/>
    </row>
    <row r="27588" spans="14:14" customFormat="1">
      <c r="N27588" s="74"/>
    </row>
    <row r="27589" spans="14:14" customFormat="1">
      <c r="N27589" s="74"/>
    </row>
    <row r="27590" spans="14:14" customFormat="1">
      <c r="N27590" s="74"/>
    </row>
    <row r="27591" spans="14:14" customFormat="1">
      <c r="N27591" s="74"/>
    </row>
    <row r="27592" spans="14:14" customFormat="1">
      <c r="N27592" s="74"/>
    </row>
    <row r="27593" spans="14:14" customFormat="1">
      <c r="N27593" s="74"/>
    </row>
    <row r="27594" spans="14:14" customFormat="1">
      <c r="N27594" s="74"/>
    </row>
    <row r="27595" spans="14:14" customFormat="1">
      <c r="N27595" s="74"/>
    </row>
    <row r="27596" spans="14:14" customFormat="1">
      <c r="N27596" s="74"/>
    </row>
    <row r="27597" spans="14:14" customFormat="1">
      <c r="N27597" s="74"/>
    </row>
    <row r="27598" spans="14:14" customFormat="1">
      <c r="N27598" s="74"/>
    </row>
    <row r="27599" spans="14:14" customFormat="1">
      <c r="N27599" s="74"/>
    </row>
    <row r="27600" spans="14:14" customFormat="1">
      <c r="N27600" s="74"/>
    </row>
    <row r="27601" spans="14:14" customFormat="1">
      <c r="N27601" s="74"/>
    </row>
    <row r="27602" spans="14:14" customFormat="1">
      <c r="N27602" s="74"/>
    </row>
    <row r="27603" spans="14:14" customFormat="1">
      <c r="N27603" s="74"/>
    </row>
    <row r="27604" spans="14:14" customFormat="1">
      <c r="N27604" s="74"/>
    </row>
    <row r="27605" spans="14:14" customFormat="1">
      <c r="N27605" s="74"/>
    </row>
    <row r="27606" spans="14:14" customFormat="1">
      <c r="N27606" s="74"/>
    </row>
    <row r="27607" spans="14:14" customFormat="1">
      <c r="N27607" s="74"/>
    </row>
    <row r="27608" spans="14:14" customFormat="1">
      <c r="N27608" s="74"/>
    </row>
    <row r="27609" spans="14:14" customFormat="1">
      <c r="N27609" s="74"/>
    </row>
    <row r="27610" spans="14:14" customFormat="1">
      <c r="N27610" s="74"/>
    </row>
    <row r="27611" spans="14:14" customFormat="1">
      <c r="N27611" s="74"/>
    </row>
    <row r="27612" spans="14:14" customFormat="1">
      <c r="N27612" s="74"/>
    </row>
    <row r="27613" spans="14:14" customFormat="1">
      <c r="N27613" s="74"/>
    </row>
    <row r="27614" spans="14:14" customFormat="1">
      <c r="N27614" s="74"/>
    </row>
    <row r="27615" spans="14:14" customFormat="1">
      <c r="N27615" s="74"/>
    </row>
    <row r="27616" spans="14:14" customFormat="1">
      <c r="N27616" s="74"/>
    </row>
    <row r="27617" spans="14:14" customFormat="1">
      <c r="N27617" s="74"/>
    </row>
    <row r="27618" spans="14:14" customFormat="1">
      <c r="N27618" s="74"/>
    </row>
    <row r="27619" spans="14:14" customFormat="1">
      <c r="N27619" s="74"/>
    </row>
    <row r="27620" spans="14:14" customFormat="1">
      <c r="N27620" s="74"/>
    </row>
    <row r="27621" spans="14:14" customFormat="1">
      <c r="N27621" s="74"/>
    </row>
    <row r="27622" spans="14:14" customFormat="1">
      <c r="N27622" s="74"/>
    </row>
    <row r="27623" spans="14:14" customFormat="1">
      <c r="N27623" s="74"/>
    </row>
    <row r="27624" spans="14:14" customFormat="1">
      <c r="N27624" s="74"/>
    </row>
    <row r="27625" spans="14:14" customFormat="1">
      <c r="N27625" s="74"/>
    </row>
    <row r="27626" spans="14:14" customFormat="1">
      <c r="N27626" s="74"/>
    </row>
    <row r="27627" spans="14:14" customFormat="1">
      <c r="N27627" s="74"/>
    </row>
    <row r="27628" spans="14:14" customFormat="1">
      <c r="N27628" s="74"/>
    </row>
    <row r="27629" spans="14:14" customFormat="1">
      <c r="N27629" s="74"/>
    </row>
    <row r="27630" spans="14:14" customFormat="1">
      <c r="N27630" s="74"/>
    </row>
    <row r="27631" spans="14:14" customFormat="1">
      <c r="N27631" s="74"/>
    </row>
    <row r="27632" spans="14:14" customFormat="1">
      <c r="N27632" s="74"/>
    </row>
    <row r="27633" spans="14:14" customFormat="1">
      <c r="N27633" s="74"/>
    </row>
    <row r="27634" spans="14:14" customFormat="1">
      <c r="N27634" s="74"/>
    </row>
    <row r="27635" spans="14:14" customFormat="1">
      <c r="N27635" s="74"/>
    </row>
    <row r="27636" spans="14:14" customFormat="1">
      <c r="N27636" s="74"/>
    </row>
    <row r="27637" spans="14:14" customFormat="1">
      <c r="N27637" s="74"/>
    </row>
    <row r="27638" spans="14:14" customFormat="1">
      <c r="N27638" s="74"/>
    </row>
    <row r="27639" spans="14:14" customFormat="1">
      <c r="N27639" s="74"/>
    </row>
    <row r="27640" spans="14:14" customFormat="1">
      <c r="N27640" s="74"/>
    </row>
    <row r="27641" spans="14:14" customFormat="1">
      <c r="N27641" s="74"/>
    </row>
    <row r="27642" spans="14:14" customFormat="1">
      <c r="N27642" s="74"/>
    </row>
    <row r="27643" spans="14:14" customFormat="1">
      <c r="N27643" s="74"/>
    </row>
    <row r="27644" spans="14:14" customFormat="1">
      <c r="N27644" s="74"/>
    </row>
    <row r="27645" spans="14:14" customFormat="1">
      <c r="N27645" s="74"/>
    </row>
    <row r="27646" spans="14:14" customFormat="1">
      <c r="N27646" s="74"/>
    </row>
    <row r="27647" spans="14:14" customFormat="1">
      <c r="N27647" s="74"/>
    </row>
    <row r="27648" spans="14:14" customFormat="1">
      <c r="N27648" s="74"/>
    </row>
    <row r="27649" spans="14:14" customFormat="1">
      <c r="N27649" s="74"/>
    </row>
    <row r="27650" spans="14:14" customFormat="1">
      <c r="N27650" s="74"/>
    </row>
    <row r="27651" spans="14:14" customFormat="1">
      <c r="N27651" s="74"/>
    </row>
    <row r="27652" spans="14:14" customFormat="1">
      <c r="N27652" s="74"/>
    </row>
    <row r="27653" spans="14:14" customFormat="1">
      <c r="N27653" s="74"/>
    </row>
    <row r="27654" spans="14:14" customFormat="1">
      <c r="N27654" s="74"/>
    </row>
    <row r="27655" spans="14:14" customFormat="1">
      <c r="N27655" s="74"/>
    </row>
    <row r="27656" spans="14:14" customFormat="1">
      <c r="N27656" s="74"/>
    </row>
    <row r="27657" spans="14:14" customFormat="1">
      <c r="N27657" s="74"/>
    </row>
    <row r="27658" spans="14:14" customFormat="1">
      <c r="N27658" s="74"/>
    </row>
    <row r="27659" spans="14:14" customFormat="1">
      <c r="N27659" s="74"/>
    </row>
    <row r="27660" spans="14:14" customFormat="1">
      <c r="N27660" s="74"/>
    </row>
    <row r="27661" spans="14:14" customFormat="1">
      <c r="N27661" s="74"/>
    </row>
    <row r="27662" spans="14:14" customFormat="1">
      <c r="N27662" s="74"/>
    </row>
    <row r="27663" spans="14:14" customFormat="1">
      <c r="N27663" s="74"/>
    </row>
    <row r="27664" spans="14:14" customFormat="1">
      <c r="N27664" s="74"/>
    </row>
    <row r="27665" spans="14:14" customFormat="1">
      <c r="N27665" s="74"/>
    </row>
    <row r="27666" spans="14:14" customFormat="1">
      <c r="N27666" s="74"/>
    </row>
    <row r="27667" spans="14:14" customFormat="1">
      <c r="N27667" s="74"/>
    </row>
    <row r="27668" spans="14:14" customFormat="1">
      <c r="N27668" s="74"/>
    </row>
    <row r="27669" spans="14:14" customFormat="1">
      <c r="N27669" s="74"/>
    </row>
    <row r="27670" spans="14:14" customFormat="1">
      <c r="N27670" s="74"/>
    </row>
    <row r="27671" spans="14:14" customFormat="1">
      <c r="N27671" s="74"/>
    </row>
    <row r="27672" spans="14:14" customFormat="1">
      <c r="N27672" s="74"/>
    </row>
    <row r="27673" spans="14:14" customFormat="1">
      <c r="N27673" s="74"/>
    </row>
    <row r="27674" spans="14:14" customFormat="1">
      <c r="N27674" s="74"/>
    </row>
    <row r="27675" spans="14:14" customFormat="1">
      <c r="N27675" s="74"/>
    </row>
    <row r="27676" spans="14:14" customFormat="1">
      <c r="N27676" s="74"/>
    </row>
    <row r="27677" spans="14:14" customFormat="1">
      <c r="N27677" s="74"/>
    </row>
    <row r="27678" spans="14:14" customFormat="1">
      <c r="N27678" s="74"/>
    </row>
    <row r="27679" spans="14:14" customFormat="1">
      <c r="N27679" s="74"/>
    </row>
    <row r="27680" spans="14:14" customFormat="1">
      <c r="N27680" s="74"/>
    </row>
    <row r="27681" spans="14:14" customFormat="1">
      <c r="N27681" s="74"/>
    </row>
    <row r="27682" spans="14:14" customFormat="1">
      <c r="N27682" s="74"/>
    </row>
    <row r="27683" spans="14:14" customFormat="1">
      <c r="N27683" s="74"/>
    </row>
    <row r="27684" spans="14:14" customFormat="1">
      <c r="N27684" s="74"/>
    </row>
    <row r="27685" spans="14:14" customFormat="1">
      <c r="N27685" s="74"/>
    </row>
    <row r="27686" spans="14:14" customFormat="1">
      <c r="N27686" s="74"/>
    </row>
    <row r="27687" spans="14:14" customFormat="1">
      <c r="N27687" s="74"/>
    </row>
    <row r="27688" spans="14:14" customFormat="1">
      <c r="N27688" s="74"/>
    </row>
    <row r="27689" spans="14:14" customFormat="1">
      <c r="N27689" s="74"/>
    </row>
    <row r="27690" spans="14:14" customFormat="1">
      <c r="N27690" s="74"/>
    </row>
    <row r="27691" spans="14:14" customFormat="1">
      <c r="N27691" s="74"/>
    </row>
    <row r="27692" spans="14:14" customFormat="1">
      <c r="N27692" s="74"/>
    </row>
    <row r="27693" spans="14:14" customFormat="1">
      <c r="N27693" s="74"/>
    </row>
    <row r="27694" spans="14:14" customFormat="1">
      <c r="N27694" s="74"/>
    </row>
    <row r="27695" spans="14:14" customFormat="1">
      <c r="N27695" s="74"/>
    </row>
    <row r="27696" spans="14:14" customFormat="1">
      <c r="N27696" s="74"/>
    </row>
    <row r="27697" spans="14:14" customFormat="1">
      <c r="N27697" s="74"/>
    </row>
    <row r="27698" spans="14:14" customFormat="1">
      <c r="N27698" s="74"/>
    </row>
    <row r="27699" spans="14:14" customFormat="1">
      <c r="N27699" s="74"/>
    </row>
    <row r="27700" spans="14:14" customFormat="1">
      <c r="N27700" s="74"/>
    </row>
    <row r="27701" spans="14:14" customFormat="1">
      <c r="N27701" s="74"/>
    </row>
    <row r="27702" spans="14:14" customFormat="1">
      <c r="N27702" s="74"/>
    </row>
    <row r="27703" spans="14:14" customFormat="1">
      <c r="N27703" s="74"/>
    </row>
    <row r="27704" spans="14:14" customFormat="1">
      <c r="N27704" s="74"/>
    </row>
    <row r="27705" spans="14:14" customFormat="1">
      <c r="N27705" s="74"/>
    </row>
    <row r="27706" spans="14:14" customFormat="1">
      <c r="N27706" s="74"/>
    </row>
    <row r="27707" spans="14:14" customFormat="1">
      <c r="N27707" s="74"/>
    </row>
    <row r="27708" spans="14:14" customFormat="1">
      <c r="N27708" s="74"/>
    </row>
    <row r="27709" spans="14:14" customFormat="1">
      <c r="N27709" s="74"/>
    </row>
    <row r="27710" spans="14:14" customFormat="1">
      <c r="N27710" s="74"/>
    </row>
    <row r="27711" spans="14:14" customFormat="1">
      <c r="N27711" s="74"/>
    </row>
    <row r="27712" spans="14:14" customFormat="1">
      <c r="N27712" s="74"/>
    </row>
    <row r="27713" spans="14:14" customFormat="1">
      <c r="N27713" s="74"/>
    </row>
    <row r="27714" spans="14:14" customFormat="1">
      <c r="N27714" s="74"/>
    </row>
    <row r="27715" spans="14:14" customFormat="1">
      <c r="N27715" s="74"/>
    </row>
    <row r="27716" spans="14:14" customFormat="1">
      <c r="N27716" s="74"/>
    </row>
    <row r="27717" spans="14:14" customFormat="1">
      <c r="N27717" s="74"/>
    </row>
    <row r="27718" spans="14:14" customFormat="1">
      <c r="N27718" s="74"/>
    </row>
    <row r="27719" spans="14:14" customFormat="1">
      <c r="N27719" s="74"/>
    </row>
    <row r="27720" spans="14:14" customFormat="1">
      <c r="N27720" s="74"/>
    </row>
    <row r="27721" spans="14:14" customFormat="1">
      <c r="N27721" s="74"/>
    </row>
    <row r="27722" spans="14:14" customFormat="1">
      <c r="N27722" s="74"/>
    </row>
    <row r="27723" spans="14:14" customFormat="1">
      <c r="N27723" s="74"/>
    </row>
    <row r="27724" spans="14:14" customFormat="1">
      <c r="N27724" s="74"/>
    </row>
    <row r="27725" spans="14:14" customFormat="1">
      <c r="N27725" s="74"/>
    </row>
    <row r="27726" spans="14:14" customFormat="1">
      <c r="N27726" s="74"/>
    </row>
    <row r="27727" spans="14:14" customFormat="1">
      <c r="N27727" s="74"/>
    </row>
    <row r="27728" spans="14:14" customFormat="1">
      <c r="N27728" s="74"/>
    </row>
    <row r="27729" spans="14:14" customFormat="1">
      <c r="N27729" s="74"/>
    </row>
    <row r="27730" spans="14:14" customFormat="1">
      <c r="N27730" s="74"/>
    </row>
    <row r="27731" spans="14:14" customFormat="1">
      <c r="N27731" s="74"/>
    </row>
    <row r="27732" spans="14:14" customFormat="1">
      <c r="N27732" s="74"/>
    </row>
    <row r="27733" spans="14:14" customFormat="1">
      <c r="N27733" s="74"/>
    </row>
    <row r="27734" spans="14:14" customFormat="1">
      <c r="N27734" s="74"/>
    </row>
    <row r="27735" spans="14:14" customFormat="1">
      <c r="N27735" s="74"/>
    </row>
    <row r="27736" spans="14:14" customFormat="1">
      <c r="N27736" s="74"/>
    </row>
    <row r="27737" spans="14:14" customFormat="1">
      <c r="N27737" s="74"/>
    </row>
    <row r="27738" spans="14:14" customFormat="1">
      <c r="N27738" s="74"/>
    </row>
    <row r="27739" spans="14:14" customFormat="1">
      <c r="N27739" s="74"/>
    </row>
    <row r="27740" spans="14:14" customFormat="1">
      <c r="N27740" s="74"/>
    </row>
    <row r="27741" spans="14:14" customFormat="1">
      <c r="N27741" s="74"/>
    </row>
    <row r="27742" spans="14:14" customFormat="1">
      <c r="N27742" s="74"/>
    </row>
    <row r="27743" spans="14:14" customFormat="1">
      <c r="N27743" s="74"/>
    </row>
    <row r="27744" spans="14:14" customFormat="1">
      <c r="N27744" s="74"/>
    </row>
    <row r="27745" spans="14:14" customFormat="1">
      <c r="N27745" s="74"/>
    </row>
    <row r="27746" spans="14:14" customFormat="1">
      <c r="N27746" s="74"/>
    </row>
    <row r="27747" spans="14:14" customFormat="1">
      <c r="N27747" s="74"/>
    </row>
    <row r="27748" spans="14:14" customFormat="1">
      <c r="N27748" s="74"/>
    </row>
    <row r="27749" spans="14:14" customFormat="1">
      <c r="N27749" s="74"/>
    </row>
    <row r="27750" spans="14:14" customFormat="1">
      <c r="N27750" s="74"/>
    </row>
    <row r="27751" spans="14:14" customFormat="1">
      <c r="N27751" s="74"/>
    </row>
    <row r="27752" spans="14:14" customFormat="1">
      <c r="N27752" s="74"/>
    </row>
    <row r="27753" spans="14:14" customFormat="1">
      <c r="N27753" s="74"/>
    </row>
    <row r="27754" spans="14:14" customFormat="1">
      <c r="N27754" s="74"/>
    </row>
    <row r="27755" spans="14:14" customFormat="1">
      <c r="N27755" s="74"/>
    </row>
    <row r="27756" spans="14:14" customFormat="1">
      <c r="N27756" s="74"/>
    </row>
    <row r="27757" spans="14:14" customFormat="1">
      <c r="N27757" s="74"/>
    </row>
    <row r="27758" spans="14:14" customFormat="1">
      <c r="N27758" s="74"/>
    </row>
    <row r="27759" spans="14:14" customFormat="1">
      <c r="N27759" s="74"/>
    </row>
    <row r="27760" spans="14:14" customFormat="1">
      <c r="N27760" s="74"/>
    </row>
    <row r="27761" spans="14:14" customFormat="1">
      <c r="N27761" s="74"/>
    </row>
    <row r="27762" spans="14:14" customFormat="1">
      <c r="N27762" s="74"/>
    </row>
    <row r="27763" spans="14:14" customFormat="1">
      <c r="N27763" s="74"/>
    </row>
    <row r="27764" spans="14:14" customFormat="1">
      <c r="N27764" s="74"/>
    </row>
    <row r="27765" spans="14:14" customFormat="1">
      <c r="N27765" s="74"/>
    </row>
    <row r="27766" spans="14:14" customFormat="1">
      <c r="N27766" s="74"/>
    </row>
    <row r="27767" spans="14:14" customFormat="1">
      <c r="N27767" s="74"/>
    </row>
    <row r="27768" spans="14:14" customFormat="1">
      <c r="N27768" s="74"/>
    </row>
    <row r="27769" spans="14:14" customFormat="1">
      <c r="N27769" s="74"/>
    </row>
    <row r="27770" spans="14:14" customFormat="1">
      <c r="N27770" s="74"/>
    </row>
    <row r="27771" spans="14:14" customFormat="1">
      <c r="N27771" s="74"/>
    </row>
    <row r="27772" spans="14:14" customFormat="1">
      <c r="N27772" s="74"/>
    </row>
    <row r="27773" spans="14:14" customFormat="1">
      <c r="N27773" s="74"/>
    </row>
    <row r="27774" spans="14:14" customFormat="1">
      <c r="N27774" s="74"/>
    </row>
    <row r="27775" spans="14:14" customFormat="1">
      <c r="N27775" s="74"/>
    </row>
    <row r="27776" spans="14:14" customFormat="1">
      <c r="N27776" s="74"/>
    </row>
    <row r="27777" spans="14:14" customFormat="1">
      <c r="N27777" s="74"/>
    </row>
    <row r="27778" spans="14:14" customFormat="1">
      <c r="N27778" s="74"/>
    </row>
    <row r="27779" spans="14:14" customFormat="1">
      <c r="N27779" s="74"/>
    </row>
    <row r="27780" spans="14:14" customFormat="1">
      <c r="N27780" s="74"/>
    </row>
    <row r="27781" spans="14:14" customFormat="1">
      <c r="N27781" s="74"/>
    </row>
    <row r="27782" spans="14:14" customFormat="1">
      <c r="N27782" s="74"/>
    </row>
    <row r="27783" spans="14:14" customFormat="1">
      <c r="N27783" s="74"/>
    </row>
    <row r="27784" spans="14:14" customFormat="1">
      <c r="N27784" s="74"/>
    </row>
    <row r="27785" spans="14:14" customFormat="1">
      <c r="N27785" s="74"/>
    </row>
    <row r="27786" spans="14:14" customFormat="1">
      <c r="N27786" s="74"/>
    </row>
    <row r="27787" spans="14:14" customFormat="1">
      <c r="N27787" s="74"/>
    </row>
    <row r="27788" spans="14:14" customFormat="1">
      <c r="N27788" s="74"/>
    </row>
    <row r="27789" spans="14:14" customFormat="1">
      <c r="N27789" s="74"/>
    </row>
    <row r="27790" spans="14:14" customFormat="1">
      <c r="N27790" s="74"/>
    </row>
    <row r="27791" spans="14:14" customFormat="1">
      <c r="N27791" s="74"/>
    </row>
    <row r="27792" spans="14:14" customFormat="1">
      <c r="N27792" s="74"/>
    </row>
    <row r="27793" spans="14:14" customFormat="1">
      <c r="N27793" s="74"/>
    </row>
    <row r="27794" spans="14:14" customFormat="1">
      <c r="N27794" s="74"/>
    </row>
    <row r="27795" spans="14:14" customFormat="1">
      <c r="N27795" s="74"/>
    </row>
    <row r="27796" spans="14:14" customFormat="1">
      <c r="N27796" s="74"/>
    </row>
    <row r="27797" spans="14:14" customFormat="1">
      <c r="N27797" s="74"/>
    </row>
    <row r="27798" spans="14:14" customFormat="1">
      <c r="N27798" s="74"/>
    </row>
    <row r="27799" spans="14:14" customFormat="1">
      <c r="N27799" s="74"/>
    </row>
    <row r="27800" spans="14:14" customFormat="1">
      <c r="N27800" s="74"/>
    </row>
    <row r="27801" spans="14:14" customFormat="1">
      <c r="N27801" s="74"/>
    </row>
    <row r="27802" spans="14:14" customFormat="1">
      <c r="N27802" s="74"/>
    </row>
    <row r="27803" spans="14:14" customFormat="1">
      <c r="N27803" s="74"/>
    </row>
    <row r="27804" spans="14:14" customFormat="1">
      <c r="N27804" s="74"/>
    </row>
    <row r="27805" spans="14:14" customFormat="1">
      <c r="N27805" s="74"/>
    </row>
    <row r="27806" spans="14:14" customFormat="1">
      <c r="N27806" s="74"/>
    </row>
    <row r="27807" spans="14:14" customFormat="1">
      <c r="N27807" s="74"/>
    </row>
    <row r="27808" spans="14:14" customFormat="1">
      <c r="N27808" s="74"/>
    </row>
    <row r="27809" spans="14:14" customFormat="1">
      <c r="N27809" s="74"/>
    </row>
    <row r="27810" spans="14:14" customFormat="1">
      <c r="N27810" s="74"/>
    </row>
    <row r="27811" spans="14:14" customFormat="1">
      <c r="N27811" s="74"/>
    </row>
    <row r="27812" spans="14:14" customFormat="1">
      <c r="N27812" s="74"/>
    </row>
    <row r="27813" spans="14:14" customFormat="1">
      <c r="N27813" s="74"/>
    </row>
    <row r="27814" spans="14:14" customFormat="1">
      <c r="N27814" s="74"/>
    </row>
    <row r="27815" spans="14:14" customFormat="1">
      <c r="N27815" s="74"/>
    </row>
    <row r="27816" spans="14:14" customFormat="1">
      <c r="N27816" s="74"/>
    </row>
    <row r="27817" spans="14:14" customFormat="1">
      <c r="N27817" s="74"/>
    </row>
    <row r="27818" spans="14:14" customFormat="1">
      <c r="N27818" s="74"/>
    </row>
    <row r="27819" spans="14:14" customFormat="1">
      <c r="N27819" s="74"/>
    </row>
    <row r="27820" spans="14:14" customFormat="1">
      <c r="N27820" s="74"/>
    </row>
    <row r="27821" spans="14:14" customFormat="1">
      <c r="N27821" s="74"/>
    </row>
    <row r="27822" spans="14:14" customFormat="1">
      <c r="N27822" s="74"/>
    </row>
    <row r="27823" spans="14:14" customFormat="1">
      <c r="N27823" s="74"/>
    </row>
    <row r="27824" spans="14:14" customFormat="1">
      <c r="N27824" s="74"/>
    </row>
    <row r="27825" spans="14:14" customFormat="1">
      <c r="N27825" s="74"/>
    </row>
    <row r="27826" spans="14:14" customFormat="1">
      <c r="N27826" s="74"/>
    </row>
    <row r="27827" spans="14:14" customFormat="1">
      <c r="N27827" s="74"/>
    </row>
    <row r="27828" spans="14:14" customFormat="1">
      <c r="N27828" s="74"/>
    </row>
    <row r="27829" spans="14:14" customFormat="1">
      <c r="N27829" s="74"/>
    </row>
    <row r="27830" spans="14:14" customFormat="1">
      <c r="N27830" s="74"/>
    </row>
    <row r="27831" spans="14:14" customFormat="1">
      <c r="N27831" s="74"/>
    </row>
    <row r="27832" spans="14:14" customFormat="1">
      <c r="N27832" s="74"/>
    </row>
    <row r="27833" spans="14:14" customFormat="1">
      <c r="N27833" s="74"/>
    </row>
    <row r="27834" spans="14:14" customFormat="1">
      <c r="N27834" s="74"/>
    </row>
    <row r="27835" spans="14:14" customFormat="1">
      <c r="N27835" s="74"/>
    </row>
    <row r="27836" spans="14:14" customFormat="1">
      <c r="N27836" s="74"/>
    </row>
    <row r="27837" spans="14:14" customFormat="1">
      <c r="N27837" s="74"/>
    </row>
    <row r="27838" spans="14:14" customFormat="1">
      <c r="N27838" s="74"/>
    </row>
    <row r="27839" spans="14:14" customFormat="1">
      <c r="N27839" s="74"/>
    </row>
    <row r="27840" spans="14:14" customFormat="1">
      <c r="N27840" s="74"/>
    </row>
    <row r="27841" spans="14:14" customFormat="1">
      <c r="N27841" s="74"/>
    </row>
    <row r="27842" spans="14:14" customFormat="1">
      <c r="N27842" s="74"/>
    </row>
    <row r="27843" spans="14:14" customFormat="1">
      <c r="N27843" s="74"/>
    </row>
    <row r="27844" spans="14:14" customFormat="1">
      <c r="N27844" s="74"/>
    </row>
    <row r="27845" spans="14:14" customFormat="1">
      <c r="N27845" s="74"/>
    </row>
    <row r="27846" spans="14:14" customFormat="1">
      <c r="N27846" s="74"/>
    </row>
    <row r="27847" spans="14:14" customFormat="1">
      <c r="N27847" s="74"/>
    </row>
    <row r="27848" spans="14:14" customFormat="1">
      <c r="N27848" s="74"/>
    </row>
    <row r="27849" spans="14:14" customFormat="1">
      <c r="N27849" s="74"/>
    </row>
    <row r="27850" spans="14:14" customFormat="1">
      <c r="N27850" s="74"/>
    </row>
    <row r="27851" spans="14:14" customFormat="1">
      <c r="N27851" s="74"/>
    </row>
    <row r="27852" spans="14:14" customFormat="1">
      <c r="N27852" s="74"/>
    </row>
    <row r="27853" spans="14:14" customFormat="1">
      <c r="N27853" s="74"/>
    </row>
    <row r="27854" spans="14:14" customFormat="1">
      <c r="N27854" s="74"/>
    </row>
    <row r="27855" spans="14:14" customFormat="1">
      <c r="N27855" s="74"/>
    </row>
    <row r="27856" spans="14:14" customFormat="1">
      <c r="N27856" s="74"/>
    </row>
    <row r="27857" spans="14:14" customFormat="1">
      <c r="N27857" s="74"/>
    </row>
    <row r="27858" spans="14:14" customFormat="1">
      <c r="N27858" s="74"/>
    </row>
    <row r="27859" spans="14:14" customFormat="1">
      <c r="N27859" s="74"/>
    </row>
    <row r="27860" spans="14:14" customFormat="1">
      <c r="N27860" s="74"/>
    </row>
    <row r="27861" spans="14:14" customFormat="1">
      <c r="N27861" s="74"/>
    </row>
    <row r="27862" spans="14:14" customFormat="1">
      <c r="N27862" s="74"/>
    </row>
    <row r="27863" spans="14:14" customFormat="1">
      <c r="N27863" s="74"/>
    </row>
    <row r="27864" spans="14:14" customFormat="1">
      <c r="N27864" s="74"/>
    </row>
    <row r="27865" spans="14:14" customFormat="1">
      <c r="N27865" s="74"/>
    </row>
    <row r="27866" spans="14:14" customFormat="1">
      <c r="N27866" s="74"/>
    </row>
    <row r="27867" spans="14:14" customFormat="1">
      <c r="N27867" s="74"/>
    </row>
    <row r="27868" spans="14:14" customFormat="1">
      <c r="N27868" s="74"/>
    </row>
    <row r="27869" spans="14:14" customFormat="1">
      <c r="N27869" s="74"/>
    </row>
    <row r="27870" spans="14:14" customFormat="1">
      <c r="N27870" s="74"/>
    </row>
    <row r="27871" spans="14:14" customFormat="1">
      <c r="N27871" s="74"/>
    </row>
    <row r="27872" spans="14:14" customFormat="1">
      <c r="N27872" s="74"/>
    </row>
    <row r="27873" spans="14:14" customFormat="1">
      <c r="N27873" s="74"/>
    </row>
    <row r="27874" spans="14:14" customFormat="1">
      <c r="N27874" s="74"/>
    </row>
    <row r="27875" spans="14:14" customFormat="1">
      <c r="N27875" s="74"/>
    </row>
    <row r="27876" spans="14:14" customFormat="1">
      <c r="N27876" s="74"/>
    </row>
    <row r="27877" spans="14:14" customFormat="1">
      <c r="N27877" s="74"/>
    </row>
    <row r="27878" spans="14:14" customFormat="1">
      <c r="N27878" s="74"/>
    </row>
    <row r="27879" spans="14:14" customFormat="1">
      <c r="N27879" s="74"/>
    </row>
    <row r="27880" spans="14:14" customFormat="1">
      <c r="N27880" s="74"/>
    </row>
    <row r="27881" spans="14:14" customFormat="1">
      <c r="N27881" s="74"/>
    </row>
    <row r="27882" spans="14:14" customFormat="1">
      <c r="N27882" s="74"/>
    </row>
    <row r="27883" spans="14:14" customFormat="1">
      <c r="N27883" s="74"/>
    </row>
    <row r="27884" spans="14:14" customFormat="1">
      <c r="N27884" s="74"/>
    </row>
    <row r="27885" spans="14:14" customFormat="1">
      <c r="N27885" s="74"/>
    </row>
    <row r="27886" spans="14:14" customFormat="1">
      <c r="N27886" s="74"/>
    </row>
    <row r="27887" spans="14:14" customFormat="1">
      <c r="N27887" s="74"/>
    </row>
    <row r="27888" spans="14:14" customFormat="1">
      <c r="N27888" s="74"/>
    </row>
    <row r="27889" spans="14:14" customFormat="1">
      <c r="N27889" s="74"/>
    </row>
    <row r="27890" spans="14:14" customFormat="1">
      <c r="N27890" s="74"/>
    </row>
    <row r="27891" spans="14:14" customFormat="1">
      <c r="N27891" s="74"/>
    </row>
    <row r="27892" spans="14:14" customFormat="1">
      <c r="N27892" s="74"/>
    </row>
    <row r="27893" spans="14:14" customFormat="1">
      <c r="N27893" s="74"/>
    </row>
    <row r="27894" spans="14:14" customFormat="1">
      <c r="N27894" s="74"/>
    </row>
    <row r="27895" spans="14:14" customFormat="1">
      <c r="N27895" s="74"/>
    </row>
    <row r="27896" spans="14:14" customFormat="1">
      <c r="N27896" s="74"/>
    </row>
    <row r="27897" spans="14:14" customFormat="1">
      <c r="N27897" s="74"/>
    </row>
    <row r="27898" spans="14:14" customFormat="1">
      <c r="N27898" s="74"/>
    </row>
    <row r="27899" spans="14:14" customFormat="1">
      <c r="N27899" s="74"/>
    </row>
    <row r="27900" spans="14:14" customFormat="1">
      <c r="N27900" s="74"/>
    </row>
    <row r="27901" spans="14:14" customFormat="1">
      <c r="N27901" s="74"/>
    </row>
    <row r="27902" spans="14:14" customFormat="1">
      <c r="N27902" s="74"/>
    </row>
    <row r="27903" spans="14:14" customFormat="1">
      <c r="N27903" s="74"/>
    </row>
    <row r="27904" spans="14:14" customFormat="1">
      <c r="N27904" s="74"/>
    </row>
    <row r="27905" spans="14:14" customFormat="1">
      <c r="N27905" s="74"/>
    </row>
    <row r="27906" spans="14:14" customFormat="1">
      <c r="N27906" s="74"/>
    </row>
    <row r="27907" spans="14:14" customFormat="1">
      <c r="N27907" s="74"/>
    </row>
    <row r="27908" spans="14:14" customFormat="1">
      <c r="N27908" s="74"/>
    </row>
    <row r="27909" spans="14:14" customFormat="1">
      <c r="N27909" s="74"/>
    </row>
    <row r="27910" spans="14:14" customFormat="1">
      <c r="N27910" s="74"/>
    </row>
    <row r="27911" spans="14:14" customFormat="1">
      <c r="N27911" s="74"/>
    </row>
    <row r="27912" spans="14:14" customFormat="1">
      <c r="N27912" s="74"/>
    </row>
    <row r="27913" spans="14:14" customFormat="1">
      <c r="N27913" s="74"/>
    </row>
    <row r="27914" spans="14:14" customFormat="1">
      <c r="N27914" s="74"/>
    </row>
    <row r="27915" spans="14:14" customFormat="1">
      <c r="N27915" s="74"/>
    </row>
    <row r="27916" spans="14:14" customFormat="1">
      <c r="N27916" s="74"/>
    </row>
    <row r="27917" spans="14:14" customFormat="1">
      <c r="N27917" s="74"/>
    </row>
    <row r="27918" spans="14:14" customFormat="1">
      <c r="N27918" s="74"/>
    </row>
    <row r="27919" spans="14:14" customFormat="1">
      <c r="N27919" s="74"/>
    </row>
    <row r="27920" spans="14:14" customFormat="1">
      <c r="N27920" s="74"/>
    </row>
    <row r="27921" spans="14:14" customFormat="1">
      <c r="N27921" s="74"/>
    </row>
    <row r="27922" spans="14:14" customFormat="1">
      <c r="N27922" s="74"/>
    </row>
    <row r="27923" spans="14:14" customFormat="1">
      <c r="N27923" s="74"/>
    </row>
    <row r="27924" spans="14:14" customFormat="1">
      <c r="N27924" s="74"/>
    </row>
    <row r="27925" spans="14:14" customFormat="1">
      <c r="N27925" s="74"/>
    </row>
    <row r="27926" spans="14:14" customFormat="1">
      <c r="N27926" s="74"/>
    </row>
    <row r="27927" spans="14:14" customFormat="1">
      <c r="N27927" s="74"/>
    </row>
    <row r="27928" spans="14:14" customFormat="1">
      <c r="N27928" s="74"/>
    </row>
    <row r="27929" spans="14:14" customFormat="1">
      <c r="N27929" s="74"/>
    </row>
    <row r="27930" spans="14:14" customFormat="1">
      <c r="N27930" s="74"/>
    </row>
    <row r="27931" spans="14:14" customFormat="1">
      <c r="N27931" s="74"/>
    </row>
    <row r="27932" spans="14:14" customFormat="1">
      <c r="N27932" s="74"/>
    </row>
    <row r="27933" spans="14:14" customFormat="1">
      <c r="N27933" s="74"/>
    </row>
    <row r="27934" spans="14:14" customFormat="1">
      <c r="N27934" s="74"/>
    </row>
    <row r="27935" spans="14:14" customFormat="1">
      <c r="N27935" s="74"/>
    </row>
    <row r="27936" spans="14:14" customFormat="1">
      <c r="N27936" s="74"/>
    </row>
    <row r="27937" spans="14:14" customFormat="1">
      <c r="N27937" s="74"/>
    </row>
    <row r="27938" spans="14:14" customFormat="1">
      <c r="N27938" s="74"/>
    </row>
    <row r="27939" spans="14:14" customFormat="1">
      <c r="N27939" s="74"/>
    </row>
    <row r="27940" spans="14:14" customFormat="1">
      <c r="N27940" s="74"/>
    </row>
    <row r="27941" spans="14:14" customFormat="1">
      <c r="N27941" s="74"/>
    </row>
    <row r="27942" spans="14:14" customFormat="1">
      <c r="N27942" s="74"/>
    </row>
    <row r="27943" spans="14:14" customFormat="1">
      <c r="N27943" s="74"/>
    </row>
    <row r="27944" spans="14:14" customFormat="1">
      <c r="N27944" s="74"/>
    </row>
    <row r="27945" spans="14:14" customFormat="1">
      <c r="N27945" s="74"/>
    </row>
    <row r="27946" spans="14:14" customFormat="1">
      <c r="N27946" s="74"/>
    </row>
    <row r="27947" spans="14:14" customFormat="1">
      <c r="N27947" s="74"/>
    </row>
    <row r="27948" spans="14:14" customFormat="1">
      <c r="N27948" s="74"/>
    </row>
    <row r="27949" spans="14:14" customFormat="1">
      <c r="N27949" s="74"/>
    </row>
    <row r="27950" spans="14:14" customFormat="1">
      <c r="N27950" s="74"/>
    </row>
    <row r="27951" spans="14:14" customFormat="1">
      <c r="N27951" s="74"/>
    </row>
    <row r="27952" spans="14:14" customFormat="1">
      <c r="N27952" s="74"/>
    </row>
    <row r="27953" spans="14:14" customFormat="1">
      <c r="N27953" s="74"/>
    </row>
    <row r="27954" spans="14:14" customFormat="1">
      <c r="N27954" s="74"/>
    </row>
    <row r="27955" spans="14:14" customFormat="1">
      <c r="N27955" s="74"/>
    </row>
    <row r="27956" spans="14:14" customFormat="1">
      <c r="N27956" s="74"/>
    </row>
    <row r="27957" spans="14:14" customFormat="1">
      <c r="N27957" s="74"/>
    </row>
    <row r="27958" spans="14:14" customFormat="1">
      <c r="N27958" s="74"/>
    </row>
    <row r="27959" spans="14:14" customFormat="1">
      <c r="N27959" s="74"/>
    </row>
    <row r="27960" spans="14:14" customFormat="1">
      <c r="N27960" s="74"/>
    </row>
    <row r="27961" spans="14:14" customFormat="1">
      <c r="N27961" s="74"/>
    </row>
    <row r="27962" spans="14:14" customFormat="1">
      <c r="N27962" s="74"/>
    </row>
    <row r="27963" spans="14:14" customFormat="1">
      <c r="N27963" s="74"/>
    </row>
    <row r="27964" spans="14:14" customFormat="1">
      <c r="N27964" s="74"/>
    </row>
    <row r="27965" spans="14:14" customFormat="1">
      <c r="N27965" s="74"/>
    </row>
    <row r="27966" spans="14:14" customFormat="1">
      <c r="N27966" s="74"/>
    </row>
    <row r="27967" spans="14:14" customFormat="1">
      <c r="N27967" s="74"/>
    </row>
    <row r="27968" spans="14:14" customFormat="1">
      <c r="N27968" s="74"/>
    </row>
    <row r="27969" spans="14:14" customFormat="1">
      <c r="N27969" s="74"/>
    </row>
    <row r="27970" spans="14:14" customFormat="1">
      <c r="N27970" s="74"/>
    </row>
    <row r="27971" spans="14:14" customFormat="1">
      <c r="N27971" s="74"/>
    </row>
    <row r="27972" spans="14:14" customFormat="1">
      <c r="N27972" s="74"/>
    </row>
    <row r="27973" spans="14:14" customFormat="1">
      <c r="N27973" s="74"/>
    </row>
    <row r="27974" spans="14:14" customFormat="1">
      <c r="N27974" s="74"/>
    </row>
    <row r="27975" spans="14:14" customFormat="1">
      <c r="N27975" s="74"/>
    </row>
    <row r="27976" spans="14:14" customFormat="1">
      <c r="N27976" s="74"/>
    </row>
    <row r="27977" spans="14:14" customFormat="1">
      <c r="N27977" s="74"/>
    </row>
    <row r="27978" spans="14:14" customFormat="1">
      <c r="N27978" s="74"/>
    </row>
    <row r="27979" spans="14:14" customFormat="1">
      <c r="N27979" s="74"/>
    </row>
    <row r="27980" spans="14:14" customFormat="1">
      <c r="N27980" s="74"/>
    </row>
    <row r="27981" spans="14:14" customFormat="1">
      <c r="N27981" s="74"/>
    </row>
    <row r="27982" spans="14:14" customFormat="1">
      <c r="N27982" s="74"/>
    </row>
    <row r="27983" spans="14:14" customFormat="1">
      <c r="N27983" s="74"/>
    </row>
    <row r="27984" spans="14:14" customFormat="1">
      <c r="N27984" s="74"/>
    </row>
    <row r="27985" spans="14:14" customFormat="1">
      <c r="N27985" s="74"/>
    </row>
    <row r="27986" spans="14:14" customFormat="1">
      <c r="N27986" s="74"/>
    </row>
    <row r="27987" spans="14:14" customFormat="1">
      <c r="N27987" s="74"/>
    </row>
    <row r="27988" spans="14:14" customFormat="1">
      <c r="N27988" s="74"/>
    </row>
    <row r="27989" spans="14:14" customFormat="1">
      <c r="N27989" s="74"/>
    </row>
    <row r="27990" spans="14:14" customFormat="1">
      <c r="N27990" s="74"/>
    </row>
    <row r="27991" spans="14:14" customFormat="1">
      <c r="N27991" s="74"/>
    </row>
    <row r="27992" spans="14:14" customFormat="1">
      <c r="N27992" s="74"/>
    </row>
    <row r="27993" spans="14:14" customFormat="1">
      <c r="N27993" s="74"/>
    </row>
    <row r="27994" spans="14:14" customFormat="1">
      <c r="N27994" s="74"/>
    </row>
    <row r="27995" spans="14:14" customFormat="1">
      <c r="N27995" s="74"/>
    </row>
    <row r="27996" spans="14:14" customFormat="1">
      <c r="N27996" s="74"/>
    </row>
    <row r="27997" spans="14:14" customFormat="1">
      <c r="N27997" s="74"/>
    </row>
    <row r="27998" spans="14:14" customFormat="1">
      <c r="N27998" s="74"/>
    </row>
    <row r="27999" spans="14:14" customFormat="1">
      <c r="N27999" s="74"/>
    </row>
    <row r="28000" spans="14:14" customFormat="1">
      <c r="N28000" s="74"/>
    </row>
    <row r="28001" spans="14:14" customFormat="1">
      <c r="N28001" s="74"/>
    </row>
    <row r="28002" spans="14:14" customFormat="1">
      <c r="N28002" s="74"/>
    </row>
    <row r="28003" spans="14:14" customFormat="1">
      <c r="N28003" s="74"/>
    </row>
    <row r="28004" spans="14:14" customFormat="1">
      <c r="N28004" s="74"/>
    </row>
    <row r="28005" spans="14:14" customFormat="1">
      <c r="N28005" s="74"/>
    </row>
    <row r="28006" spans="14:14" customFormat="1">
      <c r="N28006" s="74"/>
    </row>
    <row r="28007" spans="14:14" customFormat="1">
      <c r="N28007" s="74"/>
    </row>
    <row r="28008" spans="14:14" customFormat="1">
      <c r="N28008" s="74"/>
    </row>
    <row r="28009" spans="14:14" customFormat="1">
      <c r="N28009" s="74"/>
    </row>
    <row r="28010" spans="14:14" customFormat="1">
      <c r="N28010" s="74"/>
    </row>
    <row r="28011" spans="14:14" customFormat="1">
      <c r="N28011" s="74"/>
    </row>
    <row r="28012" spans="14:14" customFormat="1">
      <c r="N28012" s="74"/>
    </row>
    <row r="28013" spans="14:14" customFormat="1">
      <c r="N28013" s="74"/>
    </row>
    <row r="28014" spans="14:14" customFormat="1">
      <c r="N28014" s="74"/>
    </row>
    <row r="28015" spans="14:14" customFormat="1">
      <c r="N28015" s="74"/>
    </row>
    <row r="28016" spans="14:14" customFormat="1">
      <c r="N28016" s="74"/>
    </row>
    <row r="28017" spans="14:14" customFormat="1">
      <c r="N28017" s="74"/>
    </row>
    <row r="28018" spans="14:14" customFormat="1">
      <c r="N28018" s="74"/>
    </row>
    <row r="28019" spans="14:14" customFormat="1">
      <c r="N28019" s="74"/>
    </row>
    <row r="28020" spans="14:14" customFormat="1">
      <c r="N28020" s="74"/>
    </row>
    <row r="28021" spans="14:14" customFormat="1">
      <c r="N28021" s="74"/>
    </row>
    <row r="28022" spans="14:14" customFormat="1">
      <c r="N28022" s="74"/>
    </row>
    <row r="28023" spans="14:14" customFormat="1">
      <c r="N28023" s="74"/>
    </row>
    <row r="28024" spans="14:14" customFormat="1">
      <c r="N28024" s="74"/>
    </row>
    <row r="28025" spans="14:14" customFormat="1">
      <c r="N28025" s="74"/>
    </row>
    <row r="28026" spans="14:14" customFormat="1">
      <c r="N28026" s="74"/>
    </row>
    <row r="28027" spans="14:14" customFormat="1">
      <c r="N28027" s="74"/>
    </row>
    <row r="28028" spans="14:14" customFormat="1">
      <c r="N28028" s="74"/>
    </row>
    <row r="28029" spans="14:14" customFormat="1">
      <c r="N28029" s="74"/>
    </row>
    <row r="28030" spans="14:14" customFormat="1">
      <c r="N28030" s="74"/>
    </row>
    <row r="28031" spans="14:14" customFormat="1">
      <c r="N28031" s="74"/>
    </row>
    <row r="28032" spans="14:14" customFormat="1">
      <c r="N28032" s="74"/>
    </row>
    <row r="28033" spans="14:14" customFormat="1">
      <c r="N28033" s="74"/>
    </row>
    <row r="28034" spans="14:14" customFormat="1">
      <c r="N28034" s="74"/>
    </row>
    <row r="28035" spans="14:14" customFormat="1">
      <c r="N28035" s="74"/>
    </row>
    <row r="28036" spans="14:14" customFormat="1">
      <c r="N28036" s="74"/>
    </row>
    <row r="28037" spans="14:14" customFormat="1">
      <c r="N28037" s="74"/>
    </row>
    <row r="28038" spans="14:14" customFormat="1">
      <c r="N28038" s="74"/>
    </row>
    <row r="28039" spans="14:14" customFormat="1">
      <c r="N28039" s="74"/>
    </row>
    <row r="28040" spans="14:14" customFormat="1">
      <c r="N28040" s="74"/>
    </row>
    <row r="28041" spans="14:14" customFormat="1">
      <c r="N28041" s="74"/>
    </row>
    <row r="28042" spans="14:14" customFormat="1">
      <c r="N28042" s="74"/>
    </row>
    <row r="28043" spans="14:14" customFormat="1">
      <c r="N28043" s="74"/>
    </row>
    <row r="28044" spans="14:14" customFormat="1">
      <c r="N28044" s="74"/>
    </row>
    <row r="28045" spans="14:14" customFormat="1">
      <c r="N28045" s="74"/>
    </row>
    <row r="28046" spans="14:14" customFormat="1">
      <c r="N28046" s="74"/>
    </row>
    <row r="28047" spans="14:14" customFormat="1">
      <c r="N28047" s="74"/>
    </row>
    <row r="28048" spans="14:14" customFormat="1">
      <c r="N28048" s="74"/>
    </row>
    <row r="28049" spans="14:14" customFormat="1">
      <c r="N28049" s="74"/>
    </row>
    <row r="28050" spans="14:14" customFormat="1">
      <c r="N28050" s="74"/>
    </row>
    <row r="28051" spans="14:14" customFormat="1">
      <c r="N28051" s="74"/>
    </row>
    <row r="28052" spans="14:14" customFormat="1">
      <c r="N28052" s="74"/>
    </row>
    <row r="28053" spans="14:14" customFormat="1">
      <c r="N28053" s="74"/>
    </row>
    <row r="28054" spans="14:14" customFormat="1">
      <c r="N28054" s="74"/>
    </row>
    <row r="28055" spans="14:14" customFormat="1">
      <c r="N28055" s="74"/>
    </row>
    <row r="28056" spans="14:14" customFormat="1">
      <c r="N28056" s="74"/>
    </row>
    <row r="28057" spans="14:14" customFormat="1">
      <c r="N28057" s="74"/>
    </row>
    <row r="28058" spans="14:14" customFormat="1">
      <c r="N28058" s="74"/>
    </row>
    <row r="28059" spans="14:14" customFormat="1">
      <c r="N28059" s="74"/>
    </row>
    <row r="28060" spans="14:14" customFormat="1">
      <c r="N28060" s="74"/>
    </row>
    <row r="28061" spans="14:14" customFormat="1">
      <c r="N28061" s="74"/>
    </row>
    <row r="28062" spans="14:14" customFormat="1">
      <c r="N28062" s="74"/>
    </row>
    <row r="28063" spans="14:14" customFormat="1">
      <c r="N28063" s="74"/>
    </row>
    <row r="28064" spans="14:14" customFormat="1">
      <c r="N28064" s="74"/>
    </row>
    <row r="28065" spans="14:14" customFormat="1">
      <c r="N28065" s="74"/>
    </row>
    <row r="28066" spans="14:14" customFormat="1">
      <c r="N28066" s="74"/>
    </row>
    <row r="28067" spans="14:14" customFormat="1">
      <c r="N28067" s="74"/>
    </row>
    <row r="28068" spans="14:14" customFormat="1">
      <c r="N28068" s="74"/>
    </row>
    <row r="28069" spans="14:14" customFormat="1">
      <c r="N28069" s="74"/>
    </row>
    <row r="28070" spans="14:14" customFormat="1">
      <c r="N28070" s="74"/>
    </row>
    <row r="28071" spans="14:14" customFormat="1">
      <c r="N28071" s="74"/>
    </row>
    <row r="28072" spans="14:14" customFormat="1">
      <c r="N28072" s="74"/>
    </row>
    <row r="28073" spans="14:14" customFormat="1">
      <c r="N28073" s="74"/>
    </row>
    <row r="28074" spans="14:14" customFormat="1">
      <c r="N28074" s="74"/>
    </row>
    <row r="28075" spans="14:14" customFormat="1">
      <c r="N28075" s="74"/>
    </row>
    <row r="28076" spans="14:14" customFormat="1">
      <c r="N28076" s="74"/>
    </row>
    <row r="28077" spans="14:14" customFormat="1">
      <c r="N28077" s="74"/>
    </row>
    <row r="28078" spans="14:14" customFormat="1">
      <c r="N28078" s="74"/>
    </row>
    <row r="28079" spans="14:14" customFormat="1">
      <c r="N28079" s="74"/>
    </row>
    <row r="28080" spans="14:14" customFormat="1">
      <c r="N28080" s="74"/>
    </row>
    <row r="28081" spans="14:14" customFormat="1">
      <c r="N28081" s="74"/>
    </row>
    <row r="28082" spans="14:14" customFormat="1">
      <c r="N28082" s="74"/>
    </row>
    <row r="28083" spans="14:14" customFormat="1">
      <c r="N28083" s="74"/>
    </row>
    <row r="28084" spans="14:14" customFormat="1">
      <c r="N28084" s="74"/>
    </row>
    <row r="28085" spans="14:14" customFormat="1">
      <c r="N28085" s="74"/>
    </row>
    <row r="28086" spans="14:14" customFormat="1">
      <c r="N28086" s="74"/>
    </row>
    <row r="28087" spans="14:14" customFormat="1">
      <c r="N28087" s="74"/>
    </row>
    <row r="28088" spans="14:14" customFormat="1">
      <c r="N28088" s="74"/>
    </row>
    <row r="28089" spans="14:14" customFormat="1">
      <c r="N28089" s="74"/>
    </row>
    <row r="28090" spans="14:14" customFormat="1">
      <c r="N28090" s="74"/>
    </row>
    <row r="28091" spans="14:14" customFormat="1">
      <c r="N28091" s="74"/>
    </row>
    <row r="28092" spans="14:14" customFormat="1">
      <c r="N28092" s="74"/>
    </row>
    <row r="28093" spans="14:14" customFormat="1">
      <c r="N28093" s="74"/>
    </row>
    <row r="28094" spans="14:14" customFormat="1">
      <c r="N28094" s="74"/>
    </row>
    <row r="28095" spans="14:14" customFormat="1">
      <c r="N28095" s="74"/>
    </row>
    <row r="28096" spans="14:14" customFormat="1">
      <c r="N28096" s="74"/>
    </row>
    <row r="28097" spans="14:14" customFormat="1">
      <c r="N28097" s="74"/>
    </row>
    <row r="28098" spans="14:14" customFormat="1">
      <c r="N28098" s="74"/>
    </row>
    <row r="28099" spans="14:14" customFormat="1">
      <c r="N28099" s="74"/>
    </row>
    <row r="28100" spans="14:14" customFormat="1">
      <c r="N28100" s="74"/>
    </row>
    <row r="28101" spans="14:14" customFormat="1">
      <c r="N28101" s="74"/>
    </row>
    <row r="28102" spans="14:14" customFormat="1">
      <c r="N28102" s="74"/>
    </row>
    <row r="28103" spans="14:14" customFormat="1">
      <c r="N28103" s="74"/>
    </row>
    <row r="28104" spans="14:14" customFormat="1">
      <c r="N28104" s="74"/>
    </row>
    <row r="28105" spans="14:14" customFormat="1">
      <c r="N28105" s="74"/>
    </row>
    <row r="28106" spans="14:14" customFormat="1">
      <c r="N28106" s="74"/>
    </row>
    <row r="28107" spans="14:14" customFormat="1">
      <c r="N28107" s="74"/>
    </row>
    <row r="28108" spans="14:14" customFormat="1">
      <c r="N28108" s="74"/>
    </row>
    <row r="28109" spans="14:14" customFormat="1">
      <c r="N28109" s="74"/>
    </row>
    <row r="28110" spans="14:14" customFormat="1">
      <c r="N28110" s="74"/>
    </row>
    <row r="28111" spans="14:14" customFormat="1">
      <c r="N28111" s="74"/>
    </row>
    <row r="28112" spans="14:14" customFormat="1">
      <c r="N28112" s="74"/>
    </row>
    <row r="28113" spans="14:14" customFormat="1">
      <c r="N28113" s="74"/>
    </row>
    <row r="28114" spans="14:14" customFormat="1">
      <c r="N28114" s="74"/>
    </row>
    <row r="28115" spans="14:14" customFormat="1">
      <c r="N28115" s="74"/>
    </row>
    <row r="28116" spans="14:14" customFormat="1">
      <c r="N28116" s="74"/>
    </row>
    <row r="28117" spans="14:14" customFormat="1">
      <c r="N28117" s="74"/>
    </row>
    <row r="28118" spans="14:14" customFormat="1">
      <c r="N28118" s="74"/>
    </row>
    <row r="28119" spans="14:14" customFormat="1">
      <c r="N28119" s="74"/>
    </row>
    <row r="28120" spans="14:14" customFormat="1">
      <c r="N28120" s="74"/>
    </row>
    <row r="28121" spans="14:14" customFormat="1">
      <c r="N28121" s="74"/>
    </row>
    <row r="28122" spans="14:14" customFormat="1">
      <c r="N28122" s="74"/>
    </row>
    <row r="28123" spans="14:14" customFormat="1">
      <c r="N28123" s="74"/>
    </row>
    <row r="28124" spans="14:14" customFormat="1">
      <c r="N28124" s="74"/>
    </row>
    <row r="28125" spans="14:14" customFormat="1">
      <c r="N28125" s="74"/>
    </row>
    <row r="28126" spans="14:14" customFormat="1">
      <c r="N28126" s="74"/>
    </row>
    <row r="28127" spans="14:14" customFormat="1">
      <c r="N28127" s="74"/>
    </row>
    <row r="28128" spans="14:14" customFormat="1">
      <c r="N28128" s="74"/>
    </row>
    <row r="28129" spans="14:14" customFormat="1">
      <c r="N28129" s="74"/>
    </row>
    <row r="28130" spans="14:14" customFormat="1">
      <c r="N28130" s="74"/>
    </row>
    <row r="28131" spans="14:14" customFormat="1">
      <c r="N28131" s="74"/>
    </row>
    <row r="28132" spans="14:14" customFormat="1">
      <c r="N28132" s="74"/>
    </row>
    <row r="28133" spans="14:14" customFormat="1">
      <c r="N28133" s="74"/>
    </row>
    <row r="28134" spans="14:14" customFormat="1">
      <c r="N28134" s="74"/>
    </row>
    <row r="28135" spans="14:14" customFormat="1">
      <c r="N28135" s="74"/>
    </row>
    <row r="28136" spans="14:14" customFormat="1">
      <c r="N28136" s="74"/>
    </row>
    <row r="28137" spans="14:14" customFormat="1">
      <c r="N28137" s="74"/>
    </row>
    <row r="28138" spans="14:14" customFormat="1">
      <c r="N28138" s="74"/>
    </row>
    <row r="28139" spans="14:14" customFormat="1">
      <c r="N28139" s="74"/>
    </row>
    <row r="28140" spans="14:14" customFormat="1">
      <c r="N28140" s="74"/>
    </row>
    <row r="28141" spans="14:14" customFormat="1">
      <c r="N28141" s="74"/>
    </row>
    <row r="28142" spans="14:14" customFormat="1">
      <c r="N28142" s="74"/>
    </row>
    <row r="28143" spans="14:14" customFormat="1">
      <c r="N28143" s="74"/>
    </row>
    <row r="28144" spans="14:14" customFormat="1">
      <c r="N28144" s="74"/>
    </row>
    <row r="28145" spans="14:14" customFormat="1">
      <c r="N28145" s="74"/>
    </row>
    <row r="28146" spans="14:14" customFormat="1">
      <c r="N28146" s="74"/>
    </row>
    <row r="28147" spans="14:14" customFormat="1">
      <c r="N28147" s="74"/>
    </row>
    <row r="28148" spans="14:14" customFormat="1">
      <c r="N28148" s="74"/>
    </row>
    <row r="28149" spans="14:14" customFormat="1">
      <c r="N28149" s="74"/>
    </row>
    <row r="28150" spans="14:14" customFormat="1">
      <c r="N28150" s="74"/>
    </row>
    <row r="28151" spans="14:14" customFormat="1">
      <c r="N28151" s="74"/>
    </row>
    <row r="28152" spans="14:14" customFormat="1">
      <c r="N28152" s="74"/>
    </row>
    <row r="28153" spans="14:14" customFormat="1">
      <c r="N28153" s="74"/>
    </row>
    <row r="28154" spans="14:14" customFormat="1">
      <c r="N28154" s="74"/>
    </row>
    <row r="28155" spans="14:14" customFormat="1">
      <c r="N28155" s="74"/>
    </row>
    <row r="28156" spans="14:14" customFormat="1">
      <c r="N28156" s="74"/>
    </row>
    <row r="28157" spans="14:14" customFormat="1">
      <c r="N28157" s="74"/>
    </row>
    <row r="28158" spans="14:14" customFormat="1">
      <c r="N28158" s="74"/>
    </row>
    <row r="28159" spans="14:14" customFormat="1">
      <c r="N28159" s="74"/>
    </row>
    <row r="28160" spans="14:14" customFormat="1">
      <c r="N28160" s="74"/>
    </row>
    <row r="28161" spans="14:14" customFormat="1">
      <c r="N28161" s="74"/>
    </row>
    <row r="28162" spans="14:14" customFormat="1">
      <c r="N28162" s="74"/>
    </row>
    <row r="28163" spans="14:14" customFormat="1">
      <c r="N28163" s="74"/>
    </row>
    <row r="28164" spans="14:14" customFormat="1">
      <c r="N28164" s="74"/>
    </row>
    <row r="28165" spans="14:14" customFormat="1">
      <c r="N28165" s="74"/>
    </row>
    <row r="28166" spans="14:14" customFormat="1">
      <c r="N28166" s="74"/>
    </row>
    <row r="28167" spans="14:14" customFormat="1">
      <c r="N28167" s="74"/>
    </row>
    <row r="28168" spans="14:14" customFormat="1">
      <c r="N28168" s="74"/>
    </row>
    <row r="28169" spans="14:14" customFormat="1">
      <c r="N28169" s="74"/>
    </row>
    <row r="28170" spans="14:14" customFormat="1">
      <c r="N28170" s="74"/>
    </row>
    <row r="28171" spans="14:14" customFormat="1">
      <c r="N28171" s="74"/>
    </row>
    <row r="28172" spans="14:14" customFormat="1">
      <c r="N28172" s="74"/>
    </row>
    <row r="28173" spans="14:14" customFormat="1">
      <c r="N28173" s="74"/>
    </row>
    <row r="28174" spans="14:14" customFormat="1">
      <c r="N28174" s="74"/>
    </row>
    <row r="28175" spans="14:14" customFormat="1">
      <c r="N28175" s="74"/>
    </row>
    <row r="28176" spans="14:14" customFormat="1">
      <c r="N28176" s="74"/>
    </row>
    <row r="28177" spans="14:14" customFormat="1">
      <c r="N28177" s="74"/>
    </row>
    <row r="28178" spans="14:14" customFormat="1">
      <c r="N28178" s="74"/>
    </row>
    <row r="28179" spans="14:14" customFormat="1">
      <c r="N28179" s="74"/>
    </row>
    <row r="28180" spans="14:14" customFormat="1">
      <c r="N28180" s="74"/>
    </row>
    <row r="28181" spans="14:14" customFormat="1">
      <c r="N28181" s="74"/>
    </row>
    <row r="28182" spans="14:14" customFormat="1">
      <c r="N28182" s="74"/>
    </row>
    <row r="28183" spans="14:14" customFormat="1">
      <c r="N28183" s="74"/>
    </row>
    <row r="28184" spans="14:14" customFormat="1">
      <c r="N28184" s="74"/>
    </row>
    <row r="28185" spans="14:14" customFormat="1">
      <c r="N28185" s="74"/>
    </row>
    <row r="28186" spans="14:14" customFormat="1">
      <c r="N28186" s="74"/>
    </row>
    <row r="28187" spans="14:14" customFormat="1">
      <c r="N28187" s="74"/>
    </row>
    <row r="28188" spans="14:14" customFormat="1">
      <c r="N28188" s="74"/>
    </row>
    <row r="28189" spans="14:14" customFormat="1">
      <c r="N28189" s="74"/>
    </row>
    <row r="28190" spans="14:14" customFormat="1">
      <c r="N28190" s="74"/>
    </row>
    <row r="28191" spans="14:14" customFormat="1">
      <c r="N28191" s="74"/>
    </row>
    <row r="28192" spans="14:14" customFormat="1">
      <c r="N28192" s="74"/>
    </row>
    <row r="28193" spans="14:14" customFormat="1">
      <c r="N28193" s="74"/>
    </row>
    <row r="28194" spans="14:14" customFormat="1">
      <c r="N28194" s="74"/>
    </row>
    <row r="28195" spans="14:14" customFormat="1">
      <c r="N28195" s="74"/>
    </row>
    <row r="28196" spans="14:14" customFormat="1">
      <c r="N28196" s="74"/>
    </row>
    <row r="28197" spans="14:14" customFormat="1">
      <c r="N28197" s="74"/>
    </row>
    <row r="28198" spans="14:14" customFormat="1">
      <c r="N28198" s="74"/>
    </row>
    <row r="28199" spans="14:14" customFormat="1">
      <c r="N28199" s="74"/>
    </row>
    <row r="28200" spans="14:14" customFormat="1">
      <c r="N28200" s="74"/>
    </row>
    <row r="28201" spans="14:14" customFormat="1">
      <c r="N28201" s="74"/>
    </row>
    <row r="28202" spans="14:14" customFormat="1">
      <c r="N28202" s="74"/>
    </row>
    <row r="28203" spans="14:14" customFormat="1">
      <c r="N28203" s="74"/>
    </row>
    <row r="28204" spans="14:14" customFormat="1">
      <c r="N28204" s="74"/>
    </row>
    <row r="28205" spans="14:14" customFormat="1">
      <c r="N28205" s="74"/>
    </row>
    <row r="28206" spans="14:14" customFormat="1">
      <c r="N28206" s="74"/>
    </row>
    <row r="28207" spans="14:14" customFormat="1">
      <c r="N28207" s="74"/>
    </row>
    <row r="28208" spans="14:14" customFormat="1">
      <c r="N28208" s="74"/>
    </row>
    <row r="28209" spans="14:14" customFormat="1">
      <c r="N28209" s="74"/>
    </row>
    <row r="28210" spans="14:14" customFormat="1">
      <c r="N28210" s="74"/>
    </row>
    <row r="28211" spans="14:14" customFormat="1">
      <c r="N28211" s="74"/>
    </row>
    <row r="28212" spans="14:14" customFormat="1">
      <c r="N28212" s="74"/>
    </row>
    <row r="28213" spans="14:14" customFormat="1">
      <c r="N28213" s="74"/>
    </row>
    <row r="28214" spans="14:14" customFormat="1">
      <c r="N28214" s="74"/>
    </row>
    <row r="28215" spans="14:14" customFormat="1">
      <c r="N28215" s="74"/>
    </row>
    <row r="28216" spans="14:14" customFormat="1">
      <c r="N28216" s="74"/>
    </row>
    <row r="28217" spans="14:14" customFormat="1">
      <c r="N28217" s="74"/>
    </row>
    <row r="28218" spans="14:14" customFormat="1">
      <c r="N28218" s="74"/>
    </row>
    <row r="28219" spans="14:14" customFormat="1">
      <c r="N28219" s="74"/>
    </row>
    <row r="28220" spans="14:14" customFormat="1">
      <c r="N28220" s="74"/>
    </row>
    <row r="28221" spans="14:14" customFormat="1">
      <c r="N28221" s="74"/>
    </row>
    <row r="28222" spans="14:14" customFormat="1">
      <c r="N28222" s="74"/>
    </row>
    <row r="28223" spans="14:14" customFormat="1">
      <c r="N28223" s="74"/>
    </row>
    <row r="28224" spans="14:14" customFormat="1">
      <c r="N28224" s="74"/>
    </row>
    <row r="28225" spans="14:14" customFormat="1">
      <c r="N28225" s="74"/>
    </row>
    <row r="28226" spans="14:14" customFormat="1">
      <c r="N28226" s="74"/>
    </row>
    <row r="28227" spans="14:14" customFormat="1">
      <c r="N28227" s="74"/>
    </row>
    <row r="28228" spans="14:14" customFormat="1">
      <c r="N28228" s="74"/>
    </row>
    <row r="28229" spans="14:14" customFormat="1">
      <c r="N28229" s="74"/>
    </row>
    <row r="28230" spans="14:14" customFormat="1">
      <c r="N28230" s="74"/>
    </row>
    <row r="28231" spans="14:14" customFormat="1">
      <c r="N28231" s="74"/>
    </row>
    <row r="28232" spans="14:14" customFormat="1">
      <c r="N28232" s="74"/>
    </row>
    <row r="28233" spans="14:14" customFormat="1">
      <c r="N28233" s="74"/>
    </row>
    <row r="28234" spans="14:14" customFormat="1">
      <c r="N28234" s="74"/>
    </row>
    <row r="28235" spans="14:14" customFormat="1">
      <c r="N28235" s="74"/>
    </row>
    <row r="28236" spans="14:14" customFormat="1">
      <c r="N28236" s="74"/>
    </row>
    <row r="28237" spans="14:14" customFormat="1">
      <c r="N28237" s="74"/>
    </row>
    <row r="28238" spans="14:14" customFormat="1">
      <c r="N28238" s="74"/>
    </row>
    <row r="28239" spans="14:14" customFormat="1">
      <c r="N28239" s="74"/>
    </row>
    <row r="28240" spans="14:14" customFormat="1">
      <c r="N28240" s="74"/>
    </row>
    <row r="28241" spans="14:14" customFormat="1">
      <c r="N28241" s="74"/>
    </row>
    <row r="28242" spans="14:14" customFormat="1">
      <c r="N28242" s="74"/>
    </row>
    <row r="28243" spans="14:14" customFormat="1">
      <c r="N28243" s="74"/>
    </row>
    <row r="28244" spans="14:14" customFormat="1">
      <c r="N28244" s="74"/>
    </row>
    <row r="28245" spans="14:14" customFormat="1">
      <c r="N28245" s="74"/>
    </row>
    <row r="28246" spans="14:14" customFormat="1">
      <c r="N28246" s="74"/>
    </row>
    <row r="28247" spans="14:14" customFormat="1">
      <c r="N28247" s="74"/>
    </row>
    <row r="28248" spans="14:14" customFormat="1">
      <c r="N28248" s="74"/>
    </row>
    <row r="28249" spans="14:14" customFormat="1">
      <c r="N28249" s="74"/>
    </row>
    <row r="28250" spans="14:14" customFormat="1">
      <c r="N28250" s="74"/>
    </row>
    <row r="28251" spans="14:14" customFormat="1">
      <c r="N28251" s="74"/>
    </row>
    <row r="28252" spans="14:14" customFormat="1">
      <c r="N28252" s="74"/>
    </row>
    <row r="28253" spans="14:14" customFormat="1">
      <c r="N28253" s="74"/>
    </row>
    <row r="28254" spans="14:14" customFormat="1">
      <c r="N28254" s="74"/>
    </row>
    <row r="28255" spans="14:14" customFormat="1">
      <c r="N28255" s="74"/>
    </row>
    <row r="28256" spans="14:14" customFormat="1">
      <c r="N28256" s="74"/>
    </row>
    <row r="28257" spans="14:14" customFormat="1">
      <c r="N28257" s="74"/>
    </row>
    <row r="28258" spans="14:14" customFormat="1">
      <c r="N28258" s="74"/>
    </row>
    <row r="28259" spans="14:14" customFormat="1">
      <c r="N28259" s="74"/>
    </row>
    <row r="28260" spans="14:14" customFormat="1">
      <c r="N28260" s="74"/>
    </row>
    <row r="28261" spans="14:14" customFormat="1">
      <c r="N28261" s="74"/>
    </row>
    <row r="28262" spans="14:14" customFormat="1">
      <c r="N28262" s="74"/>
    </row>
    <row r="28263" spans="14:14" customFormat="1">
      <c r="N28263" s="74"/>
    </row>
    <row r="28264" spans="14:14" customFormat="1">
      <c r="N28264" s="74"/>
    </row>
    <row r="28265" spans="14:14" customFormat="1">
      <c r="N28265" s="74"/>
    </row>
    <row r="28266" spans="14:14" customFormat="1">
      <c r="N28266" s="74"/>
    </row>
    <row r="28267" spans="14:14" customFormat="1">
      <c r="N28267" s="74"/>
    </row>
    <row r="28268" spans="14:14" customFormat="1">
      <c r="N28268" s="74"/>
    </row>
    <row r="28269" spans="14:14" customFormat="1">
      <c r="N28269" s="74"/>
    </row>
    <row r="28270" spans="14:14" customFormat="1">
      <c r="N28270" s="74"/>
    </row>
    <row r="28271" spans="14:14" customFormat="1">
      <c r="N28271" s="74"/>
    </row>
    <row r="28272" spans="14:14" customFormat="1">
      <c r="N28272" s="74"/>
    </row>
    <row r="28273" spans="14:14" customFormat="1">
      <c r="N28273" s="74"/>
    </row>
    <row r="28274" spans="14:14" customFormat="1">
      <c r="N28274" s="74"/>
    </row>
    <row r="28275" spans="14:14" customFormat="1">
      <c r="N28275" s="74"/>
    </row>
    <row r="28276" spans="14:14" customFormat="1">
      <c r="N28276" s="74"/>
    </row>
    <row r="28277" spans="14:14" customFormat="1">
      <c r="N28277" s="74"/>
    </row>
    <row r="28278" spans="14:14" customFormat="1">
      <c r="N28278" s="74"/>
    </row>
    <row r="28279" spans="14:14" customFormat="1">
      <c r="N28279" s="74"/>
    </row>
    <row r="28280" spans="14:14" customFormat="1">
      <c r="N28280" s="74"/>
    </row>
    <row r="28281" spans="14:14" customFormat="1">
      <c r="N28281" s="74"/>
    </row>
    <row r="28282" spans="14:14" customFormat="1">
      <c r="N28282" s="74"/>
    </row>
    <row r="28283" spans="14:14" customFormat="1">
      <c r="N28283" s="74"/>
    </row>
    <row r="28284" spans="14:14" customFormat="1">
      <c r="N28284" s="74"/>
    </row>
    <row r="28285" spans="14:14" customFormat="1">
      <c r="N28285" s="74"/>
    </row>
    <row r="28286" spans="14:14" customFormat="1">
      <c r="N28286" s="74"/>
    </row>
    <row r="28287" spans="14:14" customFormat="1">
      <c r="N28287" s="74"/>
    </row>
    <row r="28288" spans="14:14" customFormat="1">
      <c r="N28288" s="74"/>
    </row>
    <row r="28289" spans="14:14" customFormat="1">
      <c r="N28289" s="74"/>
    </row>
    <row r="28290" spans="14:14" customFormat="1">
      <c r="N28290" s="74"/>
    </row>
    <row r="28291" spans="14:14" customFormat="1">
      <c r="N28291" s="74"/>
    </row>
    <row r="28292" spans="14:14" customFormat="1">
      <c r="N28292" s="74"/>
    </row>
    <row r="28293" spans="14:14" customFormat="1">
      <c r="N28293" s="74"/>
    </row>
    <row r="28294" spans="14:14" customFormat="1">
      <c r="N28294" s="74"/>
    </row>
    <row r="28295" spans="14:14" customFormat="1">
      <c r="N28295" s="74"/>
    </row>
    <row r="28296" spans="14:14" customFormat="1">
      <c r="N28296" s="74"/>
    </row>
    <row r="28297" spans="14:14" customFormat="1">
      <c r="N28297" s="74"/>
    </row>
    <row r="28298" spans="14:14" customFormat="1">
      <c r="N28298" s="74"/>
    </row>
    <row r="28299" spans="14:14" customFormat="1">
      <c r="N28299" s="74"/>
    </row>
    <row r="28300" spans="14:14" customFormat="1">
      <c r="N28300" s="74"/>
    </row>
    <row r="28301" spans="14:14" customFormat="1">
      <c r="N28301" s="74"/>
    </row>
    <row r="28302" spans="14:14" customFormat="1">
      <c r="N28302" s="74"/>
    </row>
    <row r="28303" spans="14:14" customFormat="1">
      <c r="N28303" s="74"/>
    </row>
    <row r="28304" spans="14:14" customFormat="1">
      <c r="N28304" s="74"/>
    </row>
    <row r="28305" spans="14:14" customFormat="1">
      <c r="N28305" s="74"/>
    </row>
    <row r="28306" spans="14:14" customFormat="1">
      <c r="N28306" s="74"/>
    </row>
    <row r="28307" spans="14:14" customFormat="1">
      <c r="N28307" s="74"/>
    </row>
    <row r="28308" spans="14:14" customFormat="1">
      <c r="N28308" s="74"/>
    </row>
    <row r="28309" spans="14:14" customFormat="1">
      <c r="N28309" s="74"/>
    </row>
    <row r="28310" spans="14:14" customFormat="1">
      <c r="N28310" s="74"/>
    </row>
    <row r="28311" spans="14:14" customFormat="1">
      <c r="N28311" s="74"/>
    </row>
    <row r="28312" spans="14:14" customFormat="1">
      <c r="N28312" s="74"/>
    </row>
    <row r="28313" spans="14:14" customFormat="1">
      <c r="N28313" s="74"/>
    </row>
    <row r="28314" spans="14:14" customFormat="1">
      <c r="N28314" s="74"/>
    </row>
    <row r="28315" spans="14:14" customFormat="1">
      <c r="N28315" s="74"/>
    </row>
    <row r="28316" spans="14:14" customFormat="1">
      <c r="N28316" s="74"/>
    </row>
    <row r="28317" spans="14:14" customFormat="1">
      <c r="N28317" s="74"/>
    </row>
    <row r="28318" spans="14:14" customFormat="1">
      <c r="N28318" s="74"/>
    </row>
    <row r="28319" spans="14:14" customFormat="1">
      <c r="N28319" s="74"/>
    </row>
    <row r="28320" spans="14:14" customFormat="1">
      <c r="N28320" s="74"/>
    </row>
    <row r="28321" spans="14:14" customFormat="1">
      <c r="N28321" s="74"/>
    </row>
    <row r="28322" spans="14:14" customFormat="1">
      <c r="N28322" s="74"/>
    </row>
    <row r="28323" spans="14:14" customFormat="1">
      <c r="N28323" s="74"/>
    </row>
    <row r="28324" spans="14:14" customFormat="1">
      <c r="N28324" s="74"/>
    </row>
    <row r="28325" spans="14:14" customFormat="1">
      <c r="N28325" s="74"/>
    </row>
    <row r="28326" spans="14:14" customFormat="1">
      <c r="N28326" s="74"/>
    </row>
    <row r="28327" spans="14:14" customFormat="1">
      <c r="N28327" s="74"/>
    </row>
    <row r="28328" spans="14:14" customFormat="1">
      <c r="N28328" s="74"/>
    </row>
    <row r="28329" spans="14:14" customFormat="1">
      <c r="N28329" s="74"/>
    </row>
    <row r="28330" spans="14:14" customFormat="1">
      <c r="N28330" s="74"/>
    </row>
    <row r="28331" spans="14:14" customFormat="1">
      <c r="N28331" s="74"/>
    </row>
    <row r="28332" spans="14:14" customFormat="1">
      <c r="N28332" s="74"/>
    </row>
    <row r="28333" spans="14:14" customFormat="1">
      <c r="N28333" s="74"/>
    </row>
    <row r="28334" spans="14:14" customFormat="1">
      <c r="N28334" s="74"/>
    </row>
    <row r="28335" spans="14:14" customFormat="1">
      <c r="N28335" s="74"/>
    </row>
    <row r="28336" spans="14:14" customFormat="1">
      <c r="N28336" s="74"/>
    </row>
    <row r="28337" spans="14:14" customFormat="1">
      <c r="N28337" s="74"/>
    </row>
    <row r="28338" spans="14:14" customFormat="1">
      <c r="N28338" s="74"/>
    </row>
    <row r="28339" spans="14:14" customFormat="1">
      <c r="N28339" s="74"/>
    </row>
    <row r="28340" spans="14:14" customFormat="1">
      <c r="N28340" s="74"/>
    </row>
    <row r="28341" spans="14:14" customFormat="1">
      <c r="N28341" s="74"/>
    </row>
    <row r="28342" spans="14:14" customFormat="1">
      <c r="N28342" s="74"/>
    </row>
    <row r="28343" spans="14:14" customFormat="1">
      <c r="N28343" s="74"/>
    </row>
    <row r="28344" spans="14:14" customFormat="1">
      <c r="N28344" s="74"/>
    </row>
    <row r="28345" spans="14:14" customFormat="1">
      <c r="N28345" s="74"/>
    </row>
    <row r="28346" spans="14:14" customFormat="1">
      <c r="N28346" s="74"/>
    </row>
    <row r="28347" spans="14:14" customFormat="1">
      <c r="N28347" s="74"/>
    </row>
    <row r="28348" spans="14:14" customFormat="1">
      <c r="N28348" s="74"/>
    </row>
    <row r="28349" spans="14:14" customFormat="1">
      <c r="N28349" s="74"/>
    </row>
    <row r="28350" spans="14:14" customFormat="1">
      <c r="N28350" s="74"/>
    </row>
    <row r="28351" spans="14:14" customFormat="1">
      <c r="N28351" s="74"/>
    </row>
    <row r="28352" spans="14:14" customFormat="1">
      <c r="N28352" s="74"/>
    </row>
    <row r="28353" spans="14:14" customFormat="1">
      <c r="N28353" s="74"/>
    </row>
    <row r="28354" spans="14:14" customFormat="1">
      <c r="N28354" s="74"/>
    </row>
    <row r="28355" spans="14:14" customFormat="1">
      <c r="N28355" s="74"/>
    </row>
    <row r="28356" spans="14:14" customFormat="1">
      <c r="N28356" s="74"/>
    </row>
    <row r="28357" spans="14:14" customFormat="1">
      <c r="N28357" s="74"/>
    </row>
    <row r="28358" spans="14:14" customFormat="1">
      <c r="N28358" s="74"/>
    </row>
    <row r="28359" spans="14:14" customFormat="1">
      <c r="N28359" s="74"/>
    </row>
    <row r="28360" spans="14:14" customFormat="1">
      <c r="N28360" s="74"/>
    </row>
    <row r="28361" spans="14:14" customFormat="1">
      <c r="N28361" s="74"/>
    </row>
    <row r="28362" spans="14:14" customFormat="1">
      <c r="N28362" s="74"/>
    </row>
    <row r="28363" spans="14:14" customFormat="1">
      <c r="N28363" s="74"/>
    </row>
    <row r="28364" spans="14:14" customFormat="1">
      <c r="N28364" s="74"/>
    </row>
    <row r="28365" spans="14:14" customFormat="1">
      <c r="N28365" s="74"/>
    </row>
    <row r="28366" spans="14:14" customFormat="1">
      <c r="N28366" s="74"/>
    </row>
    <row r="28367" spans="14:14" customFormat="1">
      <c r="N28367" s="74"/>
    </row>
    <row r="28368" spans="14:14" customFormat="1">
      <c r="N28368" s="74"/>
    </row>
    <row r="28369" spans="14:14" customFormat="1">
      <c r="N28369" s="74"/>
    </row>
    <row r="28370" spans="14:14" customFormat="1">
      <c r="N28370" s="74"/>
    </row>
    <row r="28371" spans="14:14" customFormat="1">
      <c r="N28371" s="74"/>
    </row>
    <row r="28372" spans="14:14" customFormat="1">
      <c r="N28372" s="74"/>
    </row>
    <row r="28373" spans="14:14" customFormat="1">
      <c r="N28373" s="74"/>
    </row>
    <row r="28374" spans="14:14" customFormat="1">
      <c r="N28374" s="74"/>
    </row>
    <row r="28375" spans="14:14" customFormat="1">
      <c r="N28375" s="74"/>
    </row>
    <row r="28376" spans="14:14" customFormat="1">
      <c r="N28376" s="74"/>
    </row>
    <row r="28377" spans="14:14" customFormat="1">
      <c r="N28377" s="74"/>
    </row>
    <row r="28378" spans="14:14" customFormat="1">
      <c r="N28378" s="74"/>
    </row>
    <row r="28379" spans="14:14" customFormat="1">
      <c r="N28379" s="74"/>
    </row>
    <row r="28380" spans="14:14" customFormat="1">
      <c r="N28380" s="74"/>
    </row>
    <row r="28381" spans="14:14" customFormat="1">
      <c r="N28381" s="74"/>
    </row>
    <row r="28382" spans="14:14" customFormat="1">
      <c r="N28382" s="74"/>
    </row>
    <row r="28383" spans="14:14" customFormat="1">
      <c r="N28383" s="74"/>
    </row>
    <row r="28384" spans="14:14" customFormat="1">
      <c r="N28384" s="74"/>
    </row>
    <row r="28385" spans="14:14" customFormat="1">
      <c r="N28385" s="74"/>
    </row>
    <row r="28386" spans="14:14" customFormat="1">
      <c r="N28386" s="74"/>
    </row>
    <row r="28387" spans="14:14" customFormat="1">
      <c r="N28387" s="74"/>
    </row>
    <row r="28388" spans="14:14" customFormat="1">
      <c r="N28388" s="74"/>
    </row>
    <row r="28389" spans="14:14" customFormat="1">
      <c r="N28389" s="74"/>
    </row>
    <row r="28390" spans="14:14" customFormat="1">
      <c r="N28390" s="74"/>
    </row>
    <row r="28391" spans="14:14" customFormat="1">
      <c r="N28391" s="74"/>
    </row>
    <row r="28392" spans="14:14" customFormat="1">
      <c r="N28392" s="74"/>
    </row>
    <row r="28393" spans="14:14" customFormat="1">
      <c r="N28393" s="74"/>
    </row>
    <row r="28394" spans="14:14" customFormat="1">
      <c r="N28394" s="74"/>
    </row>
    <row r="28395" spans="14:14" customFormat="1">
      <c r="N28395" s="74"/>
    </row>
    <row r="28396" spans="14:14" customFormat="1">
      <c r="N28396" s="74"/>
    </row>
    <row r="28397" spans="14:14" customFormat="1">
      <c r="N28397" s="74"/>
    </row>
    <row r="28398" spans="14:14" customFormat="1">
      <c r="N28398" s="74"/>
    </row>
    <row r="28399" spans="14:14" customFormat="1">
      <c r="N28399" s="74"/>
    </row>
    <row r="28400" spans="14:14" customFormat="1">
      <c r="N28400" s="74"/>
    </row>
    <row r="28401" spans="14:14" customFormat="1">
      <c r="N28401" s="74"/>
    </row>
    <row r="28402" spans="14:14" customFormat="1">
      <c r="N28402" s="74"/>
    </row>
    <row r="28403" spans="14:14" customFormat="1">
      <c r="N28403" s="74"/>
    </row>
    <row r="28404" spans="14:14" customFormat="1">
      <c r="N28404" s="74"/>
    </row>
    <row r="28405" spans="14:14" customFormat="1">
      <c r="N28405" s="74"/>
    </row>
    <row r="28406" spans="14:14" customFormat="1">
      <c r="N28406" s="74"/>
    </row>
    <row r="28407" spans="14:14" customFormat="1">
      <c r="N28407" s="74"/>
    </row>
    <row r="28408" spans="14:14" customFormat="1">
      <c r="N28408" s="74"/>
    </row>
    <row r="28409" spans="14:14" customFormat="1">
      <c r="N28409" s="74"/>
    </row>
    <row r="28410" spans="14:14" customFormat="1">
      <c r="N28410" s="74"/>
    </row>
    <row r="28411" spans="14:14" customFormat="1">
      <c r="N28411" s="74"/>
    </row>
    <row r="28412" spans="14:14" customFormat="1">
      <c r="N28412" s="74"/>
    </row>
    <row r="28413" spans="14:14" customFormat="1">
      <c r="N28413" s="74"/>
    </row>
    <row r="28414" spans="14:14" customFormat="1">
      <c r="N28414" s="74"/>
    </row>
    <row r="28415" spans="14:14" customFormat="1">
      <c r="N28415" s="74"/>
    </row>
    <row r="28416" spans="14:14" customFormat="1">
      <c r="N28416" s="74"/>
    </row>
    <row r="28417" spans="14:14" customFormat="1">
      <c r="N28417" s="74"/>
    </row>
    <row r="28418" spans="14:14" customFormat="1">
      <c r="N28418" s="74"/>
    </row>
    <row r="28419" spans="14:14" customFormat="1">
      <c r="N28419" s="74"/>
    </row>
    <row r="28420" spans="14:14" customFormat="1">
      <c r="N28420" s="74"/>
    </row>
    <row r="28421" spans="14:14" customFormat="1">
      <c r="N28421" s="74"/>
    </row>
    <row r="28422" spans="14:14" customFormat="1">
      <c r="N28422" s="74"/>
    </row>
    <row r="28423" spans="14:14" customFormat="1">
      <c r="N28423" s="74"/>
    </row>
    <row r="28424" spans="14:14" customFormat="1">
      <c r="N28424" s="74"/>
    </row>
    <row r="28425" spans="14:14" customFormat="1">
      <c r="N28425" s="74"/>
    </row>
    <row r="28426" spans="14:14" customFormat="1">
      <c r="N28426" s="74"/>
    </row>
    <row r="28427" spans="14:14" customFormat="1">
      <c r="N28427" s="74"/>
    </row>
    <row r="28428" spans="14:14" customFormat="1">
      <c r="N28428" s="74"/>
    </row>
    <row r="28429" spans="14:14" customFormat="1">
      <c r="N28429" s="74"/>
    </row>
    <row r="28430" spans="14:14" customFormat="1">
      <c r="N28430" s="74"/>
    </row>
    <row r="28431" spans="14:14" customFormat="1">
      <c r="N28431" s="74"/>
    </row>
    <row r="28432" spans="14:14" customFormat="1">
      <c r="N28432" s="74"/>
    </row>
    <row r="28433" spans="14:14" customFormat="1">
      <c r="N28433" s="74"/>
    </row>
    <row r="28434" spans="14:14" customFormat="1">
      <c r="N28434" s="74"/>
    </row>
    <row r="28435" spans="14:14" customFormat="1">
      <c r="N28435" s="74"/>
    </row>
    <row r="28436" spans="14:14" customFormat="1">
      <c r="N28436" s="74"/>
    </row>
    <row r="28437" spans="14:14" customFormat="1">
      <c r="N28437" s="74"/>
    </row>
    <row r="28438" spans="14:14" customFormat="1">
      <c r="N28438" s="74"/>
    </row>
    <row r="28439" spans="14:14" customFormat="1">
      <c r="N28439" s="74"/>
    </row>
    <row r="28440" spans="14:14" customFormat="1">
      <c r="N28440" s="74"/>
    </row>
    <row r="28441" spans="14:14" customFormat="1">
      <c r="N28441" s="74"/>
    </row>
    <row r="28442" spans="14:14" customFormat="1">
      <c r="N28442" s="74"/>
    </row>
    <row r="28443" spans="14:14" customFormat="1">
      <c r="N28443" s="74"/>
    </row>
    <row r="28444" spans="14:14" customFormat="1">
      <c r="N28444" s="74"/>
    </row>
    <row r="28445" spans="14:14" customFormat="1">
      <c r="N28445" s="74"/>
    </row>
    <row r="28446" spans="14:14" customFormat="1">
      <c r="N28446" s="74"/>
    </row>
    <row r="28447" spans="14:14" customFormat="1">
      <c r="N28447" s="74"/>
    </row>
    <row r="28448" spans="14:14" customFormat="1">
      <c r="N28448" s="74"/>
    </row>
    <row r="28449" spans="14:14" customFormat="1">
      <c r="N28449" s="74"/>
    </row>
    <row r="28450" spans="14:14" customFormat="1">
      <c r="N28450" s="74"/>
    </row>
    <row r="28451" spans="14:14" customFormat="1">
      <c r="N28451" s="74"/>
    </row>
    <row r="28452" spans="14:14" customFormat="1">
      <c r="N28452" s="74"/>
    </row>
    <row r="28453" spans="14:14" customFormat="1">
      <c r="N28453" s="74"/>
    </row>
    <row r="28454" spans="14:14" customFormat="1">
      <c r="N28454" s="74"/>
    </row>
    <row r="28455" spans="14:14" customFormat="1">
      <c r="N28455" s="74"/>
    </row>
    <row r="28456" spans="14:14" customFormat="1">
      <c r="N28456" s="74"/>
    </row>
    <row r="28457" spans="14:14" customFormat="1">
      <c r="N28457" s="74"/>
    </row>
    <row r="28458" spans="14:14" customFormat="1">
      <c r="N28458" s="74"/>
    </row>
    <row r="28459" spans="14:14" customFormat="1">
      <c r="N28459" s="74"/>
    </row>
    <row r="28460" spans="14:14" customFormat="1">
      <c r="N28460" s="74"/>
    </row>
    <row r="28461" spans="14:14" customFormat="1">
      <c r="N28461" s="74"/>
    </row>
    <row r="28462" spans="14:14" customFormat="1">
      <c r="N28462" s="74"/>
    </row>
    <row r="28463" spans="14:14" customFormat="1">
      <c r="N28463" s="74"/>
    </row>
    <row r="28464" spans="14:14" customFormat="1">
      <c r="N28464" s="74"/>
    </row>
    <row r="28465" spans="14:14" customFormat="1">
      <c r="N28465" s="74"/>
    </row>
    <row r="28466" spans="14:14" customFormat="1">
      <c r="N28466" s="74"/>
    </row>
    <row r="28467" spans="14:14" customFormat="1">
      <c r="N28467" s="74"/>
    </row>
    <row r="28468" spans="14:14" customFormat="1">
      <c r="N28468" s="74"/>
    </row>
    <row r="28469" spans="14:14" customFormat="1">
      <c r="N28469" s="74"/>
    </row>
    <row r="28470" spans="14:14" customFormat="1">
      <c r="N28470" s="74"/>
    </row>
    <row r="28471" spans="14:14" customFormat="1">
      <c r="N28471" s="74"/>
    </row>
    <row r="28472" spans="14:14" customFormat="1">
      <c r="N28472" s="74"/>
    </row>
    <row r="28473" spans="14:14" customFormat="1">
      <c r="N28473" s="74"/>
    </row>
    <row r="28474" spans="14:14" customFormat="1">
      <c r="N28474" s="74"/>
    </row>
    <row r="28475" spans="14:14" customFormat="1">
      <c r="N28475" s="74"/>
    </row>
    <row r="28476" spans="14:14" customFormat="1">
      <c r="N28476" s="74"/>
    </row>
    <row r="28477" spans="14:14" customFormat="1">
      <c r="N28477" s="74"/>
    </row>
    <row r="28478" spans="14:14" customFormat="1">
      <c r="N28478" s="74"/>
    </row>
    <row r="28479" spans="14:14" customFormat="1">
      <c r="N28479" s="74"/>
    </row>
    <row r="28480" spans="14:14" customFormat="1">
      <c r="N28480" s="74"/>
    </row>
    <row r="28481" spans="14:14" customFormat="1">
      <c r="N28481" s="74"/>
    </row>
    <row r="28482" spans="14:14" customFormat="1">
      <c r="N28482" s="74"/>
    </row>
    <row r="28483" spans="14:14" customFormat="1">
      <c r="N28483" s="74"/>
    </row>
    <row r="28484" spans="14:14" customFormat="1">
      <c r="N28484" s="74"/>
    </row>
    <row r="28485" spans="14:14" customFormat="1">
      <c r="N28485" s="74"/>
    </row>
    <row r="28486" spans="14:14" customFormat="1">
      <c r="N28486" s="74"/>
    </row>
    <row r="28487" spans="14:14" customFormat="1">
      <c r="N28487" s="74"/>
    </row>
    <row r="28488" spans="14:14" customFormat="1">
      <c r="N28488" s="74"/>
    </row>
    <row r="28489" spans="14:14" customFormat="1">
      <c r="N28489" s="74"/>
    </row>
    <row r="28490" spans="14:14" customFormat="1">
      <c r="N28490" s="74"/>
    </row>
    <row r="28491" spans="14:14" customFormat="1">
      <c r="N28491" s="74"/>
    </row>
    <row r="28492" spans="14:14" customFormat="1">
      <c r="N28492" s="74"/>
    </row>
    <row r="28493" spans="14:14" customFormat="1">
      <c r="N28493" s="74"/>
    </row>
    <row r="28494" spans="14:14" customFormat="1">
      <c r="N28494" s="74"/>
    </row>
    <row r="28495" spans="14:14" customFormat="1">
      <c r="N28495" s="74"/>
    </row>
    <row r="28496" spans="14:14" customFormat="1">
      <c r="N28496" s="74"/>
    </row>
    <row r="28497" spans="14:14" customFormat="1">
      <c r="N28497" s="74"/>
    </row>
    <row r="28498" spans="14:14" customFormat="1">
      <c r="N28498" s="74"/>
    </row>
    <row r="28499" spans="14:14" customFormat="1">
      <c r="N28499" s="74"/>
    </row>
    <row r="28500" spans="14:14" customFormat="1">
      <c r="N28500" s="74"/>
    </row>
    <row r="28501" spans="14:14" customFormat="1">
      <c r="N28501" s="74"/>
    </row>
    <row r="28502" spans="14:14" customFormat="1">
      <c r="N28502" s="74"/>
    </row>
    <row r="28503" spans="14:14" customFormat="1">
      <c r="N28503" s="74"/>
    </row>
    <row r="28504" spans="14:14" customFormat="1">
      <c r="N28504" s="74"/>
    </row>
    <row r="28505" spans="14:14" customFormat="1">
      <c r="N28505" s="74"/>
    </row>
    <row r="28506" spans="14:14" customFormat="1">
      <c r="N28506" s="74"/>
    </row>
    <row r="28507" spans="14:14" customFormat="1">
      <c r="N28507" s="74"/>
    </row>
    <row r="28508" spans="14:14" customFormat="1">
      <c r="N28508" s="74"/>
    </row>
    <row r="28509" spans="14:14" customFormat="1">
      <c r="N28509" s="74"/>
    </row>
    <row r="28510" spans="14:14" customFormat="1">
      <c r="N28510" s="74"/>
    </row>
    <row r="28511" spans="14:14" customFormat="1">
      <c r="N28511" s="74"/>
    </row>
    <row r="28512" spans="14:14" customFormat="1">
      <c r="N28512" s="74"/>
    </row>
    <row r="28513" spans="14:14" customFormat="1">
      <c r="N28513" s="74"/>
    </row>
    <row r="28514" spans="14:14" customFormat="1">
      <c r="N28514" s="74"/>
    </row>
    <row r="28515" spans="14:14" customFormat="1">
      <c r="N28515" s="74"/>
    </row>
    <row r="28516" spans="14:14" customFormat="1">
      <c r="N28516" s="74"/>
    </row>
    <row r="28517" spans="14:14" customFormat="1">
      <c r="N28517" s="74"/>
    </row>
    <row r="28518" spans="14:14" customFormat="1">
      <c r="N28518" s="74"/>
    </row>
    <row r="28519" spans="14:14" customFormat="1">
      <c r="N28519" s="74"/>
    </row>
    <row r="28520" spans="14:14" customFormat="1">
      <c r="N28520" s="74"/>
    </row>
    <row r="28521" spans="14:14" customFormat="1">
      <c r="N28521" s="74"/>
    </row>
    <row r="28522" spans="14:14" customFormat="1">
      <c r="N28522" s="74"/>
    </row>
    <row r="28523" spans="14:14" customFormat="1">
      <c r="N28523" s="74"/>
    </row>
    <row r="28524" spans="14:14" customFormat="1">
      <c r="N28524" s="74"/>
    </row>
    <row r="28525" spans="14:14" customFormat="1">
      <c r="N28525" s="74"/>
    </row>
    <row r="28526" spans="14:14" customFormat="1">
      <c r="N28526" s="74"/>
    </row>
    <row r="28527" spans="14:14" customFormat="1">
      <c r="N28527" s="74"/>
    </row>
    <row r="28528" spans="14:14" customFormat="1">
      <c r="N28528" s="74"/>
    </row>
    <row r="28529" spans="14:14" customFormat="1">
      <c r="N28529" s="74"/>
    </row>
    <row r="28530" spans="14:14" customFormat="1">
      <c r="N28530" s="74"/>
    </row>
    <row r="28531" spans="14:14" customFormat="1">
      <c r="N28531" s="74"/>
    </row>
    <row r="28532" spans="14:14" customFormat="1">
      <c r="N28532" s="74"/>
    </row>
    <row r="28533" spans="14:14" customFormat="1">
      <c r="N28533" s="74"/>
    </row>
    <row r="28534" spans="14:14" customFormat="1">
      <c r="N28534" s="74"/>
    </row>
    <row r="28535" spans="14:14" customFormat="1">
      <c r="N28535" s="74"/>
    </row>
    <row r="28536" spans="14:14" customFormat="1">
      <c r="N28536" s="74"/>
    </row>
    <row r="28537" spans="14:14" customFormat="1">
      <c r="N28537" s="74"/>
    </row>
    <row r="28538" spans="14:14" customFormat="1">
      <c r="N28538" s="74"/>
    </row>
    <row r="28539" spans="14:14" customFormat="1">
      <c r="N28539" s="74"/>
    </row>
    <row r="28540" spans="14:14" customFormat="1">
      <c r="N28540" s="74"/>
    </row>
    <row r="28541" spans="14:14" customFormat="1">
      <c r="N28541" s="74"/>
    </row>
    <row r="28542" spans="14:14" customFormat="1">
      <c r="N28542" s="74"/>
    </row>
    <row r="28543" spans="14:14" customFormat="1">
      <c r="N28543" s="74"/>
    </row>
    <row r="28544" spans="14:14" customFormat="1">
      <c r="N28544" s="74"/>
    </row>
    <row r="28545" spans="14:14" customFormat="1">
      <c r="N28545" s="74"/>
    </row>
    <row r="28546" spans="14:14" customFormat="1">
      <c r="N28546" s="74"/>
    </row>
    <row r="28547" spans="14:14" customFormat="1">
      <c r="N28547" s="74"/>
    </row>
    <row r="28548" spans="14:14" customFormat="1">
      <c r="N28548" s="74"/>
    </row>
    <row r="28549" spans="14:14" customFormat="1">
      <c r="N28549" s="74"/>
    </row>
    <row r="28550" spans="14:14" customFormat="1">
      <c r="N28550" s="74"/>
    </row>
    <row r="28551" spans="14:14" customFormat="1">
      <c r="N28551" s="74"/>
    </row>
    <row r="28552" spans="14:14" customFormat="1">
      <c r="N28552" s="74"/>
    </row>
    <row r="28553" spans="14:14" customFormat="1">
      <c r="N28553" s="74"/>
    </row>
    <row r="28554" spans="14:14" customFormat="1">
      <c r="N28554" s="74"/>
    </row>
    <row r="28555" spans="14:14" customFormat="1">
      <c r="N28555" s="74"/>
    </row>
    <row r="28556" spans="14:14" customFormat="1">
      <c r="N28556" s="74"/>
    </row>
    <row r="28557" spans="14:14" customFormat="1">
      <c r="N28557" s="74"/>
    </row>
    <row r="28558" spans="14:14" customFormat="1">
      <c r="N28558" s="74"/>
    </row>
    <row r="28559" spans="14:14" customFormat="1">
      <c r="N28559" s="74"/>
    </row>
    <row r="28560" spans="14:14" customFormat="1">
      <c r="N28560" s="74"/>
    </row>
    <row r="28561" spans="14:14" customFormat="1">
      <c r="N28561" s="74"/>
    </row>
    <row r="28562" spans="14:14" customFormat="1">
      <c r="N28562" s="74"/>
    </row>
    <row r="28563" spans="14:14" customFormat="1">
      <c r="N28563" s="74"/>
    </row>
    <row r="28564" spans="14:14" customFormat="1">
      <c r="N28564" s="74"/>
    </row>
    <row r="28565" spans="14:14" customFormat="1">
      <c r="N28565" s="74"/>
    </row>
    <row r="28566" spans="14:14" customFormat="1">
      <c r="N28566" s="74"/>
    </row>
    <row r="28567" spans="14:14" customFormat="1">
      <c r="N28567" s="74"/>
    </row>
    <row r="28568" spans="14:14" customFormat="1">
      <c r="N28568" s="74"/>
    </row>
    <row r="28569" spans="14:14" customFormat="1">
      <c r="N28569" s="74"/>
    </row>
    <row r="28570" spans="14:14" customFormat="1">
      <c r="N28570" s="74"/>
    </row>
    <row r="28571" spans="14:14" customFormat="1">
      <c r="N28571" s="74"/>
    </row>
    <row r="28572" spans="14:14" customFormat="1">
      <c r="N28572" s="74"/>
    </row>
    <row r="28573" spans="14:14" customFormat="1">
      <c r="N28573" s="74"/>
    </row>
    <row r="28574" spans="14:14" customFormat="1">
      <c r="N28574" s="74"/>
    </row>
    <row r="28575" spans="14:14" customFormat="1">
      <c r="N28575" s="74"/>
    </row>
    <row r="28576" spans="14:14" customFormat="1">
      <c r="N28576" s="74"/>
    </row>
    <row r="28577" spans="14:14" customFormat="1">
      <c r="N28577" s="74"/>
    </row>
    <row r="28578" spans="14:14" customFormat="1">
      <c r="N28578" s="74"/>
    </row>
    <row r="28579" spans="14:14" customFormat="1">
      <c r="N28579" s="74"/>
    </row>
    <row r="28580" spans="14:14" customFormat="1">
      <c r="N28580" s="74"/>
    </row>
    <row r="28581" spans="14:14" customFormat="1">
      <c r="N28581" s="74"/>
    </row>
    <row r="28582" spans="14:14" customFormat="1">
      <c r="N28582" s="74"/>
    </row>
    <row r="28583" spans="14:14" customFormat="1">
      <c r="N28583" s="74"/>
    </row>
    <row r="28584" spans="14:14" customFormat="1">
      <c r="N28584" s="74"/>
    </row>
    <row r="28585" spans="14:14" customFormat="1">
      <c r="N28585" s="74"/>
    </row>
    <row r="28586" spans="14:14" customFormat="1">
      <c r="N28586" s="74"/>
    </row>
    <row r="28587" spans="14:14" customFormat="1">
      <c r="N28587" s="74"/>
    </row>
    <row r="28588" spans="14:14" customFormat="1">
      <c r="N28588" s="74"/>
    </row>
    <row r="28589" spans="14:14" customFormat="1">
      <c r="N28589" s="74"/>
    </row>
    <row r="28590" spans="14:14" customFormat="1">
      <c r="N28590" s="74"/>
    </row>
    <row r="28591" spans="14:14" customFormat="1">
      <c r="N28591" s="74"/>
    </row>
    <row r="28592" spans="14:14" customFormat="1">
      <c r="N28592" s="74"/>
    </row>
    <row r="28593" spans="14:14" customFormat="1">
      <c r="N28593" s="74"/>
    </row>
    <row r="28594" spans="14:14" customFormat="1">
      <c r="N28594" s="74"/>
    </row>
    <row r="28595" spans="14:14" customFormat="1">
      <c r="N28595" s="74"/>
    </row>
    <row r="28596" spans="14:14" customFormat="1">
      <c r="N28596" s="74"/>
    </row>
    <row r="28597" spans="14:14" customFormat="1">
      <c r="N28597" s="74"/>
    </row>
    <row r="28598" spans="14:14" customFormat="1">
      <c r="N28598" s="74"/>
    </row>
    <row r="28599" spans="14:14" customFormat="1">
      <c r="N28599" s="74"/>
    </row>
    <row r="28600" spans="14:14" customFormat="1">
      <c r="N28600" s="74"/>
    </row>
    <row r="28601" spans="14:14" customFormat="1">
      <c r="N28601" s="74"/>
    </row>
    <row r="28602" spans="14:14" customFormat="1">
      <c r="N28602" s="74"/>
    </row>
    <row r="28603" spans="14:14" customFormat="1">
      <c r="N28603" s="74"/>
    </row>
    <row r="28604" spans="14:14" customFormat="1">
      <c r="N28604" s="74"/>
    </row>
    <row r="28605" spans="14:14" customFormat="1">
      <c r="N28605" s="74"/>
    </row>
    <row r="28606" spans="14:14" customFormat="1">
      <c r="N28606" s="74"/>
    </row>
    <row r="28607" spans="14:14" customFormat="1">
      <c r="N28607" s="74"/>
    </row>
    <row r="28608" spans="14:14" customFormat="1">
      <c r="N28608" s="74"/>
    </row>
    <row r="28609" spans="14:14" customFormat="1">
      <c r="N28609" s="74"/>
    </row>
    <row r="28610" spans="14:14" customFormat="1">
      <c r="N28610" s="74"/>
    </row>
    <row r="28611" spans="14:14" customFormat="1">
      <c r="N28611" s="74"/>
    </row>
    <row r="28612" spans="14:14" customFormat="1">
      <c r="N28612" s="74"/>
    </row>
    <row r="28613" spans="14:14" customFormat="1">
      <c r="N28613" s="74"/>
    </row>
    <row r="28614" spans="14:14" customFormat="1">
      <c r="N28614" s="74"/>
    </row>
    <row r="28615" spans="14:14" customFormat="1">
      <c r="N28615" s="74"/>
    </row>
    <row r="28616" spans="14:14" customFormat="1">
      <c r="N28616" s="74"/>
    </row>
    <row r="28617" spans="14:14" customFormat="1">
      <c r="N28617" s="74"/>
    </row>
    <row r="28618" spans="14:14" customFormat="1">
      <c r="N28618" s="74"/>
    </row>
    <row r="28619" spans="14:14" customFormat="1">
      <c r="N28619" s="74"/>
    </row>
    <row r="28620" spans="14:14" customFormat="1">
      <c r="N28620" s="74"/>
    </row>
    <row r="28621" spans="14:14" customFormat="1">
      <c r="N28621" s="74"/>
    </row>
    <row r="28622" spans="14:14" customFormat="1">
      <c r="N28622" s="74"/>
    </row>
    <row r="28623" spans="14:14" customFormat="1">
      <c r="N28623" s="74"/>
    </row>
    <row r="28624" spans="14:14" customFormat="1">
      <c r="N28624" s="74"/>
    </row>
    <row r="28625" spans="14:14" customFormat="1">
      <c r="N28625" s="74"/>
    </row>
    <row r="28626" spans="14:14" customFormat="1">
      <c r="N28626" s="74"/>
    </row>
    <row r="28627" spans="14:14" customFormat="1">
      <c r="N28627" s="74"/>
    </row>
    <row r="28628" spans="14:14" customFormat="1">
      <c r="N28628" s="74"/>
    </row>
    <row r="28629" spans="14:14" customFormat="1">
      <c r="N28629" s="74"/>
    </row>
    <row r="28630" spans="14:14" customFormat="1">
      <c r="N28630" s="74"/>
    </row>
    <row r="28631" spans="14:14" customFormat="1">
      <c r="N28631" s="74"/>
    </row>
    <row r="28632" spans="14:14" customFormat="1">
      <c r="N28632" s="74"/>
    </row>
    <row r="28633" spans="14:14" customFormat="1">
      <c r="N28633" s="74"/>
    </row>
    <row r="28634" spans="14:14" customFormat="1">
      <c r="N28634" s="74"/>
    </row>
    <row r="28635" spans="14:14" customFormat="1">
      <c r="N28635" s="74"/>
    </row>
    <row r="28636" spans="14:14" customFormat="1">
      <c r="N28636" s="74"/>
    </row>
    <row r="28637" spans="14:14" customFormat="1">
      <c r="N28637" s="74"/>
    </row>
    <row r="28638" spans="14:14" customFormat="1">
      <c r="N28638" s="74"/>
    </row>
    <row r="28639" spans="14:14" customFormat="1">
      <c r="N28639" s="74"/>
    </row>
    <row r="28640" spans="14:14" customFormat="1">
      <c r="N28640" s="74"/>
    </row>
    <row r="28641" spans="14:14" customFormat="1">
      <c r="N28641" s="74"/>
    </row>
    <row r="28642" spans="14:14" customFormat="1">
      <c r="N28642" s="74"/>
    </row>
    <row r="28643" spans="14:14" customFormat="1">
      <c r="N28643" s="74"/>
    </row>
    <row r="28644" spans="14:14" customFormat="1">
      <c r="N28644" s="74"/>
    </row>
    <row r="28645" spans="14:14" customFormat="1">
      <c r="N28645" s="74"/>
    </row>
    <row r="28646" spans="14:14" customFormat="1">
      <c r="N28646" s="74"/>
    </row>
    <row r="28647" spans="14:14" customFormat="1">
      <c r="N28647" s="74"/>
    </row>
    <row r="28648" spans="14:14" customFormat="1">
      <c r="N28648" s="74"/>
    </row>
    <row r="28649" spans="14:14" customFormat="1">
      <c r="N28649" s="74"/>
    </row>
    <row r="28650" spans="14:14" customFormat="1">
      <c r="N28650" s="74"/>
    </row>
    <row r="28651" spans="14:14" customFormat="1">
      <c r="N28651" s="74"/>
    </row>
    <row r="28652" spans="14:14" customFormat="1">
      <c r="N28652" s="74"/>
    </row>
    <row r="28653" spans="14:14" customFormat="1">
      <c r="N28653" s="74"/>
    </row>
    <row r="28654" spans="14:14" customFormat="1">
      <c r="N28654" s="74"/>
    </row>
    <row r="28655" spans="14:14" customFormat="1">
      <c r="N28655" s="74"/>
    </row>
    <row r="28656" spans="14:14" customFormat="1">
      <c r="N28656" s="74"/>
    </row>
    <row r="28657" spans="14:14" customFormat="1">
      <c r="N28657" s="74"/>
    </row>
    <row r="28658" spans="14:14" customFormat="1">
      <c r="N28658" s="74"/>
    </row>
    <row r="28659" spans="14:14" customFormat="1">
      <c r="N28659" s="74"/>
    </row>
    <row r="28660" spans="14:14" customFormat="1">
      <c r="N28660" s="74"/>
    </row>
    <row r="28661" spans="14:14" customFormat="1">
      <c r="N28661" s="74"/>
    </row>
    <row r="28662" spans="14:14" customFormat="1">
      <c r="N28662" s="74"/>
    </row>
    <row r="28663" spans="14:14" customFormat="1">
      <c r="N28663" s="74"/>
    </row>
    <row r="28664" spans="14:14" customFormat="1">
      <c r="N28664" s="74"/>
    </row>
    <row r="28665" spans="14:14" customFormat="1">
      <c r="N28665" s="74"/>
    </row>
    <row r="28666" spans="14:14" customFormat="1">
      <c r="N28666" s="74"/>
    </row>
    <row r="28667" spans="14:14" customFormat="1">
      <c r="N28667" s="74"/>
    </row>
    <row r="28668" spans="14:14" customFormat="1">
      <c r="N28668" s="74"/>
    </row>
    <row r="28669" spans="14:14" customFormat="1">
      <c r="N28669" s="74"/>
    </row>
    <row r="28670" spans="14:14" customFormat="1">
      <c r="N28670" s="74"/>
    </row>
    <row r="28671" spans="14:14" customFormat="1">
      <c r="N28671" s="74"/>
    </row>
    <row r="28672" spans="14:14" customFormat="1">
      <c r="N28672" s="74"/>
    </row>
    <row r="28673" spans="14:14" customFormat="1">
      <c r="N28673" s="74"/>
    </row>
    <row r="28674" spans="14:14" customFormat="1">
      <c r="N28674" s="74"/>
    </row>
    <row r="28675" spans="14:14" customFormat="1">
      <c r="N28675" s="74"/>
    </row>
    <row r="28676" spans="14:14" customFormat="1">
      <c r="N28676" s="74"/>
    </row>
    <row r="28677" spans="14:14" customFormat="1">
      <c r="N28677" s="74"/>
    </row>
    <row r="28678" spans="14:14" customFormat="1">
      <c r="N28678" s="74"/>
    </row>
    <row r="28679" spans="14:14" customFormat="1">
      <c r="N28679" s="74"/>
    </row>
    <row r="28680" spans="14:14" customFormat="1">
      <c r="N28680" s="74"/>
    </row>
    <row r="28681" spans="14:14" customFormat="1">
      <c r="N28681" s="74"/>
    </row>
    <row r="28682" spans="14:14" customFormat="1">
      <c r="N28682" s="74"/>
    </row>
    <row r="28683" spans="14:14" customFormat="1">
      <c r="N28683" s="74"/>
    </row>
    <row r="28684" spans="14:14" customFormat="1">
      <c r="N28684" s="74"/>
    </row>
    <row r="28685" spans="14:14" customFormat="1">
      <c r="N28685" s="74"/>
    </row>
    <row r="28686" spans="14:14" customFormat="1">
      <c r="N28686" s="74"/>
    </row>
    <row r="28687" spans="14:14" customFormat="1">
      <c r="N28687" s="74"/>
    </row>
    <row r="28688" spans="14:14" customFormat="1">
      <c r="N28688" s="74"/>
    </row>
    <row r="28689" spans="14:14" customFormat="1">
      <c r="N28689" s="74"/>
    </row>
    <row r="28690" spans="14:14" customFormat="1">
      <c r="N28690" s="74"/>
    </row>
    <row r="28691" spans="14:14" customFormat="1">
      <c r="N28691" s="74"/>
    </row>
    <row r="28692" spans="14:14" customFormat="1">
      <c r="N28692" s="74"/>
    </row>
    <row r="28693" spans="14:14" customFormat="1">
      <c r="N28693" s="74"/>
    </row>
    <row r="28694" spans="14:14" customFormat="1">
      <c r="N28694" s="74"/>
    </row>
    <row r="28695" spans="14:14" customFormat="1">
      <c r="N28695" s="74"/>
    </row>
    <row r="28696" spans="14:14" customFormat="1">
      <c r="N28696" s="74"/>
    </row>
    <row r="28697" spans="14:14" customFormat="1">
      <c r="N28697" s="74"/>
    </row>
    <row r="28698" spans="14:14" customFormat="1">
      <c r="N28698" s="74"/>
    </row>
    <row r="28699" spans="14:14" customFormat="1">
      <c r="N28699" s="74"/>
    </row>
    <row r="28700" spans="14:14" customFormat="1">
      <c r="N28700" s="74"/>
    </row>
    <row r="28701" spans="14:14" customFormat="1">
      <c r="N28701" s="74"/>
    </row>
    <row r="28702" spans="14:14" customFormat="1">
      <c r="N28702" s="74"/>
    </row>
    <row r="28703" spans="14:14" customFormat="1">
      <c r="N28703" s="74"/>
    </row>
    <row r="28704" spans="14:14" customFormat="1">
      <c r="N28704" s="74"/>
    </row>
    <row r="28705" spans="14:14" customFormat="1">
      <c r="N28705" s="74"/>
    </row>
    <row r="28706" spans="14:14" customFormat="1">
      <c r="N28706" s="74"/>
    </row>
    <row r="28707" spans="14:14" customFormat="1">
      <c r="N28707" s="74"/>
    </row>
    <row r="28708" spans="14:14" customFormat="1">
      <c r="N28708" s="74"/>
    </row>
    <row r="28709" spans="14:14" customFormat="1">
      <c r="N28709" s="74"/>
    </row>
    <row r="28710" spans="14:14" customFormat="1">
      <c r="N28710" s="74"/>
    </row>
    <row r="28711" spans="14:14" customFormat="1">
      <c r="N28711" s="74"/>
    </row>
    <row r="28712" spans="14:14" customFormat="1">
      <c r="N28712" s="74"/>
    </row>
    <row r="28713" spans="14:14" customFormat="1">
      <c r="N28713" s="74"/>
    </row>
    <row r="28714" spans="14:14" customFormat="1">
      <c r="N28714" s="74"/>
    </row>
    <row r="28715" spans="14:14" customFormat="1">
      <c r="N28715" s="74"/>
    </row>
    <row r="28716" spans="14:14" customFormat="1">
      <c r="N28716" s="74"/>
    </row>
    <row r="28717" spans="14:14" customFormat="1">
      <c r="N28717" s="74"/>
    </row>
    <row r="28718" spans="14:14" customFormat="1">
      <c r="N28718" s="74"/>
    </row>
    <row r="28719" spans="14:14" customFormat="1">
      <c r="N28719" s="74"/>
    </row>
    <row r="28720" spans="14:14" customFormat="1">
      <c r="N28720" s="74"/>
    </row>
    <row r="28721" spans="14:14" customFormat="1">
      <c r="N28721" s="74"/>
    </row>
    <row r="28722" spans="14:14" customFormat="1">
      <c r="N28722" s="74"/>
    </row>
    <row r="28723" spans="14:14" customFormat="1">
      <c r="N28723" s="74"/>
    </row>
    <row r="28724" spans="14:14" customFormat="1">
      <c r="N28724" s="74"/>
    </row>
    <row r="28725" spans="14:14" customFormat="1">
      <c r="N28725" s="74"/>
    </row>
    <row r="28726" spans="14:14" customFormat="1">
      <c r="N28726" s="74"/>
    </row>
    <row r="28727" spans="14:14" customFormat="1">
      <c r="N28727" s="74"/>
    </row>
    <row r="28728" spans="14:14" customFormat="1">
      <c r="N28728" s="74"/>
    </row>
    <row r="28729" spans="14:14" customFormat="1">
      <c r="N28729" s="74"/>
    </row>
    <row r="28730" spans="14:14" customFormat="1">
      <c r="N28730" s="74"/>
    </row>
    <row r="28731" spans="14:14" customFormat="1">
      <c r="N28731" s="74"/>
    </row>
    <row r="28732" spans="14:14" customFormat="1">
      <c r="N28732" s="74"/>
    </row>
    <row r="28733" spans="14:14" customFormat="1">
      <c r="N28733" s="74"/>
    </row>
    <row r="28734" spans="14:14" customFormat="1">
      <c r="N28734" s="74"/>
    </row>
    <row r="28735" spans="14:14" customFormat="1">
      <c r="N28735" s="74"/>
    </row>
    <row r="28736" spans="14:14" customFormat="1">
      <c r="N28736" s="74"/>
    </row>
    <row r="28737" spans="14:14" customFormat="1">
      <c r="N28737" s="74"/>
    </row>
    <row r="28738" spans="14:14" customFormat="1">
      <c r="N28738" s="74"/>
    </row>
    <row r="28739" spans="14:14" customFormat="1">
      <c r="N28739" s="74"/>
    </row>
    <row r="28740" spans="14:14" customFormat="1">
      <c r="N28740" s="74"/>
    </row>
    <row r="28741" spans="14:14" customFormat="1">
      <c r="N28741" s="74"/>
    </row>
    <row r="28742" spans="14:14" customFormat="1">
      <c r="N28742" s="74"/>
    </row>
    <row r="28743" spans="14:14" customFormat="1">
      <c r="N28743" s="74"/>
    </row>
    <row r="28744" spans="14:14" customFormat="1">
      <c r="N28744" s="74"/>
    </row>
    <row r="28745" spans="14:14" customFormat="1">
      <c r="N28745" s="74"/>
    </row>
    <row r="28746" spans="14:14" customFormat="1">
      <c r="N28746" s="74"/>
    </row>
    <row r="28747" spans="14:14" customFormat="1">
      <c r="N28747" s="74"/>
    </row>
    <row r="28748" spans="14:14" customFormat="1">
      <c r="N28748" s="74"/>
    </row>
    <row r="28749" spans="14:14" customFormat="1">
      <c r="N28749" s="74"/>
    </row>
    <row r="28750" spans="14:14" customFormat="1">
      <c r="N28750" s="74"/>
    </row>
    <row r="28751" spans="14:14" customFormat="1">
      <c r="N28751" s="74"/>
    </row>
    <row r="28752" spans="14:14" customFormat="1">
      <c r="N28752" s="74"/>
    </row>
    <row r="28753" spans="14:14" customFormat="1">
      <c r="N28753" s="74"/>
    </row>
    <row r="28754" spans="14:14" customFormat="1">
      <c r="N28754" s="74"/>
    </row>
    <row r="28755" spans="14:14" customFormat="1">
      <c r="N28755" s="74"/>
    </row>
    <row r="28756" spans="14:14" customFormat="1">
      <c r="N28756" s="74"/>
    </row>
    <row r="28757" spans="14:14" customFormat="1">
      <c r="N28757" s="74"/>
    </row>
    <row r="28758" spans="14:14" customFormat="1">
      <c r="N28758" s="74"/>
    </row>
    <row r="28759" spans="14:14" customFormat="1">
      <c r="N28759" s="74"/>
    </row>
    <row r="28760" spans="14:14" customFormat="1">
      <c r="N28760" s="74"/>
    </row>
    <row r="28761" spans="14:14" customFormat="1">
      <c r="N28761" s="74"/>
    </row>
    <row r="28762" spans="14:14" customFormat="1">
      <c r="N28762" s="74"/>
    </row>
    <row r="28763" spans="14:14" customFormat="1">
      <c r="N28763" s="74"/>
    </row>
    <row r="28764" spans="14:14" customFormat="1">
      <c r="N28764" s="74"/>
    </row>
    <row r="28765" spans="14:14" customFormat="1">
      <c r="N28765" s="74"/>
    </row>
    <row r="28766" spans="14:14" customFormat="1">
      <c r="N28766" s="74"/>
    </row>
    <row r="28767" spans="14:14" customFormat="1">
      <c r="N28767" s="74"/>
    </row>
    <row r="28768" spans="14:14" customFormat="1">
      <c r="N28768" s="74"/>
    </row>
    <row r="28769" spans="14:14" customFormat="1">
      <c r="N28769" s="74"/>
    </row>
    <row r="28770" spans="14:14" customFormat="1">
      <c r="N28770" s="74"/>
    </row>
    <row r="28771" spans="14:14" customFormat="1">
      <c r="N28771" s="74"/>
    </row>
    <row r="28772" spans="14:14" customFormat="1">
      <c r="N28772" s="74"/>
    </row>
    <row r="28773" spans="14:14" customFormat="1">
      <c r="N28773" s="74"/>
    </row>
    <row r="28774" spans="14:14" customFormat="1">
      <c r="N28774" s="74"/>
    </row>
    <row r="28775" spans="14:14" customFormat="1">
      <c r="N28775" s="74"/>
    </row>
    <row r="28776" spans="14:14" customFormat="1">
      <c r="N28776" s="74"/>
    </row>
    <row r="28777" spans="14:14" customFormat="1">
      <c r="N28777" s="74"/>
    </row>
    <row r="28778" spans="14:14" customFormat="1">
      <c r="N28778" s="74"/>
    </row>
    <row r="28779" spans="14:14" customFormat="1">
      <c r="N28779" s="74"/>
    </row>
    <row r="28780" spans="14:14" customFormat="1">
      <c r="N28780" s="74"/>
    </row>
    <row r="28781" spans="14:14" customFormat="1">
      <c r="N28781" s="74"/>
    </row>
    <row r="28782" spans="14:14" customFormat="1">
      <c r="N28782" s="74"/>
    </row>
    <row r="28783" spans="14:14" customFormat="1">
      <c r="N28783" s="74"/>
    </row>
    <row r="28784" spans="14:14" customFormat="1">
      <c r="N28784" s="74"/>
    </row>
    <row r="28785" spans="14:14" customFormat="1">
      <c r="N28785" s="74"/>
    </row>
    <row r="28786" spans="14:14" customFormat="1">
      <c r="N28786" s="74"/>
    </row>
    <row r="28787" spans="14:14" customFormat="1">
      <c r="N28787" s="74"/>
    </row>
    <row r="28788" spans="14:14" customFormat="1">
      <c r="N28788" s="74"/>
    </row>
    <row r="28789" spans="14:14" customFormat="1">
      <c r="N28789" s="74"/>
    </row>
    <row r="28790" spans="14:14" customFormat="1">
      <c r="N28790" s="74"/>
    </row>
    <row r="28791" spans="14:14" customFormat="1">
      <c r="N28791" s="74"/>
    </row>
    <row r="28792" spans="14:14" customFormat="1">
      <c r="N28792" s="74"/>
    </row>
    <row r="28793" spans="14:14" customFormat="1">
      <c r="N28793" s="74"/>
    </row>
    <row r="28794" spans="14:14" customFormat="1">
      <c r="N28794" s="74"/>
    </row>
    <row r="28795" spans="14:14" customFormat="1">
      <c r="N28795" s="74"/>
    </row>
    <row r="28796" spans="14:14" customFormat="1">
      <c r="N28796" s="74"/>
    </row>
    <row r="28797" spans="14:14" customFormat="1">
      <c r="N28797" s="74"/>
    </row>
    <row r="28798" spans="14:14" customFormat="1">
      <c r="N28798" s="74"/>
    </row>
    <row r="28799" spans="14:14" customFormat="1">
      <c r="N28799" s="74"/>
    </row>
    <row r="28800" spans="14:14" customFormat="1">
      <c r="N28800" s="74"/>
    </row>
    <row r="28801" spans="14:14" customFormat="1">
      <c r="N28801" s="74"/>
    </row>
    <row r="28802" spans="14:14" customFormat="1">
      <c r="N28802" s="74"/>
    </row>
    <row r="28803" spans="14:14" customFormat="1">
      <c r="N28803" s="74"/>
    </row>
    <row r="28804" spans="14:14" customFormat="1">
      <c r="N28804" s="74"/>
    </row>
    <row r="28805" spans="14:14" customFormat="1">
      <c r="N28805" s="74"/>
    </row>
    <row r="28806" spans="14:14" customFormat="1">
      <c r="N28806" s="74"/>
    </row>
    <row r="28807" spans="14:14" customFormat="1">
      <c r="N28807" s="74"/>
    </row>
    <row r="28808" spans="14:14" customFormat="1">
      <c r="N28808" s="74"/>
    </row>
    <row r="28809" spans="14:14" customFormat="1">
      <c r="N28809" s="74"/>
    </row>
    <row r="28810" spans="14:14" customFormat="1">
      <c r="N28810" s="74"/>
    </row>
    <row r="28811" spans="14:14" customFormat="1">
      <c r="N28811" s="74"/>
    </row>
    <row r="28812" spans="14:14" customFormat="1">
      <c r="N28812" s="74"/>
    </row>
    <row r="28813" spans="14:14" customFormat="1">
      <c r="N28813" s="74"/>
    </row>
    <row r="28814" spans="14:14" customFormat="1">
      <c r="N28814" s="74"/>
    </row>
    <row r="28815" spans="14:14" customFormat="1">
      <c r="N28815" s="74"/>
    </row>
    <row r="28816" spans="14:14" customFormat="1">
      <c r="N28816" s="74"/>
    </row>
    <row r="28817" spans="14:14" customFormat="1">
      <c r="N28817" s="74"/>
    </row>
    <row r="28818" spans="14:14" customFormat="1">
      <c r="N28818" s="74"/>
    </row>
    <row r="28819" spans="14:14" customFormat="1">
      <c r="N28819" s="74"/>
    </row>
    <row r="28820" spans="14:14" customFormat="1">
      <c r="N28820" s="74"/>
    </row>
    <row r="28821" spans="14:14" customFormat="1">
      <c r="N28821" s="74"/>
    </row>
    <row r="28822" spans="14:14" customFormat="1">
      <c r="N28822" s="74"/>
    </row>
    <row r="28823" spans="14:14" customFormat="1">
      <c r="N28823" s="74"/>
    </row>
    <row r="28824" spans="14:14" customFormat="1">
      <c r="N28824" s="74"/>
    </row>
    <row r="28825" spans="14:14" customFormat="1">
      <c r="N28825" s="74"/>
    </row>
    <row r="28826" spans="14:14" customFormat="1">
      <c r="N28826" s="74"/>
    </row>
    <row r="28827" spans="14:14" customFormat="1">
      <c r="N28827" s="74"/>
    </row>
    <row r="28828" spans="14:14" customFormat="1">
      <c r="N28828" s="74"/>
    </row>
    <row r="28829" spans="14:14" customFormat="1">
      <c r="N28829" s="74"/>
    </row>
    <row r="28830" spans="14:14" customFormat="1">
      <c r="N28830" s="74"/>
    </row>
    <row r="28831" spans="14:14" customFormat="1">
      <c r="N28831" s="74"/>
    </row>
    <row r="28832" spans="14:14" customFormat="1">
      <c r="N28832" s="74"/>
    </row>
    <row r="28833" spans="14:14" customFormat="1">
      <c r="N28833" s="74"/>
    </row>
    <row r="28834" spans="14:14" customFormat="1">
      <c r="N28834" s="74"/>
    </row>
    <row r="28835" spans="14:14" customFormat="1">
      <c r="N28835" s="74"/>
    </row>
    <row r="28836" spans="14:14" customFormat="1">
      <c r="N28836" s="74"/>
    </row>
    <row r="28837" spans="14:14" customFormat="1">
      <c r="N28837" s="74"/>
    </row>
    <row r="28838" spans="14:14" customFormat="1">
      <c r="N28838" s="74"/>
    </row>
    <row r="28839" spans="14:14" customFormat="1">
      <c r="N28839" s="74"/>
    </row>
    <row r="28840" spans="14:14" customFormat="1">
      <c r="N28840" s="74"/>
    </row>
    <row r="28841" spans="14:14" customFormat="1">
      <c r="N28841" s="74"/>
    </row>
    <row r="28842" spans="14:14" customFormat="1">
      <c r="N28842" s="74"/>
    </row>
    <row r="28843" spans="14:14" customFormat="1">
      <c r="N28843" s="74"/>
    </row>
    <row r="28844" spans="14:14" customFormat="1">
      <c r="N28844" s="74"/>
    </row>
    <row r="28845" spans="14:14" customFormat="1">
      <c r="N28845" s="74"/>
    </row>
    <row r="28846" spans="14:14" customFormat="1">
      <c r="N28846" s="74"/>
    </row>
    <row r="28847" spans="14:14" customFormat="1">
      <c r="N28847" s="74"/>
    </row>
    <row r="28848" spans="14:14" customFormat="1">
      <c r="N28848" s="74"/>
    </row>
    <row r="28849" spans="14:14" customFormat="1">
      <c r="N28849" s="74"/>
    </row>
    <row r="28850" spans="14:14" customFormat="1">
      <c r="N28850" s="74"/>
    </row>
    <row r="28851" spans="14:14" customFormat="1">
      <c r="N28851" s="74"/>
    </row>
    <row r="28852" spans="14:14" customFormat="1">
      <c r="N28852" s="74"/>
    </row>
    <row r="28853" spans="14:14" customFormat="1">
      <c r="N28853" s="74"/>
    </row>
    <row r="28854" spans="14:14" customFormat="1">
      <c r="N28854" s="74"/>
    </row>
    <row r="28855" spans="14:14" customFormat="1">
      <c r="N28855" s="74"/>
    </row>
    <row r="28856" spans="14:14" customFormat="1">
      <c r="N28856" s="74"/>
    </row>
    <row r="28857" spans="14:14" customFormat="1">
      <c r="N28857" s="74"/>
    </row>
    <row r="28858" spans="14:14" customFormat="1">
      <c r="N28858" s="74"/>
    </row>
    <row r="28859" spans="14:14" customFormat="1">
      <c r="N28859" s="74"/>
    </row>
    <row r="28860" spans="14:14" customFormat="1">
      <c r="N28860" s="74"/>
    </row>
    <row r="28861" spans="14:14" customFormat="1">
      <c r="N28861" s="74"/>
    </row>
    <row r="28862" spans="14:14" customFormat="1">
      <c r="N28862" s="74"/>
    </row>
    <row r="28863" spans="14:14" customFormat="1">
      <c r="N28863" s="74"/>
    </row>
    <row r="28864" spans="14:14" customFormat="1">
      <c r="N28864" s="74"/>
    </row>
    <row r="28865" spans="14:14" customFormat="1">
      <c r="N28865" s="74"/>
    </row>
    <row r="28866" spans="14:14" customFormat="1">
      <c r="N28866" s="74"/>
    </row>
    <row r="28867" spans="14:14" customFormat="1">
      <c r="N28867" s="74"/>
    </row>
    <row r="28868" spans="14:14" customFormat="1">
      <c r="N28868" s="74"/>
    </row>
    <row r="28869" spans="14:14" customFormat="1">
      <c r="N28869" s="74"/>
    </row>
    <row r="28870" spans="14:14" customFormat="1">
      <c r="N28870" s="74"/>
    </row>
    <row r="28871" spans="14:14" customFormat="1">
      <c r="N28871" s="74"/>
    </row>
    <row r="28872" spans="14:14" customFormat="1">
      <c r="N28872" s="74"/>
    </row>
    <row r="28873" spans="14:14" customFormat="1">
      <c r="N28873" s="74"/>
    </row>
    <row r="28874" spans="14:14" customFormat="1">
      <c r="N28874" s="74"/>
    </row>
    <row r="28875" spans="14:14" customFormat="1">
      <c r="N28875" s="74"/>
    </row>
    <row r="28876" spans="14:14" customFormat="1">
      <c r="N28876" s="74"/>
    </row>
    <row r="28877" spans="14:14" customFormat="1">
      <c r="N28877" s="74"/>
    </row>
    <row r="28878" spans="14:14" customFormat="1">
      <c r="N28878" s="74"/>
    </row>
    <row r="28879" spans="14:14" customFormat="1">
      <c r="N28879" s="74"/>
    </row>
    <row r="28880" spans="14:14" customFormat="1">
      <c r="N28880" s="74"/>
    </row>
    <row r="28881" spans="14:14" customFormat="1">
      <c r="N28881" s="74"/>
    </row>
    <row r="28882" spans="14:14" customFormat="1">
      <c r="N28882" s="74"/>
    </row>
    <row r="28883" spans="14:14" customFormat="1">
      <c r="N28883" s="74"/>
    </row>
    <row r="28884" spans="14:14" customFormat="1">
      <c r="N28884" s="74"/>
    </row>
    <row r="28885" spans="14:14" customFormat="1">
      <c r="N28885" s="74"/>
    </row>
    <row r="28886" spans="14:14" customFormat="1">
      <c r="N28886" s="74"/>
    </row>
    <row r="28887" spans="14:14" customFormat="1">
      <c r="N28887" s="74"/>
    </row>
    <row r="28888" spans="14:14" customFormat="1">
      <c r="N28888" s="74"/>
    </row>
    <row r="28889" spans="14:14" customFormat="1">
      <c r="N28889" s="74"/>
    </row>
    <row r="28890" spans="14:14" customFormat="1">
      <c r="N28890" s="74"/>
    </row>
    <row r="28891" spans="14:14" customFormat="1">
      <c r="N28891" s="74"/>
    </row>
    <row r="28892" spans="14:14" customFormat="1">
      <c r="N28892" s="74"/>
    </row>
    <row r="28893" spans="14:14" customFormat="1">
      <c r="N28893" s="74"/>
    </row>
    <row r="28894" spans="14:14" customFormat="1">
      <c r="N28894" s="74"/>
    </row>
    <row r="28895" spans="14:14" customFormat="1">
      <c r="N28895" s="74"/>
    </row>
    <row r="28896" spans="14:14" customFormat="1">
      <c r="N28896" s="74"/>
    </row>
    <row r="28897" spans="14:14" customFormat="1">
      <c r="N28897" s="74"/>
    </row>
    <row r="28898" spans="14:14" customFormat="1">
      <c r="N28898" s="74"/>
    </row>
    <row r="28899" spans="14:14" customFormat="1">
      <c r="N28899" s="74"/>
    </row>
    <row r="28900" spans="14:14" customFormat="1">
      <c r="N28900" s="74"/>
    </row>
    <row r="28901" spans="14:14" customFormat="1">
      <c r="N28901" s="74"/>
    </row>
    <row r="28902" spans="14:14" customFormat="1">
      <c r="N28902" s="74"/>
    </row>
    <row r="28903" spans="14:14" customFormat="1">
      <c r="N28903" s="74"/>
    </row>
    <row r="28904" spans="14:14" customFormat="1">
      <c r="N28904" s="74"/>
    </row>
    <row r="28905" spans="14:14" customFormat="1">
      <c r="N28905" s="74"/>
    </row>
    <row r="28906" spans="14:14" customFormat="1">
      <c r="N28906" s="74"/>
    </row>
    <row r="28907" spans="14:14" customFormat="1">
      <c r="N28907" s="74"/>
    </row>
    <row r="28908" spans="14:14" customFormat="1">
      <c r="N28908" s="74"/>
    </row>
    <row r="28909" spans="14:14" customFormat="1">
      <c r="N28909" s="74"/>
    </row>
    <row r="28910" spans="14:14" customFormat="1">
      <c r="N28910" s="74"/>
    </row>
    <row r="28911" spans="14:14" customFormat="1">
      <c r="N28911" s="74"/>
    </row>
    <row r="28912" spans="14:14" customFormat="1">
      <c r="N28912" s="74"/>
    </row>
    <row r="28913" spans="14:14" customFormat="1">
      <c r="N28913" s="74"/>
    </row>
    <row r="28914" spans="14:14" customFormat="1">
      <c r="N28914" s="74"/>
    </row>
    <row r="28915" spans="14:14" customFormat="1">
      <c r="N28915" s="74"/>
    </row>
    <row r="28916" spans="14:14" customFormat="1">
      <c r="N28916" s="74"/>
    </row>
    <row r="28917" spans="14:14" customFormat="1">
      <c r="N28917" s="74"/>
    </row>
    <row r="28918" spans="14:14" customFormat="1">
      <c r="N28918" s="74"/>
    </row>
    <row r="28919" spans="14:14" customFormat="1">
      <c r="N28919" s="74"/>
    </row>
    <row r="28920" spans="14:14" customFormat="1">
      <c r="N28920" s="74"/>
    </row>
    <row r="28921" spans="14:14" customFormat="1">
      <c r="N28921" s="74"/>
    </row>
    <row r="28922" spans="14:14" customFormat="1">
      <c r="N28922" s="74"/>
    </row>
    <row r="28923" spans="14:14" customFormat="1">
      <c r="N28923" s="74"/>
    </row>
    <row r="28924" spans="14:14" customFormat="1">
      <c r="N28924" s="74"/>
    </row>
    <row r="28925" spans="14:14" customFormat="1">
      <c r="N28925" s="74"/>
    </row>
    <row r="28926" spans="14:14" customFormat="1">
      <c r="N28926" s="74"/>
    </row>
    <row r="28927" spans="14:14" customFormat="1">
      <c r="N28927" s="74"/>
    </row>
    <row r="28928" spans="14:14" customFormat="1">
      <c r="N28928" s="74"/>
    </row>
    <row r="28929" spans="14:14" customFormat="1">
      <c r="N28929" s="74"/>
    </row>
    <row r="28930" spans="14:14" customFormat="1">
      <c r="N28930" s="74"/>
    </row>
    <row r="28931" spans="14:14" customFormat="1">
      <c r="N28931" s="74"/>
    </row>
    <row r="28932" spans="14:14" customFormat="1">
      <c r="N28932" s="74"/>
    </row>
    <row r="28933" spans="14:14" customFormat="1">
      <c r="N28933" s="74"/>
    </row>
    <row r="28934" spans="14:14" customFormat="1">
      <c r="N28934" s="74"/>
    </row>
    <row r="28935" spans="14:14" customFormat="1">
      <c r="N28935" s="74"/>
    </row>
    <row r="28936" spans="14:14" customFormat="1">
      <c r="N28936" s="74"/>
    </row>
    <row r="28937" spans="14:14" customFormat="1">
      <c r="N28937" s="74"/>
    </row>
    <row r="28938" spans="14:14" customFormat="1">
      <c r="N28938" s="74"/>
    </row>
    <row r="28939" spans="14:14" customFormat="1">
      <c r="N28939" s="74"/>
    </row>
    <row r="28940" spans="14:14" customFormat="1">
      <c r="N28940" s="74"/>
    </row>
    <row r="28941" spans="14:14" customFormat="1">
      <c r="N28941" s="74"/>
    </row>
    <row r="28942" spans="14:14" customFormat="1">
      <c r="N28942" s="74"/>
    </row>
    <row r="28943" spans="14:14" customFormat="1">
      <c r="N28943" s="74"/>
    </row>
    <row r="28944" spans="14:14" customFormat="1">
      <c r="N28944" s="74"/>
    </row>
    <row r="28945" spans="14:14" customFormat="1">
      <c r="N28945" s="74"/>
    </row>
    <row r="28946" spans="14:14" customFormat="1">
      <c r="N28946" s="74"/>
    </row>
    <row r="28947" spans="14:14" customFormat="1">
      <c r="N28947" s="74"/>
    </row>
    <row r="28948" spans="14:14" customFormat="1">
      <c r="N28948" s="74"/>
    </row>
    <row r="28949" spans="14:14" customFormat="1">
      <c r="N28949" s="74"/>
    </row>
    <row r="28950" spans="14:14" customFormat="1">
      <c r="N28950" s="74"/>
    </row>
    <row r="28951" spans="14:14" customFormat="1">
      <c r="N28951" s="74"/>
    </row>
    <row r="28952" spans="14:14" customFormat="1">
      <c r="N28952" s="74"/>
    </row>
    <row r="28953" spans="14:14" customFormat="1">
      <c r="N28953" s="74"/>
    </row>
    <row r="28954" spans="14:14" customFormat="1">
      <c r="N28954" s="74"/>
    </row>
    <row r="28955" spans="14:14" customFormat="1">
      <c r="N28955" s="74"/>
    </row>
    <row r="28956" spans="14:14" customFormat="1">
      <c r="N28956" s="74"/>
    </row>
    <row r="28957" spans="14:14" customFormat="1">
      <c r="N28957" s="74"/>
    </row>
    <row r="28958" spans="14:14" customFormat="1">
      <c r="N28958" s="74"/>
    </row>
    <row r="28959" spans="14:14" customFormat="1">
      <c r="N28959" s="74"/>
    </row>
    <row r="28960" spans="14:14" customFormat="1">
      <c r="N28960" s="74"/>
    </row>
    <row r="28961" spans="14:14" customFormat="1">
      <c r="N28961" s="74"/>
    </row>
    <row r="28962" spans="14:14" customFormat="1">
      <c r="N28962" s="74"/>
    </row>
    <row r="28963" spans="14:14" customFormat="1">
      <c r="N28963" s="74"/>
    </row>
    <row r="28964" spans="14:14" customFormat="1">
      <c r="N28964" s="74"/>
    </row>
    <row r="28965" spans="14:14" customFormat="1">
      <c r="N28965" s="74"/>
    </row>
    <row r="28966" spans="14:14" customFormat="1">
      <c r="N28966" s="74"/>
    </row>
    <row r="28967" spans="14:14" customFormat="1">
      <c r="N28967" s="74"/>
    </row>
    <row r="28968" spans="14:14" customFormat="1">
      <c r="N28968" s="74"/>
    </row>
    <row r="28969" spans="14:14" customFormat="1">
      <c r="N28969" s="74"/>
    </row>
    <row r="28970" spans="14:14" customFormat="1">
      <c r="N28970" s="74"/>
    </row>
    <row r="28971" spans="14:14" customFormat="1">
      <c r="N28971" s="74"/>
    </row>
    <row r="28972" spans="14:14" customFormat="1">
      <c r="N28972" s="74"/>
    </row>
    <row r="28973" spans="14:14" customFormat="1">
      <c r="N28973" s="74"/>
    </row>
    <row r="28974" spans="14:14" customFormat="1">
      <c r="N28974" s="74"/>
    </row>
    <row r="28975" spans="14:14" customFormat="1">
      <c r="N28975" s="74"/>
    </row>
    <row r="28976" spans="14:14" customFormat="1">
      <c r="N28976" s="74"/>
    </row>
    <row r="28977" spans="14:14" customFormat="1">
      <c r="N28977" s="74"/>
    </row>
    <row r="28978" spans="14:14" customFormat="1">
      <c r="N28978" s="74"/>
    </row>
    <row r="28979" spans="14:14" customFormat="1">
      <c r="N28979" s="74"/>
    </row>
    <row r="28980" spans="14:14" customFormat="1">
      <c r="N28980" s="74"/>
    </row>
    <row r="28981" spans="14:14" customFormat="1">
      <c r="N28981" s="74"/>
    </row>
    <row r="28982" spans="14:14" customFormat="1">
      <c r="N28982" s="74"/>
    </row>
    <row r="28983" spans="14:14" customFormat="1">
      <c r="N28983" s="74"/>
    </row>
    <row r="28984" spans="14:14" customFormat="1">
      <c r="N28984" s="74"/>
    </row>
    <row r="28985" spans="14:14" customFormat="1">
      <c r="N28985" s="74"/>
    </row>
    <row r="28986" spans="14:14" customFormat="1">
      <c r="N28986" s="74"/>
    </row>
    <row r="28987" spans="14:14" customFormat="1">
      <c r="N28987" s="74"/>
    </row>
    <row r="28988" spans="14:14" customFormat="1">
      <c r="N28988" s="74"/>
    </row>
    <row r="28989" spans="14:14" customFormat="1">
      <c r="N28989" s="74"/>
    </row>
    <row r="28990" spans="14:14" customFormat="1">
      <c r="N28990" s="74"/>
    </row>
    <row r="28991" spans="14:14" customFormat="1">
      <c r="N28991" s="74"/>
    </row>
    <row r="28992" spans="14:14" customFormat="1">
      <c r="N28992" s="74"/>
    </row>
    <row r="28993" spans="14:14" customFormat="1">
      <c r="N28993" s="74"/>
    </row>
    <row r="28994" spans="14:14" customFormat="1">
      <c r="N28994" s="74"/>
    </row>
    <row r="28995" spans="14:14" customFormat="1">
      <c r="N28995" s="74"/>
    </row>
    <row r="28996" spans="14:14" customFormat="1">
      <c r="N28996" s="74"/>
    </row>
    <row r="28997" spans="14:14" customFormat="1">
      <c r="N28997" s="74"/>
    </row>
    <row r="28998" spans="14:14" customFormat="1">
      <c r="N28998" s="74"/>
    </row>
    <row r="28999" spans="14:14" customFormat="1">
      <c r="N28999" s="74"/>
    </row>
    <row r="29000" spans="14:14" customFormat="1">
      <c r="N29000" s="74"/>
    </row>
    <row r="29001" spans="14:14" customFormat="1">
      <c r="N29001" s="74"/>
    </row>
    <row r="29002" spans="14:14" customFormat="1">
      <c r="N29002" s="74"/>
    </row>
    <row r="29003" spans="14:14" customFormat="1">
      <c r="N29003" s="74"/>
    </row>
    <row r="29004" spans="14:14" customFormat="1">
      <c r="N29004" s="74"/>
    </row>
    <row r="29005" spans="14:14" customFormat="1">
      <c r="N29005" s="74"/>
    </row>
    <row r="29006" spans="14:14" customFormat="1">
      <c r="N29006" s="74"/>
    </row>
    <row r="29007" spans="14:14" customFormat="1">
      <c r="N29007" s="74"/>
    </row>
    <row r="29008" spans="14:14" customFormat="1">
      <c r="N29008" s="74"/>
    </row>
    <row r="29009" spans="14:14" customFormat="1">
      <c r="N29009" s="74"/>
    </row>
    <row r="29010" spans="14:14" customFormat="1">
      <c r="N29010" s="74"/>
    </row>
    <row r="29011" spans="14:14" customFormat="1">
      <c r="N29011" s="74"/>
    </row>
    <row r="29012" spans="14:14" customFormat="1">
      <c r="N29012" s="74"/>
    </row>
    <row r="29013" spans="14:14" customFormat="1">
      <c r="N29013" s="74"/>
    </row>
    <row r="29014" spans="14:14" customFormat="1">
      <c r="N29014" s="74"/>
    </row>
    <row r="29015" spans="14:14" customFormat="1">
      <c r="N29015" s="74"/>
    </row>
    <row r="29016" spans="14:14" customFormat="1">
      <c r="N29016" s="74"/>
    </row>
    <row r="29017" spans="14:14" customFormat="1">
      <c r="N29017" s="74"/>
    </row>
    <row r="29018" spans="14:14" customFormat="1">
      <c r="N29018" s="74"/>
    </row>
    <row r="29019" spans="14:14" customFormat="1">
      <c r="N29019" s="74"/>
    </row>
    <row r="29020" spans="14:14" customFormat="1">
      <c r="N29020" s="74"/>
    </row>
    <row r="29021" spans="14:14" customFormat="1">
      <c r="N29021" s="74"/>
    </row>
    <row r="29022" spans="14:14" customFormat="1">
      <c r="N29022" s="74"/>
    </row>
    <row r="29023" spans="14:14" customFormat="1">
      <c r="N29023" s="74"/>
    </row>
    <row r="29024" spans="14:14" customFormat="1">
      <c r="N29024" s="74"/>
    </row>
    <row r="29025" spans="14:14" customFormat="1">
      <c r="N29025" s="74"/>
    </row>
    <row r="29026" spans="14:14" customFormat="1">
      <c r="N29026" s="74"/>
    </row>
    <row r="29027" spans="14:14" customFormat="1">
      <c r="N29027" s="74"/>
    </row>
    <row r="29028" spans="14:14" customFormat="1">
      <c r="N29028" s="74"/>
    </row>
    <row r="29029" spans="14:14" customFormat="1">
      <c r="N29029" s="74"/>
    </row>
    <row r="29030" spans="14:14" customFormat="1">
      <c r="N29030" s="74"/>
    </row>
    <row r="29031" spans="14:14" customFormat="1">
      <c r="N29031" s="74"/>
    </row>
    <row r="29032" spans="14:14" customFormat="1">
      <c r="N29032" s="74"/>
    </row>
    <row r="29033" spans="14:14" customFormat="1">
      <c r="N29033" s="74"/>
    </row>
    <row r="29034" spans="14:14" customFormat="1">
      <c r="N29034" s="74"/>
    </row>
    <row r="29035" spans="14:14" customFormat="1">
      <c r="N29035" s="74"/>
    </row>
    <row r="29036" spans="14:14" customFormat="1">
      <c r="N29036" s="74"/>
    </row>
    <row r="29037" spans="14:14" customFormat="1">
      <c r="N29037" s="74"/>
    </row>
    <row r="29038" spans="14:14" customFormat="1">
      <c r="N29038" s="74"/>
    </row>
    <row r="29039" spans="14:14" customFormat="1">
      <c r="N29039" s="74"/>
    </row>
    <row r="29040" spans="14:14" customFormat="1">
      <c r="N29040" s="74"/>
    </row>
    <row r="29041" spans="14:14" customFormat="1">
      <c r="N29041" s="74"/>
    </row>
    <row r="29042" spans="14:14" customFormat="1">
      <c r="N29042" s="74"/>
    </row>
    <row r="29043" spans="14:14" customFormat="1">
      <c r="N29043" s="74"/>
    </row>
    <row r="29044" spans="14:14" customFormat="1">
      <c r="N29044" s="74"/>
    </row>
    <row r="29045" spans="14:14" customFormat="1">
      <c r="N29045" s="74"/>
    </row>
    <row r="29046" spans="14:14" customFormat="1">
      <c r="N29046" s="74"/>
    </row>
    <row r="29047" spans="14:14" customFormat="1">
      <c r="N29047" s="74"/>
    </row>
    <row r="29048" spans="14:14" customFormat="1">
      <c r="N29048" s="74"/>
    </row>
    <row r="29049" spans="14:14" customFormat="1">
      <c r="N29049" s="74"/>
    </row>
    <row r="29050" spans="14:14" customFormat="1">
      <c r="N29050" s="74"/>
    </row>
    <row r="29051" spans="14:14" customFormat="1">
      <c r="N29051" s="74"/>
    </row>
    <row r="29052" spans="14:14" customFormat="1">
      <c r="N29052" s="74"/>
    </row>
    <row r="29053" spans="14:14" customFormat="1">
      <c r="N29053" s="74"/>
    </row>
    <row r="29054" spans="14:14" customFormat="1">
      <c r="N29054" s="74"/>
    </row>
    <row r="29055" spans="14:14" customFormat="1">
      <c r="N29055" s="74"/>
    </row>
    <row r="29056" spans="14:14" customFormat="1">
      <c r="N29056" s="74"/>
    </row>
    <row r="29057" spans="14:14" customFormat="1">
      <c r="N29057" s="74"/>
    </row>
    <row r="29058" spans="14:14" customFormat="1">
      <c r="N29058" s="74"/>
    </row>
    <row r="29059" spans="14:14" customFormat="1">
      <c r="N29059" s="74"/>
    </row>
    <row r="29060" spans="14:14" customFormat="1">
      <c r="N29060" s="74"/>
    </row>
    <row r="29061" spans="14:14" customFormat="1">
      <c r="N29061" s="74"/>
    </row>
    <row r="29062" spans="14:14" customFormat="1">
      <c r="N29062" s="74"/>
    </row>
    <row r="29063" spans="14:14" customFormat="1">
      <c r="N29063" s="74"/>
    </row>
    <row r="29064" spans="14:14" customFormat="1">
      <c r="N29064" s="74"/>
    </row>
    <row r="29065" spans="14:14" customFormat="1">
      <c r="N29065" s="74"/>
    </row>
    <row r="29066" spans="14:14" customFormat="1">
      <c r="N29066" s="74"/>
    </row>
    <row r="29067" spans="14:14" customFormat="1">
      <c r="N29067" s="74"/>
    </row>
    <row r="29068" spans="14:14" customFormat="1">
      <c r="N29068" s="74"/>
    </row>
    <row r="29069" spans="14:14" customFormat="1">
      <c r="N29069" s="74"/>
    </row>
    <row r="29070" spans="14:14" customFormat="1">
      <c r="N29070" s="74"/>
    </row>
    <row r="29071" spans="14:14" customFormat="1">
      <c r="N29071" s="74"/>
    </row>
    <row r="29072" spans="14:14" customFormat="1">
      <c r="N29072" s="74"/>
    </row>
    <row r="29073" spans="14:14" customFormat="1">
      <c r="N29073" s="74"/>
    </row>
    <row r="29074" spans="14:14" customFormat="1">
      <c r="N29074" s="74"/>
    </row>
    <row r="29075" spans="14:14" customFormat="1">
      <c r="N29075" s="74"/>
    </row>
    <row r="29076" spans="14:14" customFormat="1">
      <c r="N29076" s="74"/>
    </row>
    <row r="29077" spans="14:14" customFormat="1">
      <c r="N29077" s="74"/>
    </row>
    <row r="29078" spans="14:14" customFormat="1">
      <c r="N29078" s="74"/>
    </row>
    <row r="29079" spans="14:14" customFormat="1">
      <c r="N29079" s="74"/>
    </row>
    <row r="29080" spans="14:14" customFormat="1">
      <c r="N29080" s="74"/>
    </row>
    <row r="29081" spans="14:14" customFormat="1">
      <c r="N29081" s="74"/>
    </row>
    <row r="29082" spans="14:14" customFormat="1">
      <c r="N29082" s="74"/>
    </row>
    <row r="29083" spans="14:14" customFormat="1">
      <c r="N29083" s="74"/>
    </row>
    <row r="29084" spans="14:14" customFormat="1">
      <c r="N29084" s="74"/>
    </row>
    <row r="29085" spans="14:14" customFormat="1">
      <c r="N29085" s="74"/>
    </row>
    <row r="29086" spans="14:14" customFormat="1">
      <c r="N29086" s="74"/>
    </row>
    <row r="29087" spans="14:14" customFormat="1">
      <c r="N29087" s="74"/>
    </row>
    <row r="29088" spans="14:14" customFormat="1">
      <c r="N29088" s="74"/>
    </row>
    <row r="29089" spans="14:14" customFormat="1">
      <c r="N29089" s="74"/>
    </row>
    <row r="29090" spans="14:14" customFormat="1">
      <c r="N29090" s="74"/>
    </row>
    <row r="29091" spans="14:14" customFormat="1">
      <c r="N29091" s="74"/>
    </row>
    <row r="29092" spans="14:14" customFormat="1">
      <c r="N29092" s="74"/>
    </row>
    <row r="29093" spans="14:14" customFormat="1">
      <c r="N29093" s="74"/>
    </row>
    <row r="29094" spans="14:14" customFormat="1">
      <c r="N29094" s="74"/>
    </row>
    <row r="29095" spans="14:14" customFormat="1">
      <c r="N29095" s="74"/>
    </row>
    <row r="29096" spans="14:14" customFormat="1">
      <c r="N29096" s="74"/>
    </row>
    <row r="29097" spans="14:14" customFormat="1">
      <c r="N29097" s="74"/>
    </row>
    <row r="29098" spans="14:14" customFormat="1">
      <c r="N29098" s="74"/>
    </row>
    <row r="29099" spans="14:14" customFormat="1">
      <c r="N29099" s="74"/>
    </row>
    <row r="29100" spans="14:14" customFormat="1">
      <c r="N29100" s="74"/>
    </row>
    <row r="29101" spans="14:14" customFormat="1">
      <c r="N29101" s="74"/>
    </row>
    <row r="29102" spans="14:14" customFormat="1">
      <c r="N29102" s="74"/>
    </row>
    <row r="29103" spans="14:14" customFormat="1">
      <c r="N29103" s="74"/>
    </row>
    <row r="29104" spans="14:14" customFormat="1">
      <c r="N29104" s="74"/>
    </row>
    <row r="29105" spans="14:14" customFormat="1">
      <c r="N29105" s="74"/>
    </row>
    <row r="29106" spans="14:14" customFormat="1">
      <c r="N29106" s="74"/>
    </row>
    <row r="29107" spans="14:14" customFormat="1">
      <c r="N29107" s="74"/>
    </row>
    <row r="29108" spans="14:14" customFormat="1">
      <c r="N29108" s="74"/>
    </row>
    <row r="29109" spans="14:14" customFormat="1">
      <c r="N29109" s="74"/>
    </row>
    <row r="29110" spans="14:14" customFormat="1">
      <c r="N29110" s="74"/>
    </row>
    <row r="29111" spans="14:14" customFormat="1">
      <c r="N29111" s="74"/>
    </row>
    <row r="29112" spans="14:14" customFormat="1">
      <c r="N29112" s="74"/>
    </row>
    <row r="29113" spans="14:14" customFormat="1">
      <c r="N29113" s="74"/>
    </row>
    <row r="29114" spans="14:14" customFormat="1">
      <c r="N29114" s="74"/>
    </row>
    <row r="29115" spans="14:14" customFormat="1">
      <c r="N29115" s="74"/>
    </row>
    <row r="29116" spans="14:14" customFormat="1">
      <c r="N29116" s="74"/>
    </row>
    <row r="29117" spans="14:14" customFormat="1">
      <c r="N29117" s="74"/>
    </row>
    <row r="29118" spans="14:14" customFormat="1">
      <c r="N29118" s="74"/>
    </row>
    <row r="29119" spans="14:14" customFormat="1">
      <c r="N29119" s="74"/>
    </row>
    <row r="29120" spans="14:14" customFormat="1">
      <c r="N29120" s="74"/>
    </row>
    <row r="29121" spans="14:14" customFormat="1">
      <c r="N29121" s="74"/>
    </row>
    <row r="29122" spans="14:14" customFormat="1">
      <c r="N29122" s="74"/>
    </row>
    <row r="29123" spans="14:14" customFormat="1">
      <c r="N29123" s="74"/>
    </row>
    <row r="29124" spans="14:14" customFormat="1">
      <c r="N29124" s="74"/>
    </row>
    <row r="29125" spans="14:14" customFormat="1">
      <c r="N29125" s="74"/>
    </row>
    <row r="29126" spans="14:14" customFormat="1">
      <c r="N29126" s="74"/>
    </row>
    <row r="29127" spans="14:14" customFormat="1">
      <c r="N29127" s="74"/>
    </row>
    <row r="29128" spans="14:14" customFormat="1">
      <c r="N29128" s="74"/>
    </row>
    <row r="29129" spans="14:14" customFormat="1">
      <c r="N29129" s="74"/>
    </row>
    <row r="29130" spans="14:14" customFormat="1">
      <c r="N29130" s="74"/>
    </row>
    <row r="29131" spans="14:14" customFormat="1">
      <c r="N29131" s="74"/>
    </row>
    <row r="29132" spans="14:14" customFormat="1">
      <c r="N29132" s="74"/>
    </row>
    <row r="29133" spans="14:14" customFormat="1">
      <c r="N29133" s="74"/>
    </row>
    <row r="29134" spans="14:14" customFormat="1">
      <c r="N29134" s="74"/>
    </row>
    <row r="29135" spans="14:14" customFormat="1">
      <c r="N29135" s="74"/>
    </row>
    <row r="29136" spans="14:14" customFormat="1">
      <c r="N29136" s="74"/>
    </row>
    <row r="29137" spans="14:14" customFormat="1">
      <c r="N29137" s="74"/>
    </row>
    <row r="29138" spans="14:14" customFormat="1">
      <c r="N29138" s="74"/>
    </row>
    <row r="29139" spans="14:14" customFormat="1">
      <c r="N29139" s="74"/>
    </row>
    <row r="29140" spans="14:14" customFormat="1">
      <c r="N29140" s="74"/>
    </row>
    <row r="29141" spans="14:14" customFormat="1">
      <c r="N29141" s="74"/>
    </row>
    <row r="29142" spans="14:14" customFormat="1">
      <c r="N29142" s="74"/>
    </row>
    <row r="29143" spans="14:14" customFormat="1">
      <c r="N29143" s="74"/>
    </row>
    <row r="29144" spans="14:14" customFormat="1">
      <c r="N29144" s="74"/>
    </row>
    <row r="29145" spans="14:14" customFormat="1">
      <c r="N29145" s="74"/>
    </row>
    <row r="29146" spans="14:14" customFormat="1">
      <c r="N29146" s="74"/>
    </row>
    <row r="29147" spans="14:14" customFormat="1">
      <c r="N29147" s="74"/>
    </row>
    <row r="29148" spans="14:14" customFormat="1">
      <c r="N29148" s="74"/>
    </row>
    <row r="29149" spans="14:14" customFormat="1">
      <c r="N29149" s="74"/>
    </row>
    <row r="29150" spans="14:14" customFormat="1">
      <c r="N29150" s="74"/>
    </row>
    <row r="29151" spans="14:14" customFormat="1">
      <c r="N29151" s="74"/>
    </row>
    <row r="29152" spans="14:14" customFormat="1">
      <c r="N29152" s="74"/>
    </row>
    <row r="29153" spans="14:14" customFormat="1">
      <c r="N29153" s="74"/>
    </row>
    <row r="29154" spans="14:14" customFormat="1">
      <c r="N29154" s="74"/>
    </row>
    <row r="29155" spans="14:14" customFormat="1">
      <c r="N29155" s="74"/>
    </row>
    <row r="29156" spans="14:14" customFormat="1">
      <c r="N29156" s="74"/>
    </row>
    <row r="29157" spans="14:14" customFormat="1">
      <c r="N29157" s="74"/>
    </row>
    <row r="29158" spans="14:14" customFormat="1">
      <c r="N29158" s="74"/>
    </row>
    <row r="29159" spans="14:14" customFormat="1">
      <c r="N29159" s="74"/>
    </row>
    <row r="29160" spans="14:14" customFormat="1">
      <c r="N29160" s="74"/>
    </row>
    <row r="29161" spans="14:14" customFormat="1">
      <c r="N29161" s="74"/>
    </row>
    <row r="29162" spans="14:14" customFormat="1">
      <c r="N29162" s="74"/>
    </row>
    <row r="29163" spans="14:14" customFormat="1">
      <c r="N29163" s="74"/>
    </row>
    <row r="29164" spans="14:14" customFormat="1">
      <c r="N29164" s="74"/>
    </row>
    <row r="29165" spans="14:14" customFormat="1">
      <c r="N29165" s="74"/>
    </row>
    <row r="29166" spans="14:14" customFormat="1">
      <c r="N29166" s="74"/>
    </row>
    <row r="29167" spans="14:14" customFormat="1">
      <c r="N29167" s="74"/>
    </row>
    <row r="29168" spans="14:14" customFormat="1">
      <c r="N29168" s="74"/>
    </row>
    <row r="29169" spans="14:14" customFormat="1">
      <c r="N29169" s="74"/>
    </row>
    <row r="29170" spans="14:14" customFormat="1">
      <c r="N29170" s="74"/>
    </row>
    <row r="29171" spans="14:14" customFormat="1">
      <c r="N29171" s="74"/>
    </row>
    <row r="29172" spans="14:14" customFormat="1">
      <c r="N29172" s="74"/>
    </row>
    <row r="29173" spans="14:14" customFormat="1">
      <c r="N29173" s="74"/>
    </row>
    <row r="29174" spans="14:14" customFormat="1">
      <c r="N29174" s="74"/>
    </row>
    <row r="29175" spans="14:14" customFormat="1">
      <c r="N29175" s="74"/>
    </row>
    <row r="29176" spans="14:14" customFormat="1">
      <c r="N29176" s="74"/>
    </row>
    <row r="29177" spans="14:14" customFormat="1">
      <c r="N29177" s="74"/>
    </row>
    <row r="29178" spans="14:14" customFormat="1">
      <c r="N29178" s="74"/>
    </row>
    <row r="29179" spans="14:14" customFormat="1">
      <c r="N29179" s="74"/>
    </row>
    <row r="29180" spans="14:14" customFormat="1">
      <c r="N29180" s="74"/>
    </row>
    <row r="29181" spans="14:14" customFormat="1">
      <c r="N29181" s="74"/>
    </row>
    <row r="29182" spans="14:14" customFormat="1">
      <c r="N29182" s="74"/>
    </row>
    <row r="29183" spans="14:14" customFormat="1">
      <c r="N29183" s="74"/>
    </row>
    <row r="29184" spans="14:14" customFormat="1">
      <c r="N29184" s="74"/>
    </row>
    <row r="29185" spans="14:14" customFormat="1">
      <c r="N29185" s="74"/>
    </row>
    <row r="29186" spans="14:14" customFormat="1">
      <c r="N29186" s="74"/>
    </row>
    <row r="29187" spans="14:14" customFormat="1">
      <c r="N29187" s="74"/>
    </row>
    <row r="29188" spans="14:14" customFormat="1">
      <c r="N29188" s="74"/>
    </row>
    <row r="29189" spans="14:14" customFormat="1">
      <c r="N29189" s="74"/>
    </row>
    <row r="29190" spans="14:14" customFormat="1">
      <c r="N29190" s="74"/>
    </row>
    <row r="29191" spans="14:14" customFormat="1">
      <c r="N29191" s="74"/>
    </row>
    <row r="29192" spans="14:14" customFormat="1">
      <c r="N29192" s="74"/>
    </row>
    <row r="29193" spans="14:14" customFormat="1">
      <c r="N29193" s="74"/>
    </row>
    <row r="29194" spans="14:14" customFormat="1">
      <c r="N29194" s="74"/>
    </row>
    <row r="29195" spans="14:14" customFormat="1">
      <c r="N29195" s="74"/>
    </row>
    <row r="29196" spans="14:14" customFormat="1">
      <c r="N29196" s="74"/>
    </row>
    <row r="29197" spans="14:14" customFormat="1">
      <c r="N29197" s="74"/>
    </row>
    <row r="29198" spans="14:14" customFormat="1">
      <c r="N29198" s="74"/>
    </row>
    <row r="29199" spans="14:14" customFormat="1">
      <c r="N29199" s="74"/>
    </row>
    <row r="29200" spans="14:14" customFormat="1">
      <c r="N29200" s="74"/>
    </row>
    <row r="29201" spans="14:14" customFormat="1">
      <c r="N29201" s="74"/>
    </row>
    <row r="29202" spans="14:14" customFormat="1">
      <c r="N29202" s="74"/>
    </row>
    <row r="29203" spans="14:14" customFormat="1">
      <c r="N29203" s="74"/>
    </row>
    <row r="29204" spans="14:14" customFormat="1">
      <c r="N29204" s="74"/>
    </row>
    <row r="29205" spans="14:14" customFormat="1">
      <c r="N29205" s="74"/>
    </row>
    <row r="29206" spans="14:14" customFormat="1">
      <c r="N29206" s="74"/>
    </row>
    <row r="29207" spans="14:14" customFormat="1">
      <c r="N29207" s="74"/>
    </row>
    <row r="29208" spans="14:14" customFormat="1">
      <c r="N29208" s="74"/>
    </row>
    <row r="29209" spans="14:14" customFormat="1">
      <c r="N29209" s="74"/>
    </row>
    <row r="29210" spans="14:14" customFormat="1">
      <c r="N29210" s="74"/>
    </row>
    <row r="29211" spans="14:14" customFormat="1">
      <c r="N29211" s="74"/>
    </row>
    <row r="29212" spans="14:14" customFormat="1">
      <c r="N29212" s="74"/>
    </row>
    <row r="29213" spans="14:14" customFormat="1">
      <c r="N29213" s="74"/>
    </row>
    <row r="29214" spans="14:14" customFormat="1">
      <c r="N29214" s="74"/>
    </row>
    <row r="29215" spans="14:14" customFormat="1">
      <c r="N29215" s="74"/>
    </row>
    <row r="29216" spans="14:14" customFormat="1">
      <c r="N29216" s="74"/>
    </row>
    <row r="29217" spans="14:14" customFormat="1">
      <c r="N29217" s="74"/>
    </row>
    <row r="29218" spans="14:14" customFormat="1">
      <c r="N29218" s="74"/>
    </row>
    <row r="29219" spans="14:14" customFormat="1">
      <c r="N29219" s="74"/>
    </row>
    <row r="29220" spans="14:14" customFormat="1">
      <c r="N29220" s="74"/>
    </row>
    <row r="29221" spans="14:14" customFormat="1">
      <c r="N29221" s="74"/>
    </row>
    <row r="29222" spans="14:14" customFormat="1">
      <c r="N29222" s="74"/>
    </row>
    <row r="29223" spans="14:14" customFormat="1">
      <c r="N29223" s="74"/>
    </row>
    <row r="29224" spans="14:14" customFormat="1">
      <c r="N29224" s="74"/>
    </row>
    <row r="29225" spans="14:14" customFormat="1">
      <c r="N29225" s="74"/>
    </row>
    <row r="29226" spans="14:14" customFormat="1">
      <c r="N29226" s="74"/>
    </row>
    <row r="29227" spans="14:14" customFormat="1">
      <c r="N29227" s="74"/>
    </row>
    <row r="29228" spans="14:14" customFormat="1">
      <c r="N29228" s="74"/>
    </row>
    <row r="29229" spans="14:14" customFormat="1">
      <c r="N29229" s="74"/>
    </row>
    <row r="29230" spans="14:14" customFormat="1">
      <c r="N29230" s="74"/>
    </row>
    <row r="29231" spans="14:14" customFormat="1">
      <c r="N29231" s="74"/>
    </row>
    <row r="29232" spans="14:14" customFormat="1">
      <c r="N29232" s="74"/>
    </row>
    <row r="29233" spans="14:14" customFormat="1">
      <c r="N29233" s="74"/>
    </row>
    <row r="29234" spans="14:14" customFormat="1">
      <c r="N29234" s="74"/>
    </row>
    <row r="29235" spans="14:14" customFormat="1">
      <c r="N29235" s="74"/>
    </row>
    <row r="29236" spans="14:14" customFormat="1">
      <c r="N29236" s="74"/>
    </row>
    <row r="29237" spans="14:14" customFormat="1">
      <c r="N29237" s="74"/>
    </row>
    <row r="29238" spans="14:14" customFormat="1">
      <c r="N29238" s="74"/>
    </row>
    <row r="29239" spans="14:14" customFormat="1">
      <c r="N29239" s="74"/>
    </row>
    <row r="29240" spans="14:14" customFormat="1">
      <c r="N29240" s="74"/>
    </row>
    <row r="29241" spans="14:14" customFormat="1">
      <c r="N29241" s="74"/>
    </row>
    <row r="29242" spans="14:14" customFormat="1">
      <c r="N29242" s="74"/>
    </row>
    <row r="29243" spans="14:14" customFormat="1">
      <c r="N29243" s="74"/>
    </row>
    <row r="29244" spans="14:14" customFormat="1">
      <c r="N29244" s="74"/>
    </row>
    <row r="29245" spans="14:14" customFormat="1">
      <c r="N29245" s="74"/>
    </row>
    <row r="29246" spans="14:14" customFormat="1">
      <c r="N29246" s="74"/>
    </row>
    <row r="29247" spans="14:14" customFormat="1">
      <c r="N29247" s="74"/>
    </row>
    <row r="29248" spans="14:14" customFormat="1">
      <c r="N29248" s="74"/>
    </row>
    <row r="29249" spans="14:14" customFormat="1">
      <c r="N29249" s="74"/>
    </row>
    <row r="29250" spans="14:14" customFormat="1">
      <c r="N29250" s="74"/>
    </row>
    <row r="29251" spans="14:14" customFormat="1">
      <c r="N29251" s="74"/>
    </row>
    <row r="29252" spans="14:14" customFormat="1">
      <c r="N29252" s="74"/>
    </row>
    <row r="29253" spans="14:14" customFormat="1">
      <c r="N29253" s="74"/>
    </row>
    <row r="29254" spans="14:14" customFormat="1">
      <c r="N29254" s="74"/>
    </row>
    <row r="29255" spans="14:14" customFormat="1">
      <c r="N29255" s="74"/>
    </row>
    <row r="29256" spans="14:14" customFormat="1">
      <c r="N29256" s="74"/>
    </row>
    <row r="29257" spans="14:14" customFormat="1">
      <c r="N29257" s="74"/>
    </row>
    <row r="29258" spans="14:14" customFormat="1">
      <c r="N29258" s="74"/>
    </row>
    <row r="29259" spans="14:14" customFormat="1">
      <c r="N29259" s="74"/>
    </row>
    <row r="29260" spans="14:14" customFormat="1">
      <c r="N29260" s="74"/>
    </row>
    <row r="29261" spans="14:14" customFormat="1">
      <c r="N29261" s="74"/>
    </row>
    <row r="29262" spans="14:14" customFormat="1">
      <c r="N29262" s="74"/>
    </row>
    <row r="29263" spans="14:14" customFormat="1">
      <c r="N29263" s="74"/>
    </row>
    <row r="29264" spans="14:14" customFormat="1">
      <c r="N29264" s="74"/>
    </row>
    <row r="29265" spans="14:14" customFormat="1">
      <c r="N29265" s="74"/>
    </row>
    <row r="29266" spans="14:14" customFormat="1">
      <c r="N29266" s="74"/>
    </row>
    <row r="29267" spans="14:14" customFormat="1">
      <c r="N29267" s="74"/>
    </row>
    <row r="29268" spans="14:14" customFormat="1">
      <c r="N29268" s="74"/>
    </row>
    <row r="29269" spans="14:14" customFormat="1">
      <c r="N29269" s="74"/>
    </row>
    <row r="29270" spans="14:14" customFormat="1">
      <c r="N29270" s="74"/>
    </row>
    <row r="29271" spans="14:14" customFormat="1">
      <c r="N29271" s="74"/>
    </row>
    <row r="29272" spans="14:14" customFormat="1">
      <c r="N29272" s="74"/>
    </row>
    <row r="29273" spans="14:14" customFormat="1">
      <c r="N29273" s="74"/>
    </row>
    <row r="29274" spans="14:14" customFormat="1">
      <c r="N29274" s="74"/>
    </row>
    <row r="29275" spans="14:14" customFormat="1">
      <c r="N29275" s="74"/>
    </row>
    <row r="29276" spans="14:14" customFormat="1">
      <c r="N29276" s="74"/>
    </row>
    <row r="29277" spans="14:14" customFormat="1">
      <c r="N29277" s="74"/>
    </row>
    <row r="29278" spans="14:14" customFormat="1">
      <c r="N29278" s="74"/>
    </row>
    <row r="29279" spans="14:14" customFormat="1">
      <c r="N29279" s="74"/>
    </row>
    <row r="29280" spans="14:14" customFormat="1">
      <c r="N29280" s="74"/>
    </row>
    <row r="29281" spans="14:14" customFormat="1">
      <c r="N29281" s="74"/>
    </row>
    <row r="29282" spans="14:14" customFormat="1">
      <c r="N29282" s="74"/>
    </row>
    <row r="29283" spans="14:14" customFormat="1">
      <c r="N29283" s="74"/>
    </row>
    <row r="29284" spans="14:14" customFormat="1">
      <c r="N29284" s="74"/>
    </row>
    <row r="29285" spans="14:14" customFormat="1">
      <c r="N29285" s="74"/>
    </row>
    <row r="29286" spans="14:14" customFormat="1">
      <c r="N29286" s="74"/>
    </row>
    <row r="29287" spans="14:14" customFormat="1">
      <c r="N29287" s="74"/>
    </row>
    <row r="29288" spans="14:14" customFormat="1">
      <c r="N29288" s="74"/>
    </row>
    <row r="29289" spans="14:14" customFormat="1">
      <c r="N29289" s="74"/>
    </row>
    <row r="29290" spans="14:14" customFormat="1">
      <c r="N29290" s="74"/>
    </row>
    <row r="29291" spans="14:14" customFormat="1">
      <c r="N29291" s="74"/>
    </row>
    <row r="29292" spans="14:14" customFormat="1">
      <c r="N29292" s="74"/>
    </row>
    <row r="29293" spans="14:14" customFormat="1">
      <c r="N29293" s="74"/>
    </row>
    <row r="29294" spans="14:14" customFormat="1">
      <c r="N29294" s="74"/>
    </row>
    <row r="29295" spans="14:14" customFormat="1">
      <c r="N29295" s="74"/>
    </row>
    <row r="29296" spans="14:14" customFormat="1">
      <c r="N29296" s="74"/>
    </row>
    <row r="29297" spans="14:14" customFormat="1">
      <c r="N29297" s="74"/>
    </row>
    <row r="29298" spans="14:14" customFormat="1">
      <c r="N29298" s="74"/>
    </row>
    <row r="29299" spans="14:14" customFormat="1">
      <c r="N29299" s="74"/>
    </row>
    <row r="29300" spans="14:14" customFormat="1">
      <c r="N29300" s="74"/>
    </row>
    <row r="29301" spans="14:14" customFormat="1">
      <c r="N29301" s="74"/>
    </row>
    <row r="29302" spans="14:14" customFormat="1">
      <c r="N29302" s="74"/>
    </row>
    <row r="29303" spans="14:14" customFormat="1">
      <c r="N29303" s="74"/>
    </row>
    <row r="29304" spans="14:14" customFormat="1">
      <c r="N29304" s="74"/>
    </row>
    <row r="29305" spans="14:14" customFormat="1">
      <c r="N29305" s="74"/>
    </row>
    <row r="29306" spans="14:14" customFormat="1">
      <c r="N29306" s="74"/>
    </row>
    <row r="29307" spans="14:14" customFormat="1">
      <c r="N29307" s="74"/>
    </row>
    <row r="29308" spans="14:14" customFormat="1">
      <c r="N29308" s="74"/>
    </row>
    <row r="29309" spans="14:14" customFormat="1">
      <c r="N29309" s="74"/>
    </row>
    <row r="29310" spans="14:14" customFormat="1">
      <c r="N29310" s="74"/>
    </row>
    <row r="29311" spans="14:14" customFormat="1">
      <c r="N29311" s="74"/>
    </row>
    <row r="29312" spans="14:14" customFormat="1">
      <c r="N29312" s="74"/>
    </row>
    <row r="29313" spans="14:14" customFormat="1">
      <c r="N29313" s="74"/>
    </row>
    <row r="29314" spans="14:14" customFormat="1">
      <c r="N29314" s="74"/>
    </row>
    <row r="29315" spans="14:14" customFormat="1">
      <c r="N29315" s="74"/>
    </row>
    <row r="29316" spans="14:14" customFormat="1">
      <c r="N29316" s="74"/>
    </row>
    <row r="29317" spans="14:14" customFormat="1">
      <c r="N29317" s="74"/>
    </row>
    <row r="29318" spans="14:14" customFormat="1">
      <c r="N29318" s="74"/>
    </row>
    <row r="29319" spans="14:14" customFormat="1">
      <c r="N29319" s="74"/>
    </row>
    <row r="29320" spans="14:14" customFormat="1">
      <c r="N29320" s="74"/>
    </row>
    <row r="29321" spans="14:14" customFormat="1">
      <c r="N29321" s="74"/>
    </row>
    <row r="29322" spans="14:14" customFormat="1">
      <c r="N29322" s="74"/>
    </row>
    <row r="29323" spans="14:14" customFormat="1">
      <c r="N29323" s="74"/>
    </row>
    <row r="29324" spans="14:14" customFormat="1">
      <c r="N29324" s="74"/>
    </row>
    <row r="29325" spans="14:14" customFormat="1">
      <c r="N29325" s="74"/>
    </row>
    <row r="29326" spans="14:14" customFormat="1">
      <c r="N29326" s="74"/>
    </row>
    <row r="29327" spans="14:14" customFormat="1">
      <c r="N29327" s="74"/>
    </row>
    <row r="29328" spans="14:14" customFormat="1">
      <c r="N29328" s="74"/>
    </row>
    <row r="29329" spans="14:14" customFormat="1">
      <c r="N29329" s="74"/>
    </row>
    <row r="29330" spans="14:14" customFormat="1">
      <c r="N29330" s="74"/>
    </row>
    <row r="29331" spans="14:14" customFormat="1">
      <c r="N29331" s="74"/>
    </row>
    <row r="29332" spans="14:14" customFormat="1">
      <c r="N29332" s="74"/>
    </row>
    <row r="29333" spans="14:14" customFormat="1">
      <c r="N29333" s="74"/>
    </row>
    <row r="29334" spans="14:14" customFormat="1">
      <c r="N29334" s="74"/>
    </row>
    <row r="29335" spans="14:14" customFormat="1">
      <c r="N29335" s="74"/>
    </row>
    <row r="29336" spans="14:14" customFormat="1">
      <c r="N29336" s="74"/>
    </row>
    <row r="29337" spans="14:14" customFormat="1">
      <c r="N29337" s="74"/>
    </row>
    <row r="29338" spans="14:14" customFormat="1">
      <c r="N29338" s="74"/>
    </row>
    <row r="29339" spans="14:14" customFormat="1">
      <c r="N29339" s="74"/>
    </row>
    <row r="29340" spans="14:14" customFormat="1">
      <c r="N29340" s="74"/>
    </row>
    <row r="29341" spans="14:14" customFormat="1">
      <c r="N29341" s="74"/>
    </row>
    <row r="29342" spans="14:14" customFormat="1">
      <c r="N29342" s="74"/>
    </row>
    <row r="29343" spans="14:14" customFormat="1">
      <c r="N29343" s="74"/>
    </row>
    <row r="29344" spans="14:14" customFormat="1">
      <c r="N29344" s="74"/>
    </row>
    <row r="29345" spans="14:14" customFormat="1">
      <c r="N29345" s="74"/>
    </row>
    <row r="29346" spans="14:14" customFormat="1">
      <c r="N29346" s="74"/>
    </row>
    <row r="29347" spans="14:14" customFormat="1">
      <c r="N29347" s="74"/>
    </row>
    <row r="29348" spans="14:14" customFormat="1">
      <c r="N29348" s="74"/>
    </row>
    <row r="29349" spans="14:14" customFormat="1">
      <c r="N29349" s="74"/>
    </row>
    <row r="29350" spans="14:14" customFormat="1">
      <c r="N29350" s="74"/>
    </row>
    <row r="29351" spans="14:14" customFormat="1">
      <c r="N29351" s="74"/>
    </row>
    <row r="29352" spans="14:14" customFormat="1">
      <c r="N29352" s="74"/>
    </row>
    <row r="29353" spans="14:14" customFormat="1">
      <c r="N29353" s="74"/>
    </row>
    <row r="29354" spans="14:14" customFormat="1">
      <c r="N29354" s="74"/>
    </row>
    <row r="29355" spans="14:14" customFormat="1">
      <c r="N29355" s="74"/>
    </row>
    <row r="29356" spans="14:14" customFormat="1">
      <c r="N29356" s="74"/>
    </row>
    <row r="29357" spans="14:14" customFormat="1">
      <c r="N29357" s="74"/>
    </row>
    <row r="29358" spans="14:14" customFormat="1">
      <c r="N29358" s="74"/>
    </row>
    <row r="29359" spans="14:14" customFormat="1">
      <c r="N29359" s="74"/>
    </row>
    <row r="29360" spans="14:14" customFormat="1">
      <c r="N29360" s="74"/>
    </row>
    <row r="29361" spans="14:14" customFormat="1">
      <c r="N29361" s="74"/>
    </row>
    <row r="29362" spans="14:14" customFormat="1">
      <c r="N29362" s="74"/>
    </row>
    <row r="29363" spans="14:14" customFormat="1">
      <c r="N29363" s="74"/>
    </row>
    <row r="29364" spans="14:14" customFormat="1">
      <c r="N29364" s="74"/>
    </row>
    <row r="29365" spans="14:14" customFormat="1">
      <c r="N29365" s="74"/>
    </row>
    <row r="29366" spans="14:14" customFormat="1">
      <c r="N29366" s="74"/>
    </row>
    <row r="29367" spans="14:14" customFormat="1">
      <c r="N29367" s="74"/>
    </row>
    <row r="29368" spans="14:14" customFormat="1">
      <c r="N29368" s="74"/>
    </row>
    <row r="29369" spans="14:14" customFormat="1">
      <c r="N29369" s="74"/>
    </row>
    <row r="29370" spans="14:14" customFormat="1">
      <c r="N29370" s="74"/>
    </row>
    <row r="29371" spans="14:14" customFormat="1">
      <c r="N29371" s="74"/>
    </row>
    <row r="29372" spans="14:14" customFormat="1">
      <c r="N29372" s="74"/>
    </row>
    <row r="29373" spans="14:14" customFormat="1">
      <c r="N29373" s="74"/>
    </row>
    <row r="29374" spans="14:14" customFormat="1">
      <c r="N29374" s="74"/>
    </row>
    <row r="29375" spans="14:14" customFormat="1">
      <c r="N29375" s="74"/>
    </row>
    <row r="29376" spans="14:14" customFormat="1">
      <c r="N29376" s="74"/>
    </row>
    <row r="29377" spans="14:14" customFormat="1">
      <c r="N29377" s="74"/>
    </row>
    <row r="29378" spans="14:14" customFormat="1">
      <c r="N29378" s="74"/>
    </row>
    <row r="29379" spans="14:14" customFormat="1">
      <c r="N29379" s="74"/>
    </row>
    <row r="29380" spans="14:14" customFormat="1">
      <c r="N29380" s="74"/>
    </row>
    <row r="29381" spans="14:14" customFormat="1">
      <c r="N29381" s="74"/>
    </row>
    <row r="29382" spans="14:14" customFormat="1">
      <c r="N29382" s="74"/>
    </row>
    <row r="29383" spans="14:14" customFormat="1">
      <c r="N29383" s="74"/>
    </row>
    <row r="29384" spans="14:14" customFormat="1">
      <c r="N29384" s="74"/>
    </row>
    <row r="29385" spans="14:14" customFormat="1">
      <c r="N29385" s="74"/>
    </row>
    <row r="29386" spans="14:14" customFormat="1">
      <c r="N29386" s="74"/>
    </row>
    <row r="29387" spans="14:14" customFormat="1">
      <c r="N29387" s="74"/>
    </row>
    <row r="29388" spans="14:14" customFormat="1">
      <c r="N29388" s="74"/>
    </row>
    <row r="29389" spans="14:14" customFormat="1">
      <c r="N29389" s="74"/>
    </row>
    <row r="29390" spans="14:14" customFormat="1">
      <c r="N29390" s="74"/>
    </row>
    <row r="29391" spans="14:14" customFormat="1">
      <c r="N29391" s="74"/>
    </row>
    <row r="29392" spans="14:14" customFormat="1">
      <c r="N29392" s="74"/>
    </row>
    <row r="29393" spans="14:14" customFormat="1">
      <c r="N29393" s="74"/>
    </row>
    <row r="29394" spans="14:14" customFormat="1">
      <c r="N29394" s="74"/>
    </row>
    <row r="29395" spans="14:14" customFormat="1">
      <c r="N29395" s="74"/>
    </row>
    <row r="29396" spans="14:14" customFormat="1">
      <c r="N29396" s="74"/>
    </row>
    <row r="29397" spans="14:14" customFormat="1">
      <c r="N29397" s="74"/>
    </row>
    <row r="29398" spans="14:14" customFormat="1">
      <c r="N29398" s="74"/>
    </row>
    <row r="29399" spans="14:14" customFormat="1">
      <c r="N29399" s="74"/>
    </row>
    <row r="29400" spans="14:14" customFormat="1">
      <c r="N29400" s="74"/>
    </row>
    <row r="29401" spans="14:14" customFormat="1">
      <c r="N29401" s="74"/>
    </row>
    <row r="29402" spans="14:14" customFormat="1">
      <c r="N29402" s="74"/>
    </row>
    <row r="29403" spans="14:14" customFormat="1">
      <c r="N29403" s="74"/>
    </row>
    <row r="29404" spans="14:14" customFormat="1">
      <c r="N29404" s="74"/>
    </row>
    <row r="29405" spans="14:14" customFormat="1">
      <c r="N29405" s="74"/>
    </row>
    <row r="29406" spans="14:14" customFormat="1">
      <c r="N29406" s="74"/>
    </row>
    <row r="29407" spans="14:14" customFormat="1">
      <c r="N29407" s="74"/>
    </row>
    <row r="29408" spans="14:14" customFormat="1">
      <c r="N29408" s="74"/>
    </row>
    <row r="29409" spans="14:14" customFormat="1">
      <c r="N29409" s="74"/>
    </row>
    <row r="29410" spans="14:14" customFormat="1">
      <c r="N29410" s="74"/>
    </row>
    <row r="29411" spans="14:14" customFormat="1">
      <c r="N29411" s="74"/>
    </row>
    <row r="29412" spans="14:14" customFormat="1">
      <c r="N29412" s="74"/>
    </row>
    <row r="29413" spans="14:14" customFormat="1">
      <c r="N29413" s="74"/>
    </row>
    <row r="29414" spans="14:14" customFormat="1">
      <c r="N29414" s="74"/>
    </row>
    <row r="29415" spans="14:14" customFormat="1">
      <c r="N29415" s="74"/>
    </row>
    <row r="29416" spans="14:14" customFormat="1">
      <c r="N29416" s="74"/>
    </row>
    <row r="29417" spans="14:14" customFormat="1">
      <c r="N29417" s="74"/>
    </row>
    <row r="29418" spans="14:14" customFormat="1">
      <c r="N29418" s="74"/>
    </row>
    <row r="29419" spans="14:14" customFormat="1">
      <c r="N29419" s="74"/>
    </row>
    <row r="29420" spans="14:14" customFormat="1">
      <c r="N29420" s="74"/>
    </row>
    <row r="29421" spans="14:14" customFormat="1">
      <c r="N29421" s="74"/>
    </row>
    <row r="29422" spans="14:14" customFormat="1">
      <c r="N29422" s="74"/>
    </row>
    <row r="29423" spans="14:14" customFormat="1">
      <c r="N29423" s="74"/>
    </row>
    <row r="29424" spans="14:14" customFormat="1">
      <c r="N29424" s="74"/>
    </row>
    <row r="29425" spans="14:14" customFormat="1">
      <c r="N29425" s="74"/>
    </row>
    <row r="29426" spans="14:14" customFormat="1">
      <c r="N29426" s="74"/>
    </row>
    <row r="29427" spans="14:14" customFormat="1">
      <c r="N29427" s="74"/>
    </row>
    <row r="29428" spans="14:14" customFormat="1">
      <c r="N29428" s="74"/>
    </row>
    <row r="29429" spans="14:14" customFormat="1">
      <c r="N29429" s="74"/>
    </row>
    <row r="29430" spans="14:14" customFormat="1">
      <c r="N29430" s="74"/>
    </row>
    <row r="29431" spans="14:14" customFormat="1">
      <c r="N29431" s="74"/>
    </row>
    <row r="29432" spans="14:14" customFormat="1">
      <c r="N29432" s="74"/>
    </row>
    <row r="29433" spans="14:14" customFormat="1">
      <c r="N29433" s="74"/>
    </row>
    <row r="29434" spans="14:14" customFormat="1">
      <c r="N29434" s="74"/>
    </row>
    <row r="29435" spans="14:14" customFormat="1">
      <c r="N29435" s="74"/>
    </row>
    <row r="29436" spans="14:14" customFormat="1">
      <c r="N29436" s="74"/>
    </row>
    <row r="29437" spans="14:14" customFormat="1">
      <c r="N29437" s="74"/>
    </row>
    <row r="29438" spans="14:14" customFormat="1">
      <c r="N29438" s="74"/>
    </row>
    <row r="29439" spans="14:14" customFormat="1">
      <c r="N29439" s="74"/>
    </row>
    <row r="29440" spans="14:14" customFormat="1">
      <c r="N29440" s="74"/>
    </row>
    <row r="29441" spans="14:14" customFormat="1">
      <c r="N29441" s="74"/>
    </row>
    <row r="29442" spans="14:14" customFormat="1">
      <c r="N29442" s="74"/>
    </row>
    <row r="29443" spans="14:14" customFormat="1">
      <c r="N29443" s="74"/>
    </row>
    <row r="29444" spans="14:14" customFormat="1">
      <c r="N29444" s="74"/>
    </row>
    <row r="29445" spans="14:14" customFormat="1">
      <c r="N29445" s="74"/>
    </row>
    <row r="29446" spans="14:14" customFormat="1">
      <c r="N29446" s="74"/>
    </row>
    <row r="29447" spans="14:14" customFormat="1">
      <c r="N29447" s="74"/>
    </row>
    <row r="29448" spans="14:14" customFormat="1">
      <c r="N29448" s="74"/>
    </row>
    <row r="29449" spans="14:14" customFormat="1">
      <c r="N29449" s="74"/>
    </row>
    <row r="29450" spans="14:14" customFormat="1">
      <c r="N29450" s="74"/>
    </row>
    <row r="29451" spans="14:14" customFormat="1">
      <c r="N29451" s="74"/>
    </row>
    <row r="29452" spans="14:14" customFormat="1">
      <c r="N29452" s="74"/>
    </row>
    <row r="29453" spans="14:14" customFormat="1">
      <c r="N29453" s="74"/>
    </row>
    <row r="29454" spans="14:14" customFormat="1">
      <c r="N29454" s="74"/>
    </row>
    <row r="29455" spans="14:14" customFormat="1">
      <c r="N29455" s="74"/>
    </row>
    <row r="29456" spans="14:14" customFormat="1">
      <c r="N29456" s="74"/>
    </row>
    <row r="29457" spans="14:14" customFormat="1">
      <c r="N29457" s="74"/>
    </row>
    <row r="29458" spans="14:14" customFormat="1">
      <c r="N29458" s="74"/>
    </row>
    <row r="29459" spans="14:14" customFormat="1">
      <c r="N29459" s="74"/>
    </row>
    <row r="29460" spans="14:14" customFormat="1">
      <c r="N29460" s="74"/>
    </row>
    <row r="29461" spans="14:14" customFormat="1">
      <c r="N29461" s="74"/>
    </row>
    <row r="29462" spans="14:14" customFormat="1">
      <c r="N29462" s="74"/>
    </row>
    <row r="29463" spans="14:14" customFormat="1">
      <c r="N29463" s="74"/>
    </row>
    <row r="29464" spans="14:14" customFormat="1">
      <c r="N29464" s="74"/>
    </row>
    <row r="29465" spans="14:14" customFormat="1">
      <c r="N29465" s="74"/>
    </row>
    <row r="29466" spans="14:14" customFormat="1">
      <c r="N29466" s="74"/>
    </row>
    <row r="29467" spans="14:14" customFormat="1">
      <c r="N29467" s="74"/>
    </row>
    <row r="29468" spans="14:14" customFormat="1">
      <c r="N29468" s="74"/>
    </row>
    <row r="29469" spans="14:14" customFormat="1">
      <c r="N29469" s="74"/>
    </row>
    <row r="29470" spans="14:14" customFormat="1">
      <c r="N29470" s="74"/>
    </row>
    <row r="29471" spans="14:14" customFormat="1">
      <c r="N29471" s="74"/>
    </row>
    <row r="29472" spans="14:14" customFormat="1">
      <c r="N29472" s="74"/>
    </row>
    <row r="29473" spans="14:14" customFormat="1">
      <c r="N29473" s="74"/>
    </row>
    <row r="29474" spans="14:14" customFormat="1">
      <c r="N29474" s="74"/>
    </row>
    <row r="29475" spans="14:14" customFormat="1">
      <c r="N29475" s="74"/>
    </row>
    <row r="29476" spans="14:14" customFormat="1">
      <c r="N29476" s="74"/>
    </row>
    <row r="29477" spans="14:14" customFormat="1">
      <c r="N29477" s="74"/>
    </row>
    <row r="29478" spans="14:14" customFormat="1">
      <c r="N29478" s="74"/>
    </row>
    <row r="29479" spans="14:14" customFormat="1">
      <c r="N29479" s="74"/>
    </row>
    <row r="29480" spans="14:14" customFormat="1">
      <c r="N29480" s="74"/>
    </row>
    <row r="29481" spans="14:14" customFormat="1">
      <c r="N29481" s="74"/>
    </row>
    <row r="29482" spans="14:14" customFormat="1">
      <c r="N29482" s="74"/>
    </row>
    <row r="29483" spans="14:14" customFormat="1">
      <c r="N29483" s="74"/>
    </row>
    <row r="29484" spans="14:14" customFormat="1">
      <c r="N29484" s="74"/>
    </row>
    <row r="29485" spans="14:14" customFormat="1">
      <c r="N29485" s="74"/>
    </row>
    <row r="29486" spans="14:14" customFormat="1">
      <c r="N29486" s="74"/>
    </row>
    <row r="29487" spans="14:14" customFormat="1">
      <c r="N29487" s="74"/>
    </row>
    <row r="29488" spans="14:14" customFormat="1">
      <c r="N29488" s="74"/>
    </row>
    <row r="29489" spans="14:14" customFormat="1">
      <c r="N29489" s="74"/>
    </row>
    <row r="29490" spans="14:14" customFormat="1">
      <c r="N29490" s="74"/>
    </row>
    <row r="29491" spans="14:14" customFormat="1">
      <c r="N29491" s="74"/>
    </row>
    <row r="29492" spans="14:14" customFormat="1">
      <c r="N29492" s="74"/>
    </row>
    <row r="29493" spans="14:14" customFormat="1">
      <c r="N29493" s="74"/>
    </row>
    <row r="29494" spans="14:14" customFormat="1">
      <c r="N29494" s="74"/>
    </row>
    <row r="29495" spans="14:14" customFormat="1">
      <c r="N29495" s="74"/>
    </row>
    <row r="29496" spans="14:14" customFormat="1">
      <c r="N29496" s="74"/>
    </row>
    <row r="29497" spans="14:14" customFormat="1">
      <c r="N29497" s="74"/>
    </row>
    <row r="29498" spans="14:14" customFormat="1">
      <c r="N29498" s="74"/>
    </row>
    <row r="29499" spans="14:14" customFormat="1">
      <c r="N29499" s="74"/>
    </row>
    <row r="29500" spans="14:14" customFormat="1">
      <c r="N29500" s="74"/>
    </row>
    <row r="29501" spans="14:14" customFormat="1">
      <c r="N29501" s="74"/>
    </row>
    <row r="29502" spans="14:14" customFormat="1">
      <c r="N29502" s="74"/>
    </row>
    <row r="29503" spans="14:14" customFormat="1">
      <c r="N29503" s="74"/>
    </row>
    <row r="29504" spans="14:14" customFormat="1">
      <c r="N29504" s="74"/>
    </row>
    <row r="29505" spans="14:14" customFormat="1">
      <c r="N29505" s="74"/>
    </row>
    <row r="29506" spans="14:14" customFormat="1">
      <c r="N29506" s="74"/>
    </row>
    <row r="29507" spans="14:14" customFormat="1">
      <c r="N29507" s="74"/>
    </row>
    <row r="29508" spans="14:14" customFormat="1">
      <c r="N29508" s="74"/>
    </row>
    <row r="29509" spans="14:14" customFormat="1">
      <c r="N29509" s="74"/>
    </row>
    <row r="29510" spans="14:14" customFormat="1">
      <c r="N29510" s="74"/>
    </row>
    <row r="29511" spans="14:14" customFormat="1">
      <c r="N29511" s="74"/>
    </row>
    <row r="29512" spans="14:14" customFormat="1">
      <c r="N29512" s="74"/>
    </row>
    <row r="29513" spans="14:14" customFormat="1">
      <c r="N29513" s="74"/>
    </row>
    <row r="29514" spans="14:14" customFormat="1">
      <c r="N29514" s="74"/>
    </row>
    <row r="29515" spans="14:14" customFormat="1">
      <c r="N29515" s="74"/>
    </row>
    <row r="29516" spans="14:14" customFormat="1">
      <c r="N29516" s="74"/>
    </row>
    <row r="29517" spans="14:14" customFormat="1">
      <c r="N29517" s="74"/>
    </row>
    <row r="29518" spans="14:14" customFormat="1">
      <c r="N29518" s="74"/>
    </row>
    <row r="29519" spans="14:14" customFormat="1">
      <c r="N29519" s="74"/>
    </row>
    <row r="29520" spans="14:14" customFormat="1">
      <c r="N29520" s="74"/>
    </row>
    <row r="29521" spans="14:14" customFormat="1">
      <c r="N29521" s="74"/>
    </row>
    <row r="29522" spans="14:14" customFormat="1">
      <c r="N29522" s="74"/>
    </row>
    <row r="29523" spans="14:14" customFormat="1">
      <c r="N29523" s="74"/>
    </row>
    <row r="29524" spans="14:14" customFormat="1">
      <c r="N29524" s="74"/>
    </row>
    <row r="29525" spans="14:14" customFormat="1">
      <c r="N29525" s="74"/>
    </row>
    <row r="29526" spans="14:14" customFormat="1">
      <c r="N29526" s="74"/>
    </row>
    <row r="29527" spans="14:14" customFormat="1">
      <c r="N29527" s="74"/>
    </row>
    <row r="29528" spans="14:14" customFormat="1">
      <c r="N29528" s="74"/>
    </row>
    <row r="29529" spans="14:14" customFormat="1">
      <c r="N29529" s="74"/>
    </row>
    <row r="29530" spans="14:14" customFormat="1">
      <c r="N29530" s="74"/>
    </row>
    <row r="29531" spans="14:14" customFormat="1">
      <c r="N29531" s="74"/>
    </row>
    <row r="29532" spans="14:14" customFormat="1">
      <c r="N29532" s="74"/>
    </row>
    <row r="29533" spans="14:14" customFormat="1">
      <c r="N29533" s="74"/>
    </row>
    <row r="29534" spans="14:14" customFormat="1">
      <c r="N29534" s="74"/>
    </row>
    <row r="29535" spans="14:14" customFormat="1">
      <c r="N29535" s="74"/>
    </row>
    <row r="29536" spans="14:14" customFormat="1">
      <c r="N29536" s="74"/>
    </row>
    <row r="29537" spans="14:14" customFormat="1">
      <c r="N29537" s="74"/>
    </row>
    <row r="29538" spans="14:14" customFormat="1">
      <c r="N29538" s="74"/>
    </row>
    <row r="29539" spans="14:14" customFormat="1">
      <c r="N29539" s="74"/>
    </row>
    <row r="29540" spans="14:14" customFormat="1">
      <c r="N29540" s="74"/>
    </row>
    <row r="29541" spans="14:14" customFormat="1">
      <c r="N29541" s="74"/>
    </row>
    <row r="29542" spans="14:14" customFormat="1">
      <c r="N29542" s="74"/>
    </row>
    <row r="29543" spans="14:14" customFormat="1">
      <c r="N29543" s="74"/>
    </row>
    <row r="29544" spans="14:14" customFormat="1">
      <c r="N29544" s="74"/>
    </row>
    <row r="29545" spans="14:14" customFormat="1">
      <c r="N29545" s="74"/>
    </row>
    <row r="29546" spans="14:14" customFormat="1">
      <c r="N29546" s="74"/>
    </row>
    <row r="29547" spans="14:14" customFormat="1">
      <c r="N29547" s="74"/>
    </row>
    <row r="29548" spans="14:14" customFormat="1">
      <c r="N29548" s="74"/>
    </row>
    <row r="29549" spans="14:14" customFormat="1">
      <c r="N29549" s="74"/>
    </row>
    <row r="29550" spans="14:14" customFormat="1">
      <c r="N29550" s="74"/>
    </row>
    <row r="29551" spans="14:14" customFormat="1">
      <c r="N29551" s="74"/>
    </row>
    <row r="29552" spans="14:14" customFormat="1">
      <c r="N29552" s="74"/>
    </row>
    <row r="29553" spans="14:14" customFormat="1">
      <c r="N29553" s="74"/>
    </row>
    <row r="29554" spans="14:14" customFormat="1">
      <c r="N29554" s="74"/>
    </row>
    <row r="29555" spans="14:14" customFormat="1">
      <c r="N29555" s="74"/>
    </row>
    <row r="29556" spans="14:14" customFormat="1">
      <c r="N29556" s="74"/>
    </row>
    <row r="29557" spans="14:14" customFormat="1">
      <c r="N29557" s="74"/>
    </row>
    <row r="29558" spans="14:14" customFormat="1">
      <c r="N29558" s="74"/>
    </row>
    <row r="29559" spans="14:14" customFormat="1">
      <c r="N29559" s="74"/>
    </row>
    <row r="29560" spans="14:14" customFormat="1">
      <c r="N29560" s="74"/>
    </row>
    <row r="29561" spans="14:14" customFormat="1">
      <c r="N29561" s="74"/>
    </row>
    <row r="29562" spans="14:14" customFormat="1">
      <c r="N29562" s="74"/>
    </row>
    <row r="29563" spans="14:14" customFormat="1">
      <c r="N29563" s="74"/>
    </row>
    <row r="29564" spans="14:14" customFormat="1">
      <c r="N29564" s="74"/>
    </row>
    <row r="29565" spans="14:14" customFormat="1">
      <c r="N29565" s="74"/>
    </row>
    <row r="29566" spans="14:14" customFormat="1">
      <c r="N29566" s="74"/>
    </row>
    <row r="29567" spans="14:14" customFormat="1">
      <c r="N29567" s="74"/>
    </row>
    <row r="29568" spans="14:14" customFormat="1">
      <c r="N29568" s="74"/>
    </row>
    <row r="29569" spans="14:14" customFormat="1">
      <c r="N29569" s="74"/>
    </row>
    <row r="29570" spans="14:14" customFormat="1">
      <c r="N29570" s="74"/>
    </row>
    <row r="29571" spans="14:14" customFormat="1">
      <c r="N29571" s="74"/>
    </row>
    <row r="29572" spans="14:14" customFormat="1">
      <c r="N29572" s="74"/>
    </row>
    <row r="29573" spans="14:14" customFormat="1">
      <c r="N29573" s="74"/>
    </row>
    <row r="29574" spans="14:14" customFormat="1">
      <c r="N29574" s="74"/>
    </row>
    <row r="29575" spans="14:14" customFormat="1">
      <c r="N29575" s="74"/>
    </row>
    <row r="29576" spans="14:14" customFormat="1">
      <c r="N29576" s="74"/>
    </row>
    <row r="29577" spans="14:14" customFormat="1">
      <c r="N29577" s="74"/>
    </row>
    <row r="29578" spans="14:14" customFormat="1">
      <c r="N29578" s="74"/>
    </row>
    <row r="29579" spans="14:14" customFormat="1">
      <c r="N29579" s="74"/>
    </row>
    <row r="29580" spans="14:14" customFormat="1">
      <c r="N29580" s="74"/>
    </row>
    <row r="29581" spans="14:14" customFormat="1">
      <c r="N29581" s="74"/>
    </row>
    <row r="29582" spans="14:14" customFormat="1">
      <c r="N29582" s="74"/>
    </row>
    <row r="29583" spans="14:14" customFormat="1">
      <c r="N29583" s="74"/>
    </row>
    <row r="29584" spans="14:14" customFormat="1">
      <c r="N29584" s="74"/>
    </row>
    <row r="29585" spans="14:14" customFormat="1">
      <c r="N29585" s="74"/>
    </row>
    <row r="29586" spans="14:14" customFormat="1">
      <c r="N29586" s="74"/>
    </row>
    <row r="29587" spans="14:14" customFormat="1">
      <c r="N29587" s="74"/>
    </row>
    <row r="29588" spans="14:14" customFormat="1">
      <c r="N29588" s="74"/>
    </row>
    <row r="29589" spans="14:14" customFormat="1">
      <c r="N29589" s="74"/>
    </row>
    <row r="29590" spans="14:14" customFormat="1">
      <c r="N29590" s="74"/>
    </row>
    <row r="29591" spans="14:14" customFormat="1">
      <c r="N29591" s="74"/>
    </row>
    <row r="29592" spans="14:14" customFormat="1">
      <c r="N29592" s="74"/>
    </row>
    <row r="29593" spans="14:14" customFormat="1">
      <c r="N29593" s="74"/>
    </row>
    <row r="29594" spans="14:14" customFormat="1">
      <c r="N29594" s="74"/>
    </row>
    <row r="29595" spans="14:14" customFormat="1">
      <c r="N29595" s="74"/>
    </row>
    <row r="29596" spans="14:14" customFormat="1">
      <c r="N29596" s="74"/>
    </row>
    <row r="29597" spans="14:14" customFormat="1">
      <c r="N29597" s="74"/>
    </row>
    <row r="29598" spans="14:14" customFormat="1">
      <c r="N29598" s="74"/>
    </row>
    <row r="29599" spans="14:14" customFormat="1">
      <c r="N29599" s="74"/>
    </row>
    <row r="29600" spans="14:14" customFormat="1">
      <c r="N29600" s="74"/>
    </row>
    <row r="29601" spans="14:14" customFormat="1">
      <c r="N29601" s="74"/>
    </row>
    <row r="29602" spans="14:14" customFormat="1">
      <c r="N29602" s="74"/>
    </row>
    <row r="29603" spans="14:14" customFormat="1">
      <c r="N29603" s="74"/>
    </row>
    <row r="29604" spans="14:14" customFormat="1">
      <c r="N29604" s="74"/>
    </row>
    <row r="29605" spans="14:14" customFormat="1">
      <c r="N29605" s="74"/>
    </row>
    <row r="29606" spans="14:14" customFormat="1">
      <c r="N29606" s="74"/>
    </row>
    <row r="29607" spans="14:14" customFormat="1">
      <c r="N29607" s="74"/>
    </row>
    <row r="29608" spans="14:14" customFormat="1">
      <c r="N29608" s="74"/>
    </row>
    <row r="29609" spans="14:14" customFormat="1">
      <c r="N29609" s="74"/>
    </row>
    <row r="29610" spans="14:14" customFormat="1">
      <c r="N29610" s="74"/>
    </row>
    <row r="29611" spans="14:14" customFormat="1">
      <c r="N29611" s="74"/>
    </row>
    <row r="29612" spans="14:14" customFormat="1">
      <c r="N29612" s="74"/>
    </row>
    <row r="29613" spans="14:14" customFormat="1">
      <c r="N29613" s="74"/>
    </row>
    <row r="29614" spans="14:14" customFormat="1">
      <c r="N29614" s="74"/>
    </row>
    <row r="29615" spans="14:14" customFormat="1">
      <c r="N29615" s="74"/>
    </row>
    <row r="29616" spans="14:14" customFormat="1">
      <c r="N29616" s="74"/>
    </row>
    <row r="29617" spans="14:14" customFormat="1">
      <c r="N29617" s="74"/>
    </row>
    <row r="29618" spans="14:14" customFormat="1">
      <c r="N29618" s="74"/>
    </row>
    <row r="29619" spans="14:14" customFormat="1">
      <c r="N29619" s="74"/>
    </row>
    <row r="29620" spans="14:14" customFormat="1">
      <c r="N29620" s="74"/>
    </row>
    <row r="29621" spans="14:14" customFormat="1">
      <c r="N29621" s="74"/>
    </row>
    <row r="29622" spans="14:14" customFormat="1">
      <c r="N29622" s="74"/>
    </row>
    <row r="29623" spans="14:14" customFormat="1">
      <c r="N29623" s="74"/>
    </row>
    <row r="29624" spans="14:14" customFormat="1">
      <c r="N29624" s="74"/>
    </row>
    <row r="29625" spans="14:14" customFormat="1">
      <c r="N29625" s="74"/>
    </row>
    <row r="29626" spans="14:14" customFormat="1">
      <c r="N29626" s="74"/>
    </row>
    <row r="29627" spans="14:14" customFormat="1">
      <c r="N29627" s="74"/>
    </row>
    <row r="29628" spans="14:14" customFormat="1">
      <c r="N29628" s="74"/>
    </row>
    <row r="29629" spans="14:14" customFormat="1">
      <c r="N29629" s="74"/>
    </row>
    <row r="29630" spans="14:14" customFormat="1">
      <c r="N29630" s="74"/>
    </row>
    <row r="29631" spans="14:14" customFormat="1">
      <c r="N29631" s="74"/>
    </row>
    <row r="29632" spans="14:14" customFormat="1">
      <c r="N29632" s="74"/>
    </row>
    <row r="29633" spans="14:14" customFormat="1">
      <c r="N29633" s="74"/>
    </row>
    <row r="29634" spans="14:14" customFormat="1">
      <c r="N29634" s="74"/>
    </row>
    <row r="29635" spans="14:14" customFormat="1">
      <c r="N29635" s="74"/>
    </row>
    <row r="29636" spans="14:14" customFormat="1">
      <c r="N29636" s="74"/>
    </row>
    <row r="29637" spans="14:14" customFormat="1">
      <c r="N29637" s="74"/>
    </row>
    <row r="29638" spans="14:14" customFormat="1">
      <c r="N29638" s="74"/>
    </row>
    <row r="29639" spans="14:14" customFormat="1">
      <c r="N29639" s="74"/>
    </row>
    <row r="29640" spans="14:14" customFormat="1">
      <c r="N29640" s="74"/>
    </row>
    <row r="29641" spans="14:14" customFormat="1">
      <c r="N29641" s="74"/>
    </row>
    <row r="29642" spans="14:14" customFormat="1">
      <c r="N29642" s="74"/>
    </row>
    <row r="29643" spans="14:14" customFormat="1">
      <c r="N29643" s="74"/>
    </row>
    <row r="29644" spans="14:14" customFormat="1">
      <c r="N29644" s="74"/>
    </row>
    <row r="29645" spans="14:14" customFormat="1">
      <c r="N29645" s="74"/>
    </row>
    <row r="29646" spans="14:14" customFormat="1">
      <c r="N29646" s="74"/>
    </row>
    <row r="29647" spans="14:14" customFormat="1">
      <c r="N29647" s="74"/>
    </row>
    <row r="29648" spans="14:14" customFormat="1">
      <c r="N29648" s="74"/>
    </row>
    <row r="29649" spans="14:14" customFormat="1">
      <c r="N29649" s="74"/>
    </row>
    <row r="29650" spans="14:14" customFormat="1">
      <c r="N29650" s="74"/>
    </row>
    <row r="29651" spans="14:14" customFormat="1">
      <c r="N29651" s="74"/>
    </row>
    <row r="29652" spans="14:14" customFormat="1">
      <c r="N29652" s="74"/>
    </row>
    <row r="29653" spans="14:14" customFormat="1">
      <c r="N29653" s="74"/>
    </row>
    <row r="29654" spans="14:14" customFormat="1">
      <c r="N29654" s="74"/>
    </row>
    <row r="29655" spans="14:14" customFormat="1">
      <c r="N29655" s="74"/>
    </row>
    <row r="29656" spans="14:14" customFormat="1">
      <c r="N29656" s="74"/>
    </row>
    <row r="29657" spans="14:14" customFormat="1">
      <c r="N29657" s="74"/>
    </row>
    <row r="29658" spans="14:14" customFormat="1">
      <c r="N29658" s="74"/>
    </row>
    <row r="29659" spans="14:14" customFormat="1">
      <c r="N29659" s="74"/>
    </row>
    <row r="29660" spans="14:14" customFormat="1">
      <c r="N29660" s="74"/>
    </row>
    <row r="29661" spans="14:14" customFormat="1">
      <c r="N29661" s="74"/>
    </row>
    <row r="29662" spans="14:14" customFormat="1">
      <c r="N29662" s="74"/>
    </row>
    <row r="29663" spans="14:14" customFormat="1">
      <c r="N29663" s="74"/>
    </row>
    <row r="29664" spans="14:14" customFormat="1">
      <c r="N29664" s="74"/>
    </row>
    <row r="29665" spans="14:14" customFormat="1">
      <c r="N29665" s="74"/>
    </row>
    <row r="29666" spans="14:14" customFormat="1">
      <c r="N29666" s="74"/>
    </row>
    <row r="29667" spans="14:14" customFormat="1">
      <c r="N29667" s="74"/>
    </row>
    <row r="29668" spans="14:14" customFormat="1">
      <c r="N29668" s="74"/>
    </row>
    <row r="29669" spans="14:14" customFormat="1">
      <c r="N29669" s="74"/>
    </row>
    <row r="29670" spans="14:14" customFormat="1">
      <c r="N29670" s="74"/>
    </row>
    <row r="29671" spans="14:14" customFormat="1">
      <c r="N29671" s="74"/>
    </row>
    <row r="29672" spans="14:14" customFormat="1">
      <c r="N29672" s="74"/>
    </row>
    <row r="29673" spans="14:14" customFormat="1">
      <c r="N29673" s="74"/>
    </row>
    <row r="29674" spans="14:14" customFormat="1">
      <c r="N29674" s="74"/>
    </row>
    <row r="29675" spans="14:14" customFormat="1">
      <c r="N29675" s="74"/>
    </row>
    <row r="29676" spans="14:14" customFormat="1">
      <c r="N29676" s="74"/>
    </row>
    <row r="29677" spans="14:14" customFormat="1">
      <c r="N29677" s="74"/>
    </row>
    <row r="29678" spans="14:14" customFormat="1">
      <c r="N29678" s="74"/>
    </row>
    <row r="29679" spans="14:14" customFormat="1">
      <c r="N29679" s="74"/>
    </row>
    <row r="29680" spans="14:14" customFormat="1">
      <c r="N29680" s="74"/>
    </row>
    <row r="29681" spans="14:14" customFormat="1">
      <c r="N29681" s="74"/>
    </row>
    <row r="29682" spans="14:14" customFormat="1">
      <c r="N29682" s="74"/>
    </row>
    <row r="29683" spans="14:14" customFormat="1">
      <c r="N29683" s="74"/>
    </row>
    <row r="29684" spans="14:14" customFormat="1">
      <c r="N29684" s="74"/>
    </row>
    <row r="29685" spans="14:14" customFormat="1">
      <c r="N29685" s="74"/>
    </row>
    <row r="29686" spans="14:14" customFormat="1">
      <c r="N29686" s="74"/>
    </row>
    <row r="29687" spans="14:14" customFormat="1">
      <c r="N29687" s="74"/>
    </row>
    <row r="29688" spans="14:14" customFormat="1">
      <c r="N29688" s="74"/>
    </row>
    <row r="29689" spans="14:14" customFormat="1">
      <c r="N29689" s="74"/>
    </row>
    <row r="29690" spans="14:14" customFormat="1">
      <c r="N29690" s="74"/>
    </row>
    <row r="29691" spans="14:14" customFormat="1">
      <c r="N29691" s="74"/>
    </row>
    <row r="29692" spans="14:14" customFormat="1">
      <c r="N29692" s="74"/>
    </row>
    <row r="29693" spans="14:14" customFormat="1">
      <c r="N29693" s="74"/>
    </row>
    <row r="29694" spans="14:14" customFormat="1">
      <c r="N29694" s="74"/>
    </row>
    <row r="29695" spans="14:14" customFormat="1">
      <c r="N29695" s="74"/>
    </row>
    <row r="29696" spans="14:14" customFormat="1">
      <c r="N29696" s="74"/>
    </row>
    <row r="29697" spans="14:14" customFormat="1">
      <c r="N29697" s="74"/>
    </row>
    <row r="29698" spans="14:14" customFormat="1">
      <c r="N29698" s="74"/>
    </row>
    <row r="29699" spans="14:14" customFormat="1">
      <c r="N29699" s="74"/>
    </row>
    <row r="29700" spans="14:14" customFormat="1">
      <c r="N29700" s="74"/>
    </row>
    <row r="29701" spans="14:14" customFormat="1">
      <c r="N29701" s="74"/>
    </row>
    <row r="29702" spans="14:14" customFormat="1">
      <c r="N29702" s="74"/>
    </row>
    <row r="29703" spans="14:14" customFormat="1">
      <c r="N29703" s="74"/>
    </row>
    <row r="29704" spans="14:14" customFormat="1">
      <c r="N29704" s="74"/>
    </row>
    <row r="29705" spans="14:14" customFormat="1">
      <c r="N29705" s="74"/>
    </row>
    <row r="29706" spans="14:14" customFormat="1">
      <c r="N29706" s="74"/>
    </row>
    <row r="29707" spans="14:14" customFormat="1">
      <c r="N29707" s="74"/>
    </row>
    <row r="29708" spans="14:14" customFormat="1">
      <c r="N29708" s="74"/>
    </row>
    <row r="29709" spans="14:14" customFormat="1">
      <c r="N29709" s="74"/>
    </row>
    <row r="29710" spans="14:14" customFormat="1">
      <c r="N29710" s="74"/>
    </row>
    <row r="29711" spans="14:14" customFormat="1">
      <c r="N29711" s="74"/>
    </row>
    <row r="29712" spans="14:14" customFormat="1">
      <c r="N29712" s="74"/>
    </row>
    <row r="29713" spans="14:14" customFormat="1">
      <c r="N29713" s="74"/>
    </row>
    <row r="29714" spans="14:14" customFormat="1">
      <c r="N29714" s="74"/>
    </row>
    <row r="29715" spans="14:14" customFormat="1">
      <c r="N29715" s="74"/>
    </row>
    <row r="29716" spans="14:14" customFormat="1">
      <c r="N29716" s="74"/>
    </row>
    <row r="29717" spans="14:14" customFormat="1">
      <c r="N29717" s="74"/>
    </row>
    <row r="29718" spans="14:14" customFormat="1">
      <c r="N29718" s="74"/>
    </row>
    <row r="29719" spans="14:14" customFormat="1">
      <c r="N29719" s="74"/>
    </row>
    <row r="29720" spans="14:14" customFormat="1">
      <c r="N29720" s="74"/>
    </row>
    <row r="29721" spans="14:14" customFormat="1">
      <c r="N29721" s="74"/>
    </row>
    <row r="29722" spans="14:14" customFormat="1">
      <c r="N29722" s="74"/>
    </row>
    <row r="29723" spans="14:14" customFormat="1">
      <c r="N29723" s="74"/>
    </row>
    <row r="29724" spans="14:14" customFormat="1">
      <c r="N29724" s="74"/>
    </row>
    <row r="29725" spans="14:14" customFormat="1">
      <c r="N29725" s="74"/>
    </row>
    <row r="29726" spans="14:14" customFormat="1">
      <c r="N29726" s="74"/>
    </row>
    <row r="29727" spans="14:14" customFormat="1">
      <c r="N29727" s="74"/>
    </row>
    <row r="29728" spans="14:14" customFormat="1">
      <c r="N29728" s="74"/>
    </row>
    <row r="29729" spans="14:14" customFormat="1">
      <c r="N29729" s="74"/>
    </row>
    <row r="29730" spans="14:14" customFormat="1">
      <c r="N29730" s="74"/>
    </row>
    <row r="29731" spans="14:14" customFormat="1">
      <c r="N29731" s="74"/>
    </row>
    <row r="29732" spans="14:14" customFormat="1">
      <c r="N29732" s="74"/>
    </row>
    <row r="29733" spans="14:14" customFormat="1">
      <c r="N29733" s="74"/>
    </row>
    <row r="29734" spans="14:14" customFormat="1">
      <c r="N29734" s="74"/>
    </row>
    <row r="29735" spans="14:14" customFormat="1">
      <c r="N29735" s="74"/>
    </row>
    <row r="29736" spans="14:14" customFormat="1">
      <c r="N29736" s="74"/>
    </row>
    <row r="29737" spans="14:14" customFormat="1">
      <c r="N29737" s="74"/>
    </row>
    <row r="29738" spans="14:14" customFormat="1">
      <c r="N29738" s="74"/>
    </row>
    <row r="29739" spans="14:14" customFormat="1">
      <c r="N29739" s="74"/>
    </row>
    <row r="29740" spans="14:14" customFormat="1">
      <c r="N29740" s="74"/>
    </row>
    <row r="29741" spans="14:14" customFormat="1">
      <c r="N29741" s="74"/>
    </row>
    <row r="29742" spans="14:14" customFormat="1">
      <c r="N29742" s="74"/>
    </row>
    <row r="29743" spans="14:14" customFormat="1">
      <c r="N29743" s="74"/>
    </row>
    <row r="29744" spans="14:14" customFormat="1">
      <c r="N29744" s="74"/>
    </row>
    <row r="29745" spans="14:14" customFormat="1">
      <c r="N29745" s="74"/>
    </row>
    <row r="29746" spans="14:14" customFormat="1">
      <c r="N29746" s="74"/>
    </row>
    <row r="29747" spans="14:14" customFormat="1">
      <c r="N29747" s="74"/>
    </row>
    <row r="29748" spans="14:14" customFormat="1">
      <c r="N29748" s="74"/>
    </row>
    <row r="29749" spans="14:14" customFormat="1">
      <c r="N29749" s="74"/>
    </row>
    <row r="29750" spans="14:14" customFormat="1">
      <c r="N29750" s="74"/>
    </row>
    <row r="29751" spans="14:14" customFormat="1">
      <c r="N29751" s="74"/>
    </row>
    <row r="29752" spans="14:14" customFormat="1">
      <c r="N29752" s="74"/>
    </row>
    <row r="29753" spans="14:14" customFormat="1">
      <c r="N29753" s="74"/>
    </row>
    <row r="29754" spans="14:14" customFormat="1">
      <c r="N29754" s="74"/>
    </row>
    <row r="29755" spans="14:14" customFormat="1">
      <c r="N29755" s="74"/>
    </row>
    <row r="29756" spans="14:14" customFormat="1">
      <c r="N29756" s="74"/>
    </row>
    <row r="29757" spans="14:14" customFormat="1">
      <c r="N29757" s="74"/>
    </row>
    <row r="29758" spans="14:14" customFormat="1">
      <c r="N29758" s="74"/>
    </row>
    <row r="29759" spans="14:14" customFormat="1">
      <c r="N29759" s="74"/>
    </row>
    <row r="29760" spans="14:14" customFormat="1">
      <c r="N29760" s="74"/>
    </row>
    <row r="29761" spans="14:14" customFormat="1">
      <c r="N29761" s="74"/>
    </row>
    <row r="29762" spans="14:14" customFormat="1">
      <c r="N29762" s="74"/>
    </row>
    <row r="29763" spans="14:14" customFormat="1">
      <c r="N29763" s="74"/>
    </row>
    <row r="29764" spans="14:14" customFormat="1">
      <c r="N29764" s="74"/>
    </row>
    <row r="29765" spans="14:14" customFormat="1">
      <c r="N29765" s="74"/>
    </row>
    <row r="29766" spans="14:14" customFormat="1">
      <c r="N29766" s="74"/>
    </row>
    <row r="29767" spans="14:14" customFormat="1">
      <c r="N29767" s="74"/>
    </row>
    <row r="29768" spans="14:14" customFormat="1">
      <c r="N29768" s="74"/>
    </row>
    <row r="29769" spans="14:14" customFormat="1">
      <c r="N29769" s="74"/>
    </row>
    <row r="29770" spans="14:14" customFormat="1">
      <c r="N29770" s="74"/>
    </row>
    <row r="29771" spans="14:14" customFormat="1">
      <c r="N29771" s="74"/>
    </row>
    <row r="29772" spans="14:14" customFormat="1">
      <c r="N29772" s="74"/>
    </row>
    <row r="29773" spans="14:14" customFormat="1">
      <c r="N29773" s="74"/>
    </row>
    <row r="29774" spans="14:14" customFormat="1">
      <c r="N29774" s="74"/>
    </row>
    <row r="29775" spans="14:14" customFormat="1">
      <c r="N29775" s="74"/>
    </row>
    <row r="29776" spans="14:14" customFormat="1">
      <c r="N29776" s="74"/>
    </row>
    <row r="29777" spans="14:14" customFormat="1">
      <c r="N29777" s="74"/>
    </row>
    <row r="29778" spans="14:14" customFormat="1">
      <c r="N29778" s="74"/>
    </row>
    <row r="29779" spans="14:14" customFormat="1">
      <c r="N29779" s="74"/>
    </row>
    <row r="29780" spans="14:14" customFormat="1">
      <c r="N29780" s="74"/>
    </row>
    <row r="29781" spans="14:14" customFormat="1">
      <c r="N29781" s="74"/>
    </row>
    <row r="29782" spans="14:14" customFormat="1">
      <c r="N29782" s="74"/>
    </row>
    <row r="29783" spans="14:14" customFormat="1">
      <c r="N29783" s="74"/>
    </row>
    <row r="29784" spans="14:14" customFormat="1">
      <c r="N29784" s="74"/>
    </row>
    <row r="29785" spans="14:14" customFormat="1">
      <c r="N29785" s="74"/>
    </row>
    <row r="29786" spans="14:14" customFormat="1">
      <c r="N29786" s="74"/>
    </row>
    <row r="29787" spans="14:14" customFormat="1">
      <c r="N29787" s="74"/>
    </row>
    <row r="29788" spans="14:14" customFormat="1">
      <c r="N29788" s="74"/>
    </row>
    <row r="29789" spans="14:14" customFormat="1">
      <c r="N29789" s="74"/>
    </row>
    <row r="29790" spans="14:14" customFormat="1">
      <c r="N29790" s="74"/>
    </row>
    <row r="29791" spans="14:14" customFormat="1">
      <c r="N29791" s="74"/>
    </row>
    <row r="29792" spans="14:14" customFormat="1">
      <c r="N29792" s="74"/>
    </row>
    <row r="29793" spans="14:14" customFormat="1">
      <c r="N29793" s="74"/>
    </row>
    <row r="29794" spans="14:14" customFormat="1">
      <c r="N29794" s="74"/>
    </row>
    <row r="29795" spans="14:14" customFormat="1">
      <c r="N29795" s="74"/>
    </row>
    <row r="29796" spans="14:14" customFormat="1">
      <c r="N29796" s="74"/>
    </row>
    <row r="29797" spans="14:14" customFormat="1">
      <c r="N29797" s="74"/>
    </row>
    <row r="29798" spans="14:14" customFormat="1">
      <c r="N29798" s="74"/>
    </row>
    <row r="29799" spans="14:14" customFormat="1">
      <c r="N29799" s="74"/>
    </row>
    <row r="29800" spans="14:14" customFormat="1">
      <c r="N29800" s="74"/>
    </row>
    <row r="29801" spans="14:14" customFormat="1">
      <c r="N29801" s="74"/>
    </row>
    <row r="29802" spans="14:14" customFormat="1">
      <c r="N29802" s="74"/>
    </row>
    <row r="29803" spans="14:14" customFormat="1">
      <c r="N29803" s="74"/>
    </row>
    <row r="29804" spans="14:14" customFormat="1">
      <c r="N29804" s="74"/>
    </row>
    <row r="29805" spans="14:14" customFormat="1">
      <c r="N29805" s="74"/>
    </row>
    <row r="29806" spans="14:14" customFormat="1">
      <c r="N29806" s="74"/>
    </row>
    <row r="29807" spans="14:14" customFormat="1">
      <c r="N29807" s="74"/>
    </row>
    <row r="29808" spans="14:14" customFormat="1">
      <c r="N29808" s="74"/>
    </row>
    <row r="29809" spans="14:14" customFormat="1">
      <c r="N29809" s="74"/>
    </row>
    <row r="29810" spans="14:14" customFormat="1">
      <c r="N29810" s="74"/>
    </row>
    <row r="29811" spans="14:14" customFormat="1">
      <c r="N29811" s="74"/>
    </row>
    <row r="29812" spans="14:14" customFormat="1">
      <c r="N29812" s="74"/>
    </row>
    <row r="29813" spans="14:14" customFormat="1">
      <c r="N29813" s="74"/>
    </row>
    <row r="29814" spans="14:14" customFormat="1">
      <c r="N29814" s="74"/>
    </row>
    <row r="29815" spans="14:14" customFormat="1">
      <c r="N29815" s="74"/>
    </row>
    <row r="29816" spans="14:14" customFormat="1">
      <c r="N29816" s="74"/>
    </row>
    <row r="29817" spans="14:14" customFormat="1">
      <c r="N29817" s="74"/>
    </row>
    <row r="29818" spans="14:14" customFormat="1">
      <c r="N29818" s="74"/>
    </row>
    <row r="29819" spans="14:14" customFormat="1">
      <c r="N29819" s="74"/>
    </row>
    <row r="29820" spans="14:14" customFormat="1">
      <c r="N29820" s="74"/>
    </row>
    <row r="29821" spans="14:14" customFormat="1">
      <c r="N29821" s="74"/>
    </row>
    <row r="29822" spans="14:14" customFormat="1">
      <c r="N29822" s="74"/>
    </row>
    <row r="29823" spans="14:14" customFormat="1">
      <c r="N29823" s="74"/>
    </row>
    <row r="29824" spans="14:14" customFormat="1">
      <c r="N29824" s="74"/>
    </row>
    <row r="29825" spans="14:14" customFormat="1">
      <c r="N29825" s="74"/>
    </row>
    <row r="29826" spans="14:14" customFormat="1">
      <c r="N29826" s="74"/>
    </row>
    <row r="29827" spans="14:14" customFormat="1">
      <c r="N29827" s="74"/>
    </row>
    <row r="29828" spans="14:14" customFormat="1">
      <c r="N29828" s="74"/>
    </row>
    <row r="29829" spans="14:14" customFormat="1">
      <c r="N29829" s="74"/>
    </row>
    <row r="29830" spans="14:14" customFormat="1">
      <c r="N29830" s="74"/>
    </row>
    <row r="29831" spans="14:14" customFormat="1">
      <c r="N29831" s="74"/>
    </row>
    <row r="29832" spans="14:14" customFormat="1">
      <c r="N29832" s="74"/>
    </row>
    <row r="29833" spans="14:14" customFormat="1">
      <c r="N29833" s="74"/>
    </row>
    <row r="29834" spans="14:14" customFormat="1">
      <c r="N29834" s="74"/>
    </row>
    <row r="29835" spans="14:14" customFormat="1">
      <c r="N29835" s="74"/>
    </row>
    <row r="29836" spans="14:14" customFormat="1">
      <c r="N29836" s="74"/>
    </row>
    <row r="29837" spans="14:14" customFormat="1">
      <c r="N29837" s="74"/>
    </row>
    <row r="29838" spans="14:14" customFormat="1">
      <c r="N29838" s="74"/>
    </row>
    <row r="29839" spans="14:14" customFormat="1">
      <c r="N29839" s="74"/>
    </row>
    <row r="29840" spans="14:14" customFormat="1">
      <c r="N29840" s="74"/>
    </row>
    <row r="29841" spans="14:14" customFormat="1">
      <c r="N29841" s="74"/>
    </row>
    <row r="29842" spans="14:14" customFormat="1">
      <c r="N29842" s="74"/>
    </row>
    <row r="29843" spans="14:14" customFormat="1">
      <c r="N29843" s="74"/>
    </row>
    <row r="29844" spans="14:14" customFormat="1">
      <c r="N29844" s="74"/>
    </row>
    <row r="29845" spans="14:14" customFormat="1">
      <c r="N29845" s="74"/>
    </row>
    <row r="29846" spans="14:14" customFormat="1">
      <c r="N29846" s="74"/>
    </row>
    <row r="29847" spans="14:14" customFormat="1">
      <c r="N29847" s="74"/>
    </row>
    <row r="29848" spans="14:14" customFormat="1">
      <c r="N29848" s="74"/>
    </row>
    <row r="29849" spans="14:14" customFormat="1">
      <c r="N29849" s="74"/>
    </row>
    <row r="29850" spans="14:14" customFormat="1">
      <c r="N29850" s="74"/>
    </row>
    <row r="29851" spans="14:14" customFormat="1">
      <c r="N29851" s="74"/>
    </row>
    <row r="29852" spans="14:14" customFormat="1">
      <c r="N29852" s="74"/>
    </row>
    <row r="29853" spans="14:14" customFormat="1">
      <c r="N29853" s="74"/>
    </row>
    <row r="29854" spans="14:14" customFormat="1">
      <c r="N29854" s="74"/>
    </row>
    <row r="29855" spans="14:14" customFormat="1">
      <c r="N29855" s="74"/>
    </row>
    <row r="29856" spans="14:14" customFormat="1">
      <c r="N29856" s="74"/>
    </row>
    <row r="29857" spans="14:14" customFormat="1">
      <c r="N29857" s="74"/>
    </row>
    <row r="29858" spans="14:14" customFormat="1">
      <c r="N29858" s="74"/>
    </row>
    <row r="29859" spans="14:14" customFormat="1">
      <c r="N29859" s="74"/>
    </row>
    <row r="29860" spans="14:14" customFormat="1">
      <c r="N29860" s="74"/>
    </row>
    <row r="29861" spans="14:14" customFormat="1">
      <c r="N29861" s="74"/>
    </row>
    <row r="29862" spans="14:14" customFormat="1">
      <c r="N29862" s="74"/>
    </row>
    <row r="29863" spans="14:14" customFormat="1">
      <c r="N29863" s="74"/>
    </row>
    <row r="29864" spans="14:14" customFormat="1">
      <c r="N29864" s="74"/>
    </row>
    <row r="29865" spans="14:14" customFormat="1">
      <c r="N29865" s="74"/>
    </row>
    <row r="29866" spans="14:14" customFormat="1">
      <c r="N29866" s="74"/>
    </row>
    <row r="29867" spans="14:14" customFormat="1">
      <c r="N29867" s="74"/>
    </row>
    <row r="29868" spans="14:14" customFormat="1">
      <c r="N29868" s="74"/>
    </row>
    <row r="29869" spans="14:14" customFormat="1">
      <c r="N29869" s="74"/>
    </row>
    <row r="29870" spans="14:14" customFormat="1">
      <c r="N29870" s="74"/>
    </row>
    <row r="29871" spans="14:14" customFormat="1">
      <c r="N29871" s="74"/>
    </row>
    <row r="29872" spans="14:14" customFormat="1">
      <c r="N29872" s="74"/>
    </row>
    <row r="29873" spans="14:14" customFormat="1">
      <c r="N29873" s="74"/>
    </row>
    <row r="29874" spans="14:14" customFormat="1">
      <c r="N29874" s="74"/>
    </row>
    <row r="29875" spans="14:14" customFormat="1">
      <c r="N29875" s="74"/>
    </row>
    <row r="29876" spans="14:14" customFormat="1">
      <c r="N29876" s="74"/>
    </row>
    <row r="29877" spans="14:14" customFormat="1">
      <c r="N29877" s="74"/>
    </row>
    <row r="29878" spans="14:14" customFormat="1">
      <c r="N29878" s="74"/>
    </row>
    <row r="29879" spans="14:14" customFormat="1">
      <c r="N29879" s="74"/>
    </row>
    <row r="29880" spans="14:14" customFormat="1">
      <c r="N29880" s="74"/>
    </row>
    <row r="29881" spans="14:14" customFormat="1">
      <c r="N29881" s="74"/>
    </row>
    <row r="29882" spans="14:14" customFormat="1">
      <c r="N29882" s="74"/>
    </row>
    <row r="29883" spans="14:14" customFormat="1">
      <c r="N29883" s="74"/>
    </row>
    <row r="29884" spans="14:14" customFormat="1">
      <c r="N29884" s="74"/>
    </row>
    <row r="29885" spans="14:14" customFormat="1">
      <c r="N29885" s="74"/>
    </row>
    <row r="29886" spans="14:14" customFormat="1">
      <c r="N29886" s="74"/>
    </row>
    <row r="29887" spans="14:14" customFormat="1">
      <c r="N29887" s="74"/>
    </row>
    <row r="29888" spans="14:14" customFormat="1">
      <c r="N29888" s="74"/>
    </row>
    <row r="29889" spans="14:14" customFormat="1">
      <c r="N29889" s="74"/>
    </row>
    <row r="29890" spans="14:14" customFormat="1">
      <c r="N29890" s="74"/>
    </row>
    <row r="29891" spans="14:14" customFormat="1">
      <c r="N29891" s="74"/>
    </row>
    <row r="29892" spans="14:14" customFormat="1">
      <c r="N29892" s="74"/>
    </row>
    <row r="29893" spans="14:14" customFormat="1">
      <c r="N29893" s="74"/>
    </row>
    <row r="29894" spans="14:14" customFormat="1">
      <c r="N29894" s="74"/>
    </row>
    <row r="29895" spans="14:14" customFormat="1">
      <c r="N29895" s="74"/>
    </row>
    <row r="29896" spans="14:14" customFormat="1">
      <c r="N29896" s="74"/>
    </row>
    <row r="29897" spans="14:14" customFormat="1">
      <c r="N29897" s="74"/>
    </row>
    <row r="29898" spans="14:14" customFormat="1">
      <c r="N29898" s="74"/>
    </row>
    <row r="29899" spans="14:14" customFormat="1">
      <c r="N29899" s="74"/>
    </row>
    <row r="29900" spans="14:14" customFormat="1">
      <c r="N29900" s="74"/>
    </row>
    <row r="29901" spans="14:14" customFormat="1">
      <c r="N29901" s="74"/>
    </row>
    <row r="29902" spans="14:14" customFormat="1">
      <c r="N29902" s="74"/>
    </row>
    <row r="29903" spans="14:14" customFormat="1">
      <c r="N29903" s="74"/>
    </row>
    <row r="29904" spans="14:14" customFormat="1">
      <c r="N29904" s="74"/>
    </row>
    <row r="29905" spans="14:14" customFormat="1">
      <c r="N29905" s="74"/>
    </row>
    <row r="29906" spans="14:14" customFormat="1">
      <c r="N29906" s="74"/>
    </row>
    <row r="29907" spans="14:14" customFormat="1">
      <c r="N29907" s="74"/>
    </row>
    <row r="29908" spans="14:14" customFormat="1">
      <c r="N29908" s="74"/>
    </row>
    <row r="29909" spans="14:14" customFormat="1">
      <c r="N29909" s="74"/>
    </row>
    <row r="29910" spans="14:14" customFormat="1">
      <c r="N29910" s="74"/>
    </row>
    <row r="29911" spans="14:14" customFormat="1">
      <c r="N29911" s="74"/>
    </row>
    <row r="29912" spans="14:14" customFormat="1">
      <c r="N29912" s="74"/>
    </row>
    <row r="29913" spans="14:14" customFormat="1">
      <c r="N29913" s="74"/>
    </row>
    <row r="29914" spans="14:14" customFormat="1">
      <c r="N29914" s="74"/>
    </row>
    <row r="29915" spans="14:14" customFormat="1">
      <c r="N29915" s="74"/>
    </row>
    <row r="29916" spans="14:14" customFormat="1">
      <c r="N29916" s="74"/>
    </row>
    <row r="29917" spans="14:14" customFormat="1">
      <c r="N29917" s="74"/>
    </row>
    <row r="29918" spans="14:14" customFormat="1">
      <c r="N29918" s="74"/>
    </row>
    <row r="29919" spans="14:14" customFormat="1">
      <c r="N29919" s="74"/>
    </row>
    <row r="29920" spans="14:14" customFormat="1">
      <c r="N29920" s="74"/>
    </row>
    <row r="29921" spans="14:14" customFormat="1">
      <c r="N29921" s="74"/>
    </row>
    <row r="29922" spans="14:14" customFormat="1">
      <c r="N29922" s="74"/>
    </row>
    <row r="29923" spans="14:14" customFormat="1">
      <c r="N29923" s="74"/>
    </row>
    <row r="29924" spans="14:14" customFormat="1">
      <c r="N29924" s="74"/>
    </row>
    <row r="29925" spans="14:14" customFormat="1">
      <c r="N29925" s="74"/>
    </row>
    <row r="29926" spans="14:14" customFormat="1">
      <c r="N29926" s="74"/>
    </row>
    <row r="29927" spans="14:14" customFormat="1">
      <c r="N29927" s="74"/>
    </row>
    <row r="29928" spans="14:14" customFormat="1">
      <c r="N29928" s="74"/>
    </row>
    <row r="29929" spans="14:14" customFormat="1">
      <c r="N29929" s="74"/>
    </row>
    <row r="29930" spans="14:14" customFormat="1">
      <c r="N29930" s="74"/>
    </row>
    <row r="29931" spans="14:14" customFormat="1">
      <c r="N29931" s="74"/>
    </row>
    <row r="29932" spans="14:14" customFormat="1">
      <c r="N29932" s="74"/>
    </row>
    <row r="29933" spans="14:14" customFormat="1">
      <c r="N29933" s="74"/>
    </row>
    <row r="29934" spans="14:14" customFormat="1">
      <c r="N29934" s="74"/>
    </row>
    <row r="29935" spans="14:14" customFormat="1">
      <c r="N29935" s="74"/>
    </row>
    <row r="29936" spans="14:14" customFormat="1">
      <c r="N29936" s="74"/>
    </row>
    <row r="29937" spans="14:14" customFormat="1">
      <c r="N29937" s="74"/>
    </row>
    <row r="29938" spans="14:14" customFormat="1">
      <c r="N29938" s="74"/>
    </row>
    <row r="29939" spans="14:14" customFormat="1">
      <c r="N29939" s="74"/>
    </row>
    <row r="29940" spans="14:14" customFormat="1">
      <c r="N29940" s="74"/>
    </row>
    <row r="29941" spans="14:14" customFormat="1">
      <c r="N29941" s="74"/>
    </row>
    <row r="29942" spans="14:14" customFormat="1">
      <c r="N29942" s="74"/>
    </row>
    <row r="29943" spans="14:14" customFormat="1">
      <c r="N29943" s="74"/>
    </row>
    <row r="29944" spans="14:14" customFormat="1">
      <c r="N29944" s="74"/>
    </row>
    <row r="29945" spans="14:14" customFormat="1">
      <c r="N29945" s="74"/>
    </row>
    <row r="29946" spans="14:14" customFormat="1">
      <c r="N29946" s="74"/>
    </row>
    <row r="29947" spans="14:14" customFormat="1">
      <c r="N29947" s="74"/>
    </row>
    <row r="29948" spans="14:14" customFormat="1">
      <c r="N29948" s="74"/>
    </row>
    <row r="29949" spans="14:14" customFormat="1">
      <c r="N29949" s="74"/>
    </row>
    <row r="29950" spans="14:14" customFormat="1">
      <c r="N29950" s="74"/>
    </row>
    <row r="29951" spans="14:14" customFormat="1">
      <c r="N29951" s="74"/>
    </row>
    <row r="29952" spans="14:14" customFormat="1">
      <c r="N29952" s="74"/>
    </row>
    <row r="29953" spans="14:14" customFormat="1">
      <c r="N29953" s="74"/>
    </row>
    <row r="29954" spans="14:14" customFormat="1">
      <c r="N29954" s="74"/>
    </row>
    <row r="29955" spans="14:14" customFormat="1">
      <c r="N29955" s="74"/>
    </row>
    <row r="29956" spans="14:14" customFormat="1">
      <c r="N29956" s="74"/>
    </row>
    <row r="29957" spans="14:14" customFormat="1">
      <c r="N29957" s="74"/>
    </row>
    <row r="29958" spans="14:14" customFormat="1">
      <c r="N29958" s="74"/>
    </row>
    <row r="29959" spans="14:14" customFormat="1">
      <c r="N29959" s="74"/>
    </row>
    <row r="29960" spans="14:14" customFormat="1">
      <c r="N29960" s="74"/>
    </row>
    <row r="29961" spans="14:14" customFormat="1">
      <c r="N29961" s="74"/>
    </row>
    <row r="29962" spans="14:14" customFormat="1">
      <c r="N29962" s="74"/>
    </row>
    <row r="29963" spans="14:14" customFormat="1">
      <c r="N29963" s="74"/>
    </row>
    <row r="29964" spans="14:14" customFormat="1">
      <c r="N29964" s="74"/>
    </row>
    <row r="29965" spans="14:14" customFormat="1">
      <c r="N29965" s="74"/>
    </row>
    <row r="29966" spans="14:14" customFormat="1">
      <c r="N29966" s="74"/>
    </row>
    <row r="29967" spans="14:14" customFormat="1">
      <c r="N29967" s="74"/>
    </row>
    <row r="29968" spans="14:14" customFormat="1">
      <c r="N29968" s="74"/>
    </row>
    <row r="29969" spans="14:14" customFormat="1">
      <c r="N29969" s="74"/>
    </row>
    <row r="29970" spans="14:14" customFormat="1">
      <c r="N29970" s="74"/>
    </row>
    <row r="29971" spans="14:14" customFormat="1">
      <c r="N29971" s="74"/>
    </row>
    <row r="29972" spans="14:14" customFormat="1">
      <c r="N29972" s="74"/>
    </row>
    <row r="29973" spans="14:14" customFormat="1">
      <c r="N29973" s="74"/>
    </row>
    <row r="29974" spans="14:14" customFormat="1">
      <c r="N29974" s="74"/>
    </row>
    <row r="29975" spans="14:14" customFormat="1">
      <c r="N29975" s="74"/>
    </row>
    <row r="29976" spans="14:14" customFormat="1">
      <c r="N29976" s="74"/>
    </row>
    <row r="29977" spans="14:14" customFormat="1">
      <c r="N29977" s="74"/>
    </row>
    <row r="29978" spans="14:14" customFormat="1">
      <c r="N29978" s="74"/>
    </row>
    <row r="29979" spans="14:14" customFormat="1">
      <c r="N29979" s="74"/>
    </row>
    <row r="29980" spans="14:14" customFormat="1">
      <c r="N29980" s="74"/>
    </row>
    <row r="29981" spans="14:14" customFormat="1">
      <c r="N29981" s="74"/>
    </row>
    <row r="29982" spans="14:14" customFormat="1">
      <c r="N29982" s="74"/>
    </row>
    <row r="29983" spans="14:14" customFormat="1">
      <c r="N29983" s="74"/>
    </row>
    <row r="29984" spans="14:14" customFormat="1">
      <c r="N29984" s="74"/>
    </row>
    <row r="29985" spans="14:14" customFormat="1">
      <c r="N29985" s="74"/>
    </row>
    <row r="29986" spans="14:14" customFormat="1">
      <c r="N29986" s="74"/>
    </row>
    <row r="29987" spans="14:14" customFormat="1">
      <c r="N29987" s="74"/>
    </row>
    <row r="29988" spans="14:14" customFormat="1">
      <c r="N29988" s="74"/>
    </row>
    <row r="29989" spans="14:14" customFormat="1">
      <c r="N29989" s="74"/>
    </row>
    <row r="29990" spans="14:14" customFormat="1">
      <c r="N29990" s="74"/>
    </row>
    <row r="29991" spans="14:14" customFormat="1">
      <c r="N29991" s="74"/>
    </row>
    <row r="29992" spans="14:14" customFormat="1">
      <c r="N29992" s="74"/>
    </row>
    <row r="29993" spans="14:14" customFormat="1">
      <c r="N29993" s="74"/>
    </row>
    <row r="29994" spans="14:14" customFormat="1">
      <c r="N29994" s="74"/>
    </row>
    <row r="29995" spans="14:14" customFormat="1">
      <c r="N29995" s="74"/>
    </row>
    <row r="29996" spans="14:14" customFormat="1">
      <c r="N29996" s="74"/>
    </row>
    <row r="29997" spans="14:14" customFormat="1">
      <c r="N29997" s="74"/>
    </row>
    <row r="29998" spans="14:14" customFormat="1">
      <c r="N29998" s="74"/>
    </row>
    <row r="29999" spans="14:14" customFormat="1">
      <c r="N29999" s="74"/>
    </row>
    <row r="30000" spans="14:14" customFormat="1">
      <c r="N30000" s="74"/>
    </row>
    <row r="30001" spans="14:14" customFormat="1">
      <c r="N30001" s="74"/>
    </row>
    <row r="30002" spans="14:14" customFormat="1">
      <c r="N30002" s="74"/>
    </row>
    <row r="30003" spans="14:14" customFormat="1">
      <c r="N30003" s="74"/>
    </row>
    <row r="30004" spans="14:14" customFormat="1">
      <c r="N30004" s="74"/>
    </row>
    <row r="30005" spans="14:14" customFormat="1">
      <c r="N30005" s="74"/>
    </row>
    <row r="30006" spans="14:14" customFormat="1">
      <c r="N30006" s="74"/>
    </row>
    <row r="30007" spans="14:14" customFormat="1">
      <c r="N30007" s="74"/>
    </row>
    <row r="30008" spans="14:14" customFormat="1">
      <c r="N30008" s="74"/>
    </row>
    <row r="30009" spans="14:14" customFormat="1">
      <c r="N30009" s="74"/>
    </row>
    <row r="30010" spans="14:14" customFormat="1">
      <c r="N30010" s="74"/>
    </row>
    <row r="30011" spans="14:14" customFormat="1">
      <c r="N30011" s="74"/>
    </row>
    <row r="30012" spans="14:14" customFormat="1">
      <c r="N30012" s="74"/>
    </row>
    <row r="30013" spans="14:14" customFormat="1">
      <c r="N30013" s="74"/>
    </row>
    <row r="30014" spans="14:14" customFormat="1">
      <c r="N30014" s="74"/>
    </row>
    <row r="30015" spans="14:14" customFormat="1">
      <c r="N30015" s="74"/>
    </row>
    <row r="30016" spans="14:14" customFormat="1">
      <c r="N30016" s="74"/>
    </row>
    <row r="30017" spans="14:14" customFormat="1">
      <c r="N30017" s="74"/>
    </row>
    <row r="30018" spans="14:14" customFormat="1">
      <c r="N30018" s="74"/>
    </row>
    <row r="30019" spans="14:14" customFormat="1">
      <c r="N30019" s="74"/>
    </row>
    <row r="30020" spans="14:14" customFormat="1">
      <c r="N30020" s="74"/>
    </row>
    <row r="30021" spans="14:14" customFormat="1">
      <c r="N30021" s="74"/>
    </row>
    <row r="30022" spans="14:14" customFormat="1">
      <c r="N30022" s="74"/>
    </row>
    <row r="30023" spans="14:14" customFormat="1">
      <c r="N30023" s="74"/>
    </row>
    <row r="30024" spans="14:14" customFormat="1">
      <c r="N30024" s="74"/>
    </row>
    <row r="30025" spans="14:14" customFormat="1">
      <c r="N30025" s="74"/>
    </row>
    <row r="30026" spans="14:14" customFormat="1">
      <c r="N30026" s="74"/>
    </row>
    <row r="30027" spans="14:14" customFormat="1">
      <c r="N30027" s="74"/>
    </row>
    <row r="30028" spans="14:14" customFormat="1">
      <c r="N30028" s="74"/>
    </row>
    <row r="30029" spans="14:14" customFormat="1">
      <c r="N30029" s="74"/>
    </row>
    <row r="30030" spans="14:14" customFormat="1">
      <c r="N30030" s="74"/>
    </row>
    <row r="30031" spans="14:14" customFormat="1">
      <c r="N30031" s="74"/>
    </row>
    <row r="30032" spans="14:14" customFormat="1">
      <c r="N30032" s="74"/>
    </row>
    <row r="30033" spans="14:14" customFormat="1">
      <c r="N30033" s="74"/>
    </row>
    <row r="30034" spans="14:14" customFormat="1">
      <c r="N30034" s="74"/>
    </row>
    <row r="30035" spans="14:14" customFormat="1">
      <c r="N30035" s="74"/>
    </row>
    <row r="30036" spans="14:14" customFormat="1">
      <c r="N30036" s="74"/>
    </row>
    <row r="30037" spans="14:14" customFormat="1">
      <c r="N30037" s="74"/>
    </row>
    <row r="30038" spans="14:14" customFormat="1">
      <c r="N30038" s="74"/>
    </row>
    <row r="30039" spans="14:14" customFormat="1">
      <c r="N30039" s="74"/>
    </row>
    <row r="30040" spans="14:14" customFormat="1">
      <c r="N30040" s="74"/>
    </row>
    <row r="30041" spans="14:14" customFormat="1">
      <c r="N30041" s="74"/>
    </row>
    <row r="30042" spans="14:14" customFormat="1">
      <c r="N30042" s="74"/>
    </row>
    <row r="30043" spans="14:14" customFormat="1">
      <c r="N30043" s="74"/>
    </row>
    <row r="30044" spans="14:14" customFormat="1">
      <c r="N30044" s="74"/>
    </row>
    <row r="30045" spans="14:14" customFormat="1">
      <c r="N30045" s="74"/>
    </row>
    <row r="30046" spans="14:14" customFormat="1">
      <c r="N30046" s="74"/>
    </row>
    <row r="30047" spans="14:14" customFormat="1">
      <c r="N30047" s="74"/>
    </row>
    <row r="30048" spans="14:14" customFormat="1">
      <c r="N30048" s="74"/>
    </row>
    <row r="30049" spans="14:14" customFormat="1">
      <c r="N30049" s="74"/>
    </row>
    <row r="30050" spans="14:14" customFormat="1">
      <c r="N30050" s="74"/>
    </row>
    <row r="30051" spans="14:14" customFormat="1">
      <c r="N30051" s="74"/>
    </row>
    <row r="30052" spans="14:14" customFormat="1">
      <c r="N30052" s="74"/>
    </row>
    <row r="30053" spans="14:14" customFormat="1">
      <c r="N30053" s="74"/>
    </row>
    <row r="30054" spans="14:14" customFormat="1">
      <c r="N30054" s="74"/>
    </row>
    <row r="30055" spans="14:14" customFormat="1">
      <c r="N30055" s="74"/>
    </row>
    <row r="30056" spans="14:14" customFormat="1">
      <c r="N30056" s="74"/>
    </row>
    <row r="30057" spans="14:14" customFormat="1">
      <c r="N30057" s="74"/>
    </row>
    <row r="30058" spans="14:14" customFormat="1">
      <c r="N30058" s="74"/>
    </row>
    <row r="30059" spans="14:14" customFormat="1">
      <c r="N30059" s="74"/>
    </row>
    <row r="30060" spans="14:14" customFormat="1">
      <c r="N30060" s="74"/>
    </row>
    <row r="30061" spans="14:14" customFormat="1">
      <c r="N30061" s="74"/>
    </row>
    <row r="30062" spans="14:14" customFormat="1">
      <c r="N30062" s="74"/>
    </row>
    <row r="30063" spans="14:14" customFormat="1">
      <c r="N30063" s="74"/>
    </row>
    <row r="30064" spans="14:14" customFormat="1">
      <c r="N30064" s="74"/>
    </row>
    <row r="30065" spans="14:14" customFormat="1">
      <c r="N30065" s="74"/>
    </row>
    <row r="30066" spans="14:14" customFormat="1">
      <c r="N30066" s="74"/>
    </row>
    <row r="30067" spans="14:14" customFormat="1">
      <c r="N30067" s="74"/>
    </row>
    <row r="30068" spans="14:14" customFormat="1">
      <c r="N30068" s="74"/>
    </row>
    <row r="30069" spans="14:14" customFormat="1">
      <c r="N30069" s="74"/>
    </row>
    <row r="30070" spans="14:14" customFormat="1">
      <c r="N30070" s="74"/>
    </row>
    <row r="30071" spans="14:14" customFormat="1">
      <c r="N30071" s="74"/>
    </row>
    <row r="30072" spans="14:14" customFormat="1">
      <c r="N30072" s="74"/>
    </row>
    <row r="30073" spans="14:14" customFormat="1">
      <c r="N30073" s="74"/>
    </row>
    <row r="30074" spans="14:14" customFormat="1">
      <c r="N30074" s="74"/>
    </row>
    <row r="30075" spans="14:14" customFormat="1">
      <c r="N30075" s="74"/>
    </row>
    <row r="30076" spans="14:14" customFormat="1">
      <c r="N30076" s="74"/>
    </row>
    <row r="30077" spans="14:14" customFormat="1">
      <c r="N30077" s="74"/>
    </row>
    <row r="30078" spans="14:14" customFormat="1">
      <c r="N30078" s="74"/>
    </row>
    <row r="30079" spans="14:14" customFormat="1">
      <c r="N30079" s="74"/>
    </row>
    <row r="30080" spans="14:14" customFormat="1">
      <c r="N30080" s="74"/>
    </row>
    <row r="30081" spans="14:14" customFormat="1">
      <c r="N30081" s="74"/>
    </row>
    <row r="30082" spans="14:14" customFormat="1">
      <c r="N30082" s="74"/>
    </row>
    <row r="30083" spans="14:14" customFormat="1">
      <c r="N30083" s="74"/>
    </row>
    <row r="30084" spans="14:14" customFormat="1">
      <c r="N30084" s="74"/>
    </row>
    <row r="30085" spans="14:14" customFormat="1">
      <c r="N30085" s="74"/>
    </row>
    <row r="30086" spans="14:14" customFormat="1">
      <c r="N30086" s="74"/>
    </row>
    <row r="30087" spans="14:14" customFormat="1">
      <c r="N30087" s="74"/>
    </row>
    <row r="30088" spans="14:14" customFormat="1">
      <c r="N30088" s="74"/>
    </row>
    <row r="30089" spans="14:14" customFormat="1">
      <c r="N30089" s="74"/>
    </row>
    <row r="30090" spans="14:14" customFormat="1">
      <c r="N30090" s="74"/>
    </row>
    <row r="30091" spans="14:14" customFormat="1">
      <c r="N30091" s="74"/>
    </row>
    <row r="30092" spans="14:14" customFormat="1">
      <c r="N30092" s="74"/>
    </row>
    <row r="30093" spans="14:14" customFormat="1">
      <c r="N30093" s="74"/>
    </row>
    <row r="30094" spans="14:14" customFormat="1">
      <c r="N30094" s="74"/>
    </row>
    <row r="30095" spans="14:14" customFormat="1">
      <c r="N30095" s="74"/>
    </row>
    <row r="30096" spans="14:14" customFormat="1">
      <c r="N30096" s="74"/>
    </row>
    <row r="30097" spans="14:14" customFormat="1">
      <c r="N30097" s="74"/>
    </row>
    <row r="30098" spans="14:14" customFormat="1">
      <c r="N30098" s="74"/>
    </row>
    <row r="30099" spans="14:14" customFormat="1">
      <c r="N30099" s="74"/>
    </row>
    <row r="30100" spans="14:14" customFormat="1">
      <c r="N30100" s="74"/>
    </row>
    <row r="30101" spans="14:14" customFormat="1">
      <c r="N30101" s="74"/>
    </row>
    <row r="30102" spans="14:14" customFormat="1">
      <c r="N30102" s="74"/>
    </row>
    <row r="30103" spans="14:14" customFormat="1">
      <c r="N30103" s="74"/>
    </row>
    <row r="30104" spans="14:14" customFormat="1">
      <c r="N30104" s="74"/>
    </row>
    <row r="30105" spans="14:14" customFormat="1">
      <c r="N30105" s="74"/>
    </row>
    <row r="30106" spans="14:14" customFormat="1">
      <c r="N30106" s="74"/>
    </row>
    <row r="30107" spans="14:14" customFormat="1">
      <c r="N30107" s="74"/>
    </row>
    <row r="30108" spans="14:14" customFormat="1">
      <c r="N30108" s="74"/>
    </row>
    <row r="30109" spans="14:14" customFormat="1">
      <c r="N30109" s="74"/>
    </row>
    <row r="30110" spans="14:14" customFormat="1">
      <c r="N30110" s="74"/>
    </row>
    <row r="30111" spans="14:14" customFormat="1">
      <c r="N30111" s="74"/>
    </row>
    <row r="30112" spans="14:14" customFormat="1">
      <c r="N30112" s="74"/>
    </row>
    <row r="30113" spans="14:14" customFormat="1">
      <c r="N30113" s="74"/>
    </row>
    <row r="30114" spans="14:14" customFormat="1">
      <c r="N30114" s="74"/>
    </row>
    <row r="30115" spans="14:14" customFormat="1">
      <c r="N30115" s="74"/>
    </row>
    <row r="30116" spans="14:14" customFormat="1">
      <c r="N30116" s="74"/>
    </row>
    <row r="30117" spans="14:14" customFormat="1">
      <c r="N30117" s="74"/>
    </row>
    <row r="30118" spans="14:14" customFormat="1">
      <c r="N30118" s="74"/>
    </row>
    <row r="30119" spans="14:14" customFormat="1">
      <c r="N30119" s="74"/>
    </row>
    <row r="30120" spans="14:14" customFormat="1">
      <c r="N30120" s="74"/>
    </row>
    <row r="30121" spans="14:14" customFormat="1">
      <c r="N30121" s="74"/>
    </row>
    <row r="30122" spans="14:14" customFormat="1">
      <c r="N30122" s="74"/>
    </row>
    <row r="30123" spans="14:14" customFormat="1">
      <c r="N30123" s="74"/>
    </row>
    <row r="30124" spans="14:14" customFormat="1">
      <c r="N30124" s="74"/>
    </row>
    <row r="30125" spans="14:14" customFormat="1">
      <c r="N30125" s="74"/>
    </row>
    <row r="30126" spans="14:14" customFormat="1">
      <c r="N30126" s="74"/>
    </row>
    <row r="30127" spans="14:14" customFormat="1">
      <c r="N30127" s="74"/>
    </row>
    <row r="30128" spans="14:14" customFormat="1">
      <c r="N30128" s="74"/>
    </row>
    <row r="30129" spans="14:14" customFormat="1">
      <c r="N30129" s="74"/>
    </row>
    <row r="30130" spans="14:14" customFormat="1">
      <c r="N30130" s="74"/>
    </row>
    <row r="30131" spans="14:14" customFormat="1">
      <c r="N30131" s="74"/>
    </row>
    <row r="30132" spans="14:14" customFormat="1">
      <c r="N30132" s="74"/>
    </row>
    <row r="30133" spans="14:14" customFormat="1">
      <c r="N30133" s="74"/>
    </row>
    <row r="30134" spans="14:14" customFormat="1">
      <c r="N30134" s="74"/>
    </row>
    <row r="30135" spans="14:14" customFormat="1">
      <c r="N30135" s="74"/>
    </row>
    <row r="30136" spans="14:14" customFormat="1">
      <c r="N30136" s="74"/>
    </row>
    <row r="30137" spans="14:14" customFormat="1">
      <c r="N30137" s="74"/>
    </row>
    <row r="30138" spans="14:14" customFormat="1">
      <c r="N30138" s="74"/>
    </row>
    <row r="30139" spans="14:14" customFormat="1">
      <c r="N30139" s="74"/>
    </row>
    <row r="30140" spans="14:14" customFormat="1">
      <c r="N30140" s="74"/>
    </row>
    <row r="30141" spans="14:14" customFormat="1">
      <c r="N30141" s="74"/>
    </row>
    <row r="30142" spans="14:14" customFormat="1">
      <c r="N30142" s="74"/>
    </row>
    <row r="30143" spans="14:14" customFormat="1">
      <c r="N30143" s="74"/>
    </row>
    <row r="30144" spans="14:14" customFormat="1">
      <c r="N30144" s="74"/>
    </row>
    <row r="30145" spans="14:14" customFormat="1">
      <c r="N30145" s="74"/>
    </row>
    <row r="30146" spans="14:14" customFormat="1">
      <c r="N30146" s="74"/>
    </row>
    <row r="30147" spans="14:14" customFormat="1">
      <c r="N30147" s="74"/>
    </row>
    <row r="30148" spans="14:14" customFormat="1">
      <c r="N30148" s="74"/>
    </row>
    <row r="30149" spans="14:14" customFormat="1">
      <c r="N30149" s="74"/>
    </row>
    <row r="30150" spans="14:14" customFormat="1">
      <c r="N30150" s="74"/>
    </row>
    <row r="30151" spans="14:14" customFormat="1">
      <c r="N30151" s="74"/>
    </row>
    <row r="30152" spans="14:14" customFormat="1">
      <c r="N30152" s="74"/>
    </row>
    <row r="30153" spans="14:14" customFormat="1">
      <c r="N30153" s="74"/>
    </row>
    <row r="30154" spans="14:14" customFormat="1">
      <c r="N30154" s="74"/>
    </row>
    <row r="30155" spans="14:14" customFormat="1">
      <c r="N30155" s="74"/>
    </row>
    <row r="30156" spans="14:14" customFormat="1">
      <c r="N30156" s="74"/>
    </row>
    <row r="30157" spans="14:14" customFormat="1">
      <c r="N30157" s="74"/>
    </row>
    <row r="30158" spans="14:14" customFormat="1">
      <c r="N30158" s="74"/>
    </row>
    <row r="30159" spans="14:14" customFormat="1">
      <c r="N30159" s="74"/>
    </row>
    <row r="30160" spans="14:14" customFormat="1">
      <c r="N30160" s="74"/>
    </row>
    <row r="30161" spans="14:14" customFormat="1">
      <c r="N30161" s="74"/>
    </row>
    <row r="30162" spans="14:14" customFormat="1">
      <c r="N30162" s="74"/>
    </row>
    <row r="30163" spans="14:14" customFormat="1">
      <c r="N30163" s="74"/>
    </row>
    <row r="30164" spans="14:14" customFormat="1">
      <c r="N30164" s="74"/>
    </row>
    <row r="30165" spans="14:14" customFormat="1">
      <c r="N30165" s="74"/>
    </row>
    <row r="30166" spans="14:14" customFormat="1">
      <c r="N30166" s="74"/>
    </row>
    <row r="30167" spans="14:14" customFormat="1">
      <c r="N30167" s="74"/>
    </row>
    <row r="30168" spans="14:14" customFormat="1">
      <c r="N30168" s="74"/>
    </row>
    <row r="30169" spans="14:14" customFormat="1">
      <c r="N30169" s="74"/>
    </row>
    <row r="30170" spans="14:14" customFormat="1">
      <c r="N30170" s="74"/>
    </row>
    <row r="30171" spans="14:14" customFormat="1">
      <c r="N30171" s="74"/>
    </row>
    <row r="30172" spans="14:14" customFormat="1">
      <c r="N30172" s="74"/>
    </row>
    <row r="30173" spans="14:14" customFormat="1">
      <c r="N30173" s="74"/>
    </row>
    <row r="30174" spans="14:14" customFormat="1">
      <c r="N30174" s="74"/>
    </row>
    <row r="30175" spans="14:14" customFormat="1">
      <c r="N30175" s="74"/>
    </row>
    <row r="30176" spans="14:14" customFormat="1">
      <c r="N30176" s="74"/>
    </row>
    <row r="30177" spans="14:14" customFormat="1">
      <c r="N30177" s="74"/>
    </row>
    <row r="30178" spans="14:14" customFormat="1">
      <c r="N30178" s="74"/>
    </row>
    <row r="30179" spans="14:14" customFormat="1">
      <c r="N30179" s="74"/>
    </row>
    <row r="30180" spans="14:14" customFormat="1">
      <c r="N30180" s="74"/>
    </row>
    <row r="30181" spans="14:14" customFormat="1">
      <c r="N30181" s="74"/>
    </row>
    <row r="30182" spans="14:14" customFormat="1">
      <c r="N30182" s="74"/>
    </row>
    <row r="30183" spans="14:14" customFormat="1">
      <c r="N30183" s="74"/>
    </row>
    <row r="30184" spans="14:14" customFormat="1">
      <c r="N30184" s="74"/>
    </row>
    <row r="30185" spans="14:14" customFormat="1">
      <c r="N30185" s="74"/>
    </row>
    <row r="30186" spans="14:14" customFormat="1">
      <c r="N30186" s="74"/>
    </row>
    <row r="30187" spans="14:14" customFormat="1">
      <c r="N30187" s="74"/>
    </row>
    <row r="30188" spans="14:14" customFormat="1">
      <c r="N30188" s="74"/>
    </row>
    <row r="30189" spans="14:14" customFormat="1">
      <c r="N30189" s="74"/>
    </row>
    <row r="30190" spans="14:14" customFormat="1">
      <c r="N30190" s="74"/>
    </row>
    <row r="30191" spans="14:14" customFormat="1">
      <c r="N30191" s="74"/>
    </row>
    <row r="30192" spans="14:14" customFormat="1">
      <c r="N30192" s="74"/>
    </row>
    <row r="30193" spans="14:14" customFormat="1">
      <c r="N30193" s="74"/>
    </row>
    <row r="30194" spans="14:14" customFormat="1">
      <c r="N30194" s="74"/>
    </row>
    <row r="30195" spans="14:14" customFormat="1">
      <c r="N30195" s="74"/>
    </row>
    <row r="30196" spans="14:14" customFormat="1">
      <c r="N30196" s="74"/>
    </row>
    <row r="30197" spans="14:14" customFormat="1">
      <c r="N30197" s="74"/>
    </row>
    <row r="30198" spans="14:14" customFormat="1">
      <c r="N30198" s="74"/>
    </row>
    <row r="30199" spans="14:14" customFormat="1">
      <c r="N30199" s="74"/>
    </row>
    <row r="30200" spans="14:14" customFormat="1">
      <c r="N30200" s="74"/>
    </row>
    <row r="30201" spans="14:14" customFormat="1">
      <c r="N30201" s="74"/>
    </row>
    <row r="30202" spans="14:14" customFormat="1">
      <c r="N30202" s="74"/>
    </row>
    <row r="30203" spans="14:14" customFormat="1">
      <c r="N30203" s="74"/>
    </row>
    <row r="30204" spans="14:14" customFormat="1">
      <c r="N30204" s="74"/>
    </row>
    <row r="30205" spans="14:14" customFormat="1">
      <c r="N30205" s="74"/>
    </row>
    <row r="30206" spans="14:14" customFormat="1">
      <c r="N30206" s="74"/>
    </row>
    <row r="30207" spans="14:14" customFormat="1">
      <c r="N30207" s="74"/>
    </row>
    <row r="30208" spans="14:14" customFormat="1">
      <c r="N30208" s="74"/>
    </row>
    <row r="30209" spans="14:14" customFormat="1">
      <c r="N30209" s="74"/>
    </row>
    <row r="30210" spans="14:14" customFormat="1">
      <c r="N30210" s="74"/>
    </row>
    <row r="30211" spans="14:14" customFormat="1">
      <c r="N30211" s="74"/>
    </row>
    <row r="30212" spans="14:14" customFormat="1">
      <c r="N30212" s="74"/>
    </row>
    <row r="30213" spans="14:14" customFormat="1">
      <c r="N30213" s="74"/>
    </row>
    <row r="30214" spans="14:14" customFormat="1">
      <c r="N30214" s="74"/>
    </row>
    <row r="30215" spans="14:14" customFormat="1">
      <c r="N30215" s="74"/>
    </row>
    <row r="30216" spans="14:14" customFormat="1">
      <c r="N30216" s="74"/>
    </row>
    <row r="30217" spans="14:14" customFormat="1">
      <c r="N30217" s="74"/>
    </row>
    <row r="30218" spans="14:14" customFormat="1">
      <c r="N30218" s="74"/>
    </row>
    <row r="30219" spans="14:14" customFormat="1">
      <c r="N30219" s="74"/>
    </row>
    <row r="30220" spans="14:14" customFormat="1">
      <c r="N30220" s="74"/>
    </row>
    <row r="30221" spans="14:14" customFormat="1">
      <c r="N30221" s="74"/>
    </row>
    <row r="30222" spans="14:14" customFormat="1">
      <c r="N30222" s="74"/>
    </row>
    <row r="30223" spans="14:14" customFormat="1">
      <c r="N30223" s="74"/>
    </row>
    <row r="30224" spans="14:14" customFormat="1">
      <c r="N30224" s="74"/>
    </row>
    <row r="30225" spans="14:14" customFormat="1">
      <c r="N30225" s="74"/>
    </row>
    <row r="30226" spans="14:14" customFormat="1">
      <c r="N30226" s="74"/>
    </row>
    <row r="30227" spans="14:14" customFormat="1">
      <c r="N30227" s="74"/>
    </row>
    <row r="30228" spans="14:14" customFormat="1">
      <c r="N30228" s="74"/>
    </row>
    <row r="30229" spans="14:14" customFormat="1">
      <c r="N30229" s="74"/>
    </row>
    <row r="30230" spans="14:14" customFormat="1">
      <c r="N30230" s="74"/>
    </row>
    <row r="30231" spans="14:14" customFormat="1">
      <c r="N30231" s="74"/>
    </row>
    <row r="30232" spans="14:14" customFormat="1">
      <c r="N30232" s="74"/>
    </row>
    <row r="30233" spans="14:14" customFormat="1">
      <c r="N30233" s="74"/>
    </row>
    <row r="30234" spans="14:14" customFormat="1">
      <c r="N30234" s="74"/>
    </row>
    <row r="30235" spans="14:14" customFormat="1">
      <c r="N30235" s="74"/>
    </row>
    <row r="30236" spans="14:14" customFormat="1">
      <c r="N30236" s="74"/>
    </row>
    <row r="30237" spans="14:14" customFormat="1">
      <c r="N30237" s="74"/>
    </row>
    <row r="30238" spans="14:14" customFormat="1">
      <c r="N30238" s="74"/>
    </row>
    <row r="30239" spans="14:14" customFormat="1">
      <c r="N30239" s="74"/>
    </row>
    <row r="30240" spans="14:14" customFormat="1">
      <c r="N30240" s="74"/>
    </row>
    <row r="30241" spans="14:14" customFormat="1">
      <c r="N30241" s="74"/>
    </row>
    <row r="30242" spans="14:14" customFormat="1">
      <c r="N30242" s="74"/>
    </row>
    <row r="30243" spans="14:14" customFormat="1">
      <c r="N30243" s="74"/>
    </row>
    <row r="30244" spans="14:14" customFormat="1">
      <c r="N30244" s="74"/>
    </row>
    <row r="30245" spans="14:14" customFormat="1">
      <c r="N30245" s="74"/>
    </row>
    <row r="30246" spans="14:14" customFormat="1">
      <c r="N30246" s="74"/>
    </row>
    <row r="30247" spans="14:14" customFormat="1">
      <c r="N30247" s="74"/>
    </row>
    <row r="30248" spans="14:14" customFormat="1">
      <c r="N30248" s="74"/>
    </row>
    <row r="30249" spans="14:14" customFormat="1">
      <c r="N30249" s="74"/>
    </row>
    <row r="30250" spans="14:14" customFormat="1">
      <c r="N30250" s="74"/>
    </row>
    <row r="30251" spans="14:14" customFormat="1">
      <c r="N30251" s="74"/>
    </row>
    <row r="30252" spans="14:14" customFormat="1">
      <c r="N30252" s="74"/>
    </row>
    <row r="30253" spans="14:14" customFormat="1">
      <c r="N30253" s="74"/>
    </row>
    <row r="30254" spans="14:14" customFormat="1">
      <c r="N30254" s="74"/>
    </row>
    <row r="30255" spans="14:14" customFormat="1">
      <c r="N30255" s="74"/>
    </row>
    <row r="30256" spans="14:14" customFormat="1">
      <c r="N30256" s="74"/>
    </row>
    <row r="30257" spans="14:14" customFormat="1">
      <c r="N30257" s="74"/>
    </row>
    <row r="30258" spans="14:14" customFormat="1">
      <c r="N30258" s="74"/>
    </row>
    <row r="30259" spans="14:14" customFormat="1">
      <c r="N30259" s="74"/>
    </row>
    <row r="30260" spans="14:14" customFormat="1">
      <c r="N30260" s="74"/>
    </row>
    <row r="30261" spans="14:14" customFormat="1">
      <c r="N30261" s="74"/>
    </row>
    <row r="30262" spans="14:14" customFormat="1">
      <c r="N30262" s="74"/>
    </row>
    <row r="30263" spans="14:14" customFormat="1">
      <c r="N30263" s="74"/>
    </row>
    <row r="30264" spans="14:14" customFormat="1">
      <c r="N30264" s="74"/>
    </row>
    <row r="30265" spans="14:14" customFormat="1">
      <c r="N30265" s="74"/>
    </row>
    <row r="30266" spans="14:14" customFormat="1">
      <c r="N30266" s="74"/>
    </row>
    <row r="30267" spans="14:14" customFormat="1">
      <c r="N30267" s="74"/>
    </row>
    <row r="30268" spans="14:14" customFormat="1">
      <c r="N30268" s="74"/>
    </row>
    <row r="30269" spans="14:14" customFormat="1">
      <c r="N30269" s="74"/>
    </row>
    <row r="30270" spans="14:14" customFormat="1">
      <c r="N30270" s="74"/>
    </row>
    <row r="30271" spans="14:14" customFormat="1">
      <c r="N30271" s="74"/>
    </row>
    <row r="30272" spans="14:14" customFormat="1">
      <c r="N30272" s="74"/>
    </row>
    <row r="30273" spans="14:14" customFormat="1">
      <c r="N30273" s="74"/>
    </row>
    <row r="30274" spans="14:14" customFormat="1">
      <c r="N30274" s="74"/>
    </row>
    <row r="30275" spans="14:14" customFormat="1">
      <c r="N30275" s="74"/>
    </row>
    <row r="30276" spans="14:14" customFormat="1">
      <c r="N30276" s="74"/>
    </row>
    <row r="30277" spans="14:14" customFormat="1">
      <c r="N30277" s="74"/>
    </row>
    <row r="30278" spans="14:14" customFormat="1">
      <c r="N30278" s="74"/>
    </row>
    <row r="30279" spans="14:14" customFormat="1">
      <c r="N30279" s="74"/>
    </row>
    <row r="30280" spans="14:14" customFormat="1">
      <c r="N30280" s="74"/>
    </row>
    <row r="30281" spans="14:14" customFormat="1">
      <c r="N30281" s="74"/>
    </row>
    <row r="30282" spans="14:14" customFormat="1">
      <c r="N30282" s="74"/>
    </row>
    <row r="30283" spans="14:14" customFormat="1">
      <c r="N30283" s="74"/>
    </row>
    <row r="30284" spans="14:14" customFormat="1">
      <c r="N30284" s="74"/>
    </row>
    <row r="30285" spans="14:14" customFormat="1">
      <c r="N30285" s="74"/>
    </row>
    <row r="30286" spans="14:14" customFormat="1">
      <c r="N30286" s="74"/>
    </row>
    <row r="30287" spans="14:14" customFormat="1">
      <c r="N30287" s="74"/>
    </row>
    <row r="30288" spans="14:14" customFormat="1">
      <c r="N30288" s="74"/>
    </row>
    <row r="30289" spans="14:14" customFormat="1">
      <c r="N30289" s="74"/>
    </row>
    <row r="30290" spans="14:14" customFormat="1">
      <c r="N30290" s="74"/>
    </row>
    <row r="30291" spans="14:14" customFormat="1">
      <c r="N30291" s="74"/>
    </row>
    <row r="30292" spans="14:14" customFormat="1">
      <c r="N30292" s="74"/>
    </row>
    <row r="30293" spans="14:14" customFormat="1">
      <c r="N30293" s="74"/>
    </row>
    <row r="30294" spans="14:14" customFormat="1">
      <c r="N30294" s="74"/>
    </row>
    <row r="30295" spans="14:14" customFormat="1">
      <c r="N30295" s="74"/>
    </row>
    <row r="30296" spans="14:14" customFormat="1">
      <c r="N30296" s="74"/>
    </row>
    <row r="30297" spans="14:14" customFormat="1">
      <c r="N30297" s="74"/>
    </row>
    <row r="30298" spans="14:14" customFormat="1">
      <c r="N30298" s="74"/>
    </row>
    <row r="30299" spans="14:14" customFormat="1">
      <c r="N30299" s="74"/>
    </row>
    <row r="30300" spans="14:14" customFormat="1">
      <c r="N30300" s="74"/>
    </row>
    <row r="30301" spans="14:14" customFormat="1">
      <c r="N30301" s="74"/>
    </row>
    <row r="30302" spans="14:14" customFormat="1">
      <c r="N30302" s="74"/>
    </row>
    <row r="30303" spans="14:14" customFormat="1">
      <c r="N30303" s="74"/>
    </row>
    <row r="30304" spans="14:14" customFormat="1">
      <c r="N30304" s="74"/>
    </row>
    <row r="30305" spans="14:14" customFormat="1">
      <c r="N30305" s="74"/>
    </row>
    <row r="30306" spans="14:14" customFormat="1">
      <c r="N30306" s="74"/>
    </row>
    <row r="30307" spans="14:14" customFormat="1">
      <c r="N30307" s="74"/>
    </row>
    <row r="30308" spans="14:14" customFormat="1">
      <c r="N30308" s="74"/>
    </row>
    <row r="30309" spans="14:14" customFormat="1">
      <c r="N30309" s="74"/>
    </row>
    <row r="30310" spans="14:14" customFormat="1">
      <c r="N30310" s="74"/>
    </row>
    <row r="30311" spans="14:14" customFormat="1">
      <c r="N30311" s="74"/>
    </row>
    <row r="30312" spans="14:14" customFormat="1">
      <c r="N30312" s="74"/>
    </row>
    <row r="30313" spans="14:14" customFormat="1">
      <c r="N30313" s="74"/>
    </row>
    <row r="30314" spans="14:14" customFormat="1">
      <c r="N30314" s="74"/>
    </row>
    <row r="30315" spans="14:14" customFormat="1">
      <c r="N30315" s="74"/>
    </row>
    <row r="30316" spans="14:14" customFormat="1">
      <c r="N30316" s="74"/>
    </row>
    <row r="30317" spans="14:14" customFormat="1">
      <c r="N30317" s="74"/>
    </row>
    <row r="30318" spans="14:14" customFormat="1">
      <c r="N30318" s="74"/>
    </row>
    <row r="30319" spans="14:14" customFormat="1">
      <c r="N30319" s="74"/>
    </row>
    <row r="30320" spans="14:14" customFormat="1">
      <c r="N30320" s="74"/>
    </row>
    <row r="30321" spans="14:14" customFormat="1">
      <c r="N30321" s="74"/>
    </row>
    <row r="30322" spans="14:14" customFormat="1">
      <c r="N30322" s="74"/>
    </row>
    <row r="30323" spans="14:14" customFormat="1">
      <c r="N30323" s="74"/>
    </row>
    <row r="30324" spans="14:14" customFormat="1">
      <c r="N30324" s="74"/>
    </row>
    <row r="30325" spans="14:14" customFormat="1">
      <c r="N30325" s="74"/>
    </row>
    <row r="30326" spans="14:14" customFormat="1">
      <c r="N30326" s="74"/>
    </row>
    <row r="30327" spans="14:14" customFormat="1">
      <c r="N30327" s="74"/>
    </row>
    <row r="30328" spans="14:14" customFormat="1">
      <c r="N30328" s="74"/>
    </row>
    <row r="30329" spans="14:14" customFormat="1">
      <c r="N30329" s="74"/>
    </row>
    <row r="30330" spans="14:14" customFormat="1">
      <c r="N30330" s="74"/>
    </row>
    <row r="30331" spans="14:14" customFormat="1">
      <c r="N30331" s="74"/>
    </row>
    <row r="30332" spans="14:14" customFormat="1">
      <c r="N30332" s="74"/>
    </row>
    <row r="30333" spans="14:14" customFormat="1">
      <c r="N30333" s="74"/>
    </row>
    <row r="30334" spans="14:14" customFormat="1">
      <c r="N30334" s="74"/>
    </row>
    <row r="30335" spans="14:14" customFormat="1">
      <c r="N30335" s="74"/>
    </row>
    <row r="30336" spans="14:14" customFormat="1">
      <c r="N30336" s="74"/>
    </row>
    <row r="30337" spans="14:14" customFormat="1">
      <c r="N30337" s="74"/>
    </row>
    <row r="30338" spans="14:14" customFormat="1">
      <c r="N30338" s="74"/>
    </row>
    <row r="30339" spans="14:14" customFormat="1">
      <c r="N30339" s="74"/>
    </row>
    <row r="30340" spans="14:14" customFormat="1">
      <c r="N30340" s="74"/>
    </row>
    <row r="30341" spans="14:14" customFormat="1">
      <c r="N30341" s="74"/>
    </row>
    <row r="30342" spans="14:14" customFormat="1">
      <c r="N30342" s="74"/>
    </row>
    <row r="30343" spans="14:14" customFormat="1">
      <c r="N30343" s="74"/>
    </row>
    <row r="30344" spans="14:14" customFormat="1">
      <c r="N30344" s="74"/>
    </row>
    <row r="30345" spans="14:14" customFormat="1">
      <c r="N30345" s="74"/>
    </row>
    <row r="30346" spans="14:14" customFormat="1">
      <c r="N30346" s="74"/>
    </row>
    <row r="30347" spans="14:14" customFormat="1">
      <c r="N30347" s="74"/>
    </row>
    <row r="30348" spans="14:14" customFormat="1">
      <c r="N30348" s="74"/>
    </row>
    <row r="30349" spans="14:14" customFormat="1">
      <c r="N30349" s="74"/>
    </row>
    <row r="30350" spans="14:14" customFormat="1">
      <c r="N30350" s="74"/>
    </row>
    <row r="30351" spans="14:14" customFormat="1">
      <c r="N30351" s="74"/>
    </row>
    <row r="30352" spans="14:14" customFormat="1">
      <c r="N30352" s="74"/>
    </row>
    <row r="30353" spans="14:14" customFormat="1">
      <c r="N30353" s="74"/>
    </row>
    <row r="30354" spans="14:14" customFormat="1">
      <c r="N30354" s="74"/>
    </row>
    <row r="30355" spans="14:14" customFormat="1">
      <c r="N30355" s="74"/>
    </row>
    <row r="30356" spans="14:14" customFormat="1">
      <c r="N30356" s="74"/>
    </row>
    <row r="30357" spans="14:14" customFormat="1">
      <c r="N30357" s="74"/>
    </row>
    <row r="30358" spans="14:14" customFormat="1">
      <c r="N30358" s="74"/>
    </row>
    <row r="30359" spans="14:14" customFormat="1">
      <c r="N30359" s="74"/>
    </row>
    <row r="30360" spans="14:14" customFormat="1">
      <c r="N30360" s="74"/>
    </row>
    <row r="30361" spans="14:14" customFormat="1">
      <c r="N30361" s="74"/>
    </row>
    <row r="30362" spans="14:14" customFormat="1">
      <c r="N30362" s="74"/>
    </row>
    <row r="30363" spans="14:14" customFormat="1">
      <c r="N30363" s="74"/>
    </row>
    <row r="30364" spans="14:14" customFormat="1">
      <c r="N30364" s="74"/>
    </row>
    <row r="30365" spans="14:14" customFormat="1">
      <c r="N30365" s="74"/>
    </row>
    <row r="30366" spans="14:14" customFormat="1">
      <c r="N30366" s="74"/>
    </row>
    <row r="30367" spans="14:14" customFormat="1">
      <c r="N30367" s="74"/>
    </row>
    <row r="30368" spans="14:14" customFormat="1">
      <c r="N30368" s="74"/>
    </row>
    <row r="30369" spans="14:14" customFormat="1">
      <c r="N30369" s="74"/>
    </row>
    <row r="30370" spans="14:14" customFormat="1">
      <c r="N30370" s="74"/>
    </row>
    <row r="30371" spans="14:14" customFormat="1">
      <c r="N30371" s="74"/>
    </row>
    <row r="30372" spans="14:14" customFormat="1">
      <c r="N30372" s="74"/>
    </row>
    <row r="30373" spans="14:14" customFormat="1">
      <c r="N30373" s="74"/>
    </row>
    <row r="30374" spans="14:14" customFormat="1">
      <c r="N30374" s="74"/>
    </row>
    <row r="30375" spans="14:14" customFormat="1">
      <c r="N30375" s="74"/>
    </row>
    <row r="30376" spans="14:14" customFormat="1">
      <c r="N30376" s="74"/>
    </row>
    <row r="30377" spans="14:14" customFormat="1">
      <c r="N30377" s="74"/>
    </row>
    <row r="30378" spans="14:14" customFormat="1">
      <c r="N30378" s="74"/>
    </row>
    <row r="30379" spans="14:14" customFormat="1">
      <c r="N30379" s="74"/>
    </row>
    <row r="30380" spans="14:14" customFormat="1">
      <c r="N30380" s="74"/>
    </row>
    <row r="30381" spans="14:14" customFormat="1">
      <c r="N30381" s="74"/>
    </row>
    <row r="30382" spans="14:14" customFormat="1">
      <c r="N30382" s="74"/>
    </row>
    <row r="30383" spans="14:14" customFormat="1">
      <c r="N30383" s="74"/>
    </row>
    <row r="30384" spans="14:14" customFormat="1">
      <c r="N30384" s="74"/>
    </row>
    <row r="30385" spans="14:14" customFormat="1">
      <c r="N30385" s="74"/>
    </row>
    <row r="30386" spans="14:14" customFormat="1">
      <c r="N30386" s="74"/>
    </row>
    <row r="30387" spans="14:14" customFormat="1">
      <c r="N30387" s="74"/>
    </row>
    <row r="30388" spans="14:14" customFormat="1">
      <c r="N30388" s="74"/>
    </row>
    <row r="30389" spans="14:14" customFormat="1">
      <c r="N30389" s="74"/>
    </row>
    <row r="30390" spans="14:14" customFormat="1">
      <c r="N30390" s="74"/>
    </row>
    <row r="30391" spans="14:14" customFormat="1">
      <c r="N30391" s="74"/>
    </row>
    <row r="30392" spans="14:14" customFormat="1">
      <c r="N30392" s="74"/>
    </row>
    <row r="30393" spans="14:14" customFormat="1">
      <c r="N30393" s="74"/>
    </row>
    <row r="30394" spans="14:14" customFormat="1">
      <c r="N30394" s="74"/>
    </row>
    <row r="30395" spans="14:14" customFormat="1">
      <c r="N30395" s="74"/>
    </row>
    <row r="30396" spans="14:14" customFormat="1">
      <c r="N30396" s="74"/>
    </row>
    <row r="30397" spans="14:14" customFormat="1">
      <c r="N30397" s="74"/>
    </row>
    <row r="30398" spans="14:14" customFormat="1">
      <c r="N30398" s="74"/>
    </row>
    <row r="30399" spans="14:14" customFormat="1">
      <c r="N30399" s="74"/>
    </row>
    <row r="30400" spans="14:14" customFormat="1">
      <c r="N30400" s="74"/>
    </row>
    <row r="30401" spans="14:14" customFormat="1">
      <c r="N30401" s="74"/>
    </row>
    <row r="30402" spans="14:14" customFormat="1">
      <c r="N30402" s="74"/>
    </row>
    <row r="30403" spans="14:14" customFormat="1">
      <c r="N30403" s="74"/>
    </row>
    <row r="30404" spans="14:14" customFormat="1">
      <c r="N30404" s="74"/>
    </row>
    <row r="30405" spans="14:14" customFormat="1">
      <c r="N30405" s="74"/>
    </row>
    <row r="30406" spans="14:14" customFormat="1">
      <c r="N30406" s="74"/>
    </row>
    <row r="30407" spans="14:14" customFormat="1">
      <c r="N30407" s="74"/>
    </row>
    <row r="30408" spans="14:14" customFormat="1">
      <c r="N30408" s="74"/>
    </row>
    <row r="30409" spans="14:14" customFormat="1">
      <c r="N30409" s="74"/>
    </row>
    <row r="30410" spans="14:14" customFormat="1">
      <c r="N30410" s="74"/>
    </row>
    <row r="30411" spans="14:14" customFormat="1">
      <c r="N30411" s="74"/>
    </row>
    <row r="30412" spans="14:14" customFormat="1">
      <c r="N30412" s="74"/>
    </row>
    <row r="30413" spans="14:14" customFormat="1">
      <c r="N30413" s="74"/>
    </row>
    <row r="30414" spans="14:14" customFormat="1">
      <c r="N30414" s="74"/>
    </row>
    <row r="30415" spans="14:14" customFormat="1">
      <c r="N30415" s="74"/>
    </row>
    <row r="30416" spans="14:14" customFormat="1">
      <c r="N30416" s="74"/>
    </row>
    <row r="30417" spans="14:14" customFormat="1">
      <c r="N30417" s="74"/>
    </row>
    <row r="30418" spans="14:14" customFormat="1">
      <c r="N30418" s="74"/>
    </row>
    <row r="30419" spans="14:14" customFormat="1">
      <c r="N30419" s="74"/>
    </row>
    <row r="30420" spans="14:14" customFormat="1">
      <c r="N30420" s="74"/>
    </row>
    <row r="30421" spans="14:14" customFormat="1">
      <c r="N30421" s="74"/>
    </row>
    <row r="30422" spans="14:14" customFormat="1">
      <c r="N30422" s="74"/>
    </row>
    <row r="30423" spans="14:14" customFormat="1">
      <c r="N30423" s="74"/>
    </row>
    <row r="30424" spans="14:14" customFormat="1">
      <c r="N30424" s="74"/>
    </row>
    <row r="30425" spans="14:14" customFormat="1">
      <c r="N30425" s="74"/>
    </row>
    <row r="30426" spans="14:14" customFormat="1">
      <c r="N30426" s="74"/>
    </row>
    <row r="30427" spans="14:14" customFormat="1">
      <c r="N30427" s="74"/>
    </row>
    <row r="30428" spans="14:14" customFormat="1">
      <c r="N30428" s="74"/>
    </row>
    <row r="30429" spans="14:14" customFormat="1">
      <c r="N30429" s="74"/>
    </row>
    <row r="30430" spans="14:14" customFormat="1">
      <c r="N30430" s="74"/>
    </row>
    <row r="30431" spans="14:14" customFormat="1">
      <c r="N30431" s="74"/>
    </row>
    <row r="30432" spans="14:14" customFormat="1">
      <c r="N30432" s="74"/>
    </row>
    <row r="30433" spans="14:14" customFormat="1">
      <c r="N30433" s="74"/>
    </row>
    <row r="30434" spans="14:14" customFormat="1">
      <c r="N30434" s="74"/>
    </row>
    <row r="30435" spans="14:14" customFormat="1">
      <c r="N30435" s="74"/>
    </row>
    <row r="30436" spans="14:14" customFormat="1">
      <c r="N30436" s="74"/>
    </row>
    <row r="30437" spans="14:14" customFormat="1">
      <c r="N30437" s="74"/>
    </row>
    <row r="30438" spans="14:14" customFormat="1">
      <c r="N30438" s="74"/>
    </row>
    <row r="30439" spans="14:14" customFormat="1">
      <c r="N30439" s="74"/>
    </row>
    <row r="30440" spans="14:14" customFormat="1">
      <c r="N30440" s="74"/>
    </row>
    <row r="30441" spans="14:14" customFormat="1">
      <c r="N30441" s="74"/>
    </row>
    <row r="30442" spans="14:14" customFormat="1">
      <c r="N30442" s="74"/>
    </row>
    <row r="30443" spans="14:14" customFormat="1">
      <c r="N30443" s="74"/>
    </row>
    <row r="30444" spans="14:14" customFormat="1">
      <c r="N30444" s="74"/>
    </row>
    <row r="30445" spans="14:14" customFormat="1">
      <c r="N30445" s="74"/>
    </row>
    <row r="30446" spans="14:14" customFormat="1">
      <c r="N30446" s="74"/>
    </row>
    <row r="30447" spans="14:14" customFormat="1">
      <c r="N30447" s="74"/>
    </row>
    <row r="30448" spans="14:14" customFormat="1">
      <c r="N30448" s="74"/>
    </row>
    <row r="30449" spans="14:14" customFormat="1">
      <c r="N30449" s="74"/>
    </row>
    <row r="30450" spans="14:14" customFormat="1">
      <c r="N30450" s="74"/>
    </row>
    <row r="30451" spans="14:14" customFormat="1">
      <c r="N30451" s="74"/>
    </row>
    <row r="30452" spans="14:14" customFormat="1">
      <c r="N30452" s="74"/>
    </row>
    <row r="30453" spans="14:14" customFormat="1">
      <c r="N30453" s="74"/>
    </row>
    <row r="30454" spans="14:14" customFormat="1">
      <c r="N30454" s="74"/>
    </row>
    <row r="30455" spans="14:14" customFormat="1">
      <c r="N30455" s="74"/>
    </row>
    <row r="30456" spans="14:14" customFormat="1">
      <c r="N30456" s="74"/>
    </row>
    <row r="30457" spans="14:14" customFormat="1">
      <c r="N30457" s="74"/>
    </row>
    <row r="30458" spans="14:14" customFormat="1">
      <c r="N30458" s="74"/>
    </row>
    <row r="30459" spans="14:14" customFormat="1">
      <c r="N30459" s="74"/>
    </row>
    <row r="30460" spans="14:14" customFormat="1">
      <c r="N30460" s="74"/>
    </row>
    <row r="30461" spans="14:14" customFormat="1">
      <c r="N30461" s="74"/>
    </row>
    <row r="30462" spans="14:14" customFormat="1">
      <c r="N30462" s="74"/>
    </row>
    <row r="30463" spans="14:14" customFormat="1">
      <c r="N30463" s="74"/>
    </row>
    <row r="30464" spans="14:14" customFormat="1">
      <c r="N30464" s="74"/>
    </row>
    <row r="30465" spans="14:14" customFormat="1">
      <c r="N30465" s="74"/>
    </row>
    <row r="30466" spans="14:14" customFormat="1">
      <c r="N30466" s="74"/>
    </row>
    <row r="30467" spans="14:14" customFormat="1">
      <c r="N30467" s="74"/>
    </row>
    <row r="30468" spans="14:14" customFormat="1">
      <c r="N30468" s="74"/>
    </row>
    <row r="30469" spans="14:14" customFormat="1">
      <c r="N30469" s="74"/>
    </row>
    <row r="30470" spans="14:14" customFormat="1">
      <c r="N30470" s="74"/>
    </row>
    <row r="30471" spans="14:14" customFormat="1">
      <c r="N30471" s="74"/>
    </row>
    <row r="30472" spans="14:14" customFormat="1">
      <c r="N30472" s="74"/>
    </row>
    <row r="30473" spans="14:14" customFormat="1">
      <c r="N30473" s="74"/>
    </row>
    <row r="30474" spans="14:14" customFormat="1">
      <c r="N30474" s="74"/>
    </row>
    <row r="30475" spans="14:14" customFormat="1">
      <c r="N30475" s="74"/>
    </row>
    <row r="30476" spans="14:14" customFormat="1">
      <c r="N30476" s="74"/>
    </row>
    <row r="30477" spans="14:14" customFormat="1">
      <c r="N30477" s="74"/>
    </row>
    <row r="30478" spans="14:14" customFormat="1">
      <c r="N30478" s="74"/>
    </row>
    <row r="30479" spans="14:14" customFormat="1">
      <c r="N30479" s="74"/>
    </row>
    <row r="30480" spans="14:14" customFormat="1">
      <c r="N30480" s="74"/>
    </row>
    <row r="30481" spans="14:14" customFormat="1">
      <c r="N30481" s="74"/>
    </row>
    <row r="30482" spans="14:14" customFormat="1">
      <c r="N30482" s="74"/>
    </row>
    <row r="30483" spans="14:14" customFormat="1">
      <c r="N30483" s="74"/>
    </row>
    <row r="30484" spans="14:14" customFormat="1">
      <c r="N30484" s="74"/>
    </row>
    <row r="30485" spans="14:14" customFormat="1">
      <c r="N30485" s="74"/>
    </row>
    <row r="30486" spans="14:14" customFormat="1">
      <c r="N30486" s="74"/>
    </row>
    <row r="30487" spans="14:14" customFormat="1">
      <c r="N30487" s="74"/>
    </row>
    <row r="30488" spans="14:14" customFormat="1">
      <c r="N30488" s="74"/>
    </row>
    <row r="30489" spans="14:14" customFormat="1">
      <c r="N30489" s="74"/>
    </row>
    <row r="30490" spans="14:14" customFormat="1">
      <c r="N30490" s="74"/>
    </row>
    <row r="30491" spans="14:14" customFormat="1">
      <c r="N30491" s="74"/>
    </row>
    <row r="30492" spans="14:14" customFormat="1">
      <c r="N30492" s="74"/>
    </row>
    <row r="30493" spans="14:14" customFormat="1">
      <c r="N30493" s="74"/>
    </row>
    <row r="30494" spans="14:14" customFormat="1">
      <c r="N30494" s="74"/>
    </row>
    <row r="30495" spans="14:14" customFormat="1">
      <c r="N30495" s="74"/>
    </row>
    <row r="30496" spans="14:14" customFormat="1">
      <c r="N30496" s="74"/>
    </row>
    <row r="30497" spans="14:14" customFormat="1">
      <c r="N30497" s="74"/>
    </row>
    <row r="30498" spans="14:14" customFormat="1">
      <c r="N30498" s="74"/>
    </row>
    <row r="30499" spans="14:14" customFormat="1">
      <c r="N30499" s="74"/>
    </row>
    <row r="30500" spans="14:14" customFormat="1">
      <c r="N30500" s="74"/>
    </row>
    <row r="30501" spans="14:14" customFormat="1">
      <c r="N30501" s="74"/>
    </row>
    <row r="30502" spans="14:14" customFormat="1">
      <c r="N30502" s="74"/>
    </row>
    <row r="30503" spans="14:14" customFormat="1">
      <c r="N30503" s="74"/>
    </row>
    <row r="30504" spans="14:14" customFormat="1">
      <c r="N30504" s="74"/>
    </row>
    <row r="30505" spans="14:14" customFormat="1">
      <c r="N30505" s="74"/>
    </row>
    <row r="30506" spans="14:14" customFormat="1">
      <c r="N30506" s="74"/>
    </row>
    <row r="30507" spans="14:14" customFormat="1">
      <c r="N30507" s="74"/>
    </row>
    <row r="30508" spans="14:14" customFormat="1">
      <c r="N30508" s="74"/>
    </row>
    <row r="30509" spans="14:14" customFormat="1">
      <c r="N30509" s="74"/>
    </row>
    <row r="30510" spans="14:14" customFormat="1">
      <c r="N30510" s="74"/>
    </row>
    <row r="30511" spans="14:14" customFormat="1">
      <c r="N30511" s="74"/>
    </row>
    <row r="30512" spans="14:14" customFormat="1">
      <c r="N30512" s="74"/>
    </row>
    <row r="30513" spans="14:14" customFormat="1">
      <c r="N30513" s="74"/>
    </row>
    <row r="30514" spans="14:14" customFormat="1">
      <c r="N30514" s="74"/>
    </row>
    <row r="30515" spans="14:14" customFormat="1">
      <c r="N30515" s="74"/>
    </row>
    <row r="30516" spans="14:14" customFormat="1">
      <c r="N30516" s="74"/>
    </row>
    <row r="30517" spans="14:14" customFormat="1">
      <c r="N30517" s="74"/>
    </row>
    <row r="30518" spans="14:14" customFormat="1">
      <c r="N30518" s="74"/>
    </row>
    <row r="30519" spans="14:14" customFormat="1">
      <c r="N30519" s="74"/>
    </row>
    <row r="30520" spans="14:14" customFormat="1">
      <c r="N30520" s="74"/>
    </row>
    <row r="30521" spans="14:14" customFormat="1">
      <c r="N30521" s="74"/>
    </row>
    <row r="30522" spans="14:14" customFormat="1">
      <c r="N30522" s="74"/>
    </row>
    <row r="30523" spans="14:14" customFormat="1">
      <c r="N30523" s="74"/>
    </row>
    <row r="30524" spans="14:14" customFormat="1">
      <c r="N30524" s="74"/>
    </row>
    <row r="30525" spans="14:14" customFormat="1">
      <c r="N30525" s="74"/>
    </row>
    <row r="30526" spans="14:14" customFormat="1">
      <c r="N30526" s="74"/>
    </row>
    <row r="30527" spans="14:14" customFormat="1">
      <c r="N30527" s="74"/>
    </row>
    <row r="30528" spans="14:14" customFormat="1">
      <c r="N30528" s="74"/>
    </row>
    <row r="30529" spans="14:14" customFormat="1">
      <c r="N30529" s="74"/>
    </row>
    <row r="30530" spans="14:14" customFormat="1">
      <c r="N30530" s="74"/>
    </row>
    <row r="30531" spans="14:14" customFormat="1">
      <c r="N30531" s="74"/>
    </row>
    <row r="30532" spans="14:14" customFormat="1">
      <c r="N30532" s="74"/>
    </row>
    <row r="30533" spans="14:14" customFormat="1">
      <c r="N30533" s="74"/>
    </row>
    <row r="30534" spans="14:14" customFormat="1">
      <c r="N30534" s="74"/>
    </row>
    <row r="30535" spans="14:14" customFormat="1">
      <c r="N30535" s="74"/>
    </row>
    <row r="30536" spans="14:14" customFormat="1">
      <c r="N30536" s="74"/>
    </row>
    <row r="30537" spans="14:14" customFormat="1">
      <c r="N30537" s="74"/>
    </row>
    <row r="30538" spans="14:14" customFormat="1">
      <c r="N30538" s="74"/>
    </row>
    <row r="30539" spans="14:14" customFormat="1">
      <c r="N30539" s="74"/>
    </row>
    <row r="30540" spans="14:14" customFormat="1">
      <c r="N30540" s="74"/>
    </row>
    <row r="30541" spans="14:14" customFormat="1">
      <c r="N30541" s="74"/>
    </row>
    <row r="30542" spans="14:14" customFormat="1">
      <c r="N30542" s="74"/>
    </row>
    <row r="30543" spans="14:14" customFormat="1">
      <c r="N30543" s="74"/>
    </row>
    <row r="30544" spans="14:14" customFormat="1">
      <c r="N30544" s="74"/>
    </row>
    <row r="30545" spans="14:14" customFormat="1">
      <c r="N30545" s="74"/>
    </row>
    <row r="30546" spans="14:14" customFormat="1">
      <c r="N30546" s="74"/>
    </row>
    <row r="30547" spans="14:14" customFormat="1">
      <c r="N30547" s="74"/>
    </row>
    <row r="30548" spans="14:14" customFormat="1">
      <c r="N30548" s="74"/>
    </row>
    <row r="30549" spans="14:14" customFormat="1">
      <c r="N30549" s="74"/>
    </row>
    <row r="30550" spans="14:14" customFormat="1">
      <c r="N30550" s="74"/>
    </row>
    <row r="30551" spans="14:14" customFormat="1">
      <c r="N30551" s="74"/>
    </row>
    <row r="30552" spans="14:14" customFormat="1">
      <c r="N30552" s="74"/>
    </row>
    <row r="30553" spans="14:14" customFormat="1">
      <c r="N30553" s="74"/>
    </row>
    <row r="30554" spans="14:14" customFormat="1">
      <c r="N30554" s="74"/>
    </row>
    <row r="30555" spans="14:14" customFormat="1">
      <c r="N30555" s="74"/>
    </row>
    <row r="30556" spans="14:14" customFormat="1">
      <c r="N30556" s="74"/>
    </row>
    <row r="30557" spans="14:14" customFormat="1">
      <c r="N30557" s="74"/>
    </row>
    <row r="30558" spans="14:14" customFormat="1">
      <c r="N30558" s="74"/>
    </row>
    <row r="30559" spans="14:14" customFormat="1">
      <c r="N30559" s="74"/>
    </row>
    <row r="30560" spans="14:14" customFormat="1">
      <c r="N30560" s="74"/>
    </row>
    <row r="30561" spans="14:14" customFormat="1">
      <c r="N30561" s="74"/>
    </row>
    <row r="30562" spans="14:14" customFormat="1">
      <c r="N30562" s="74"/>
    </row>
    <row r="30563" spans="14:14" customFormat="1">
      <c r="N30563" s="74"/>
    </row>
    <row r="30564" spans="14:14" customFormat="1">
      <c r="N30564" s="74"/>
    </row>
    <row r="30565" spans="14:14" customFormat="1">
      <c r="N30565" s="74"/>
    </row>
    <row r="30566" spans="14:14" customFormat="1">
      <c r="N30566" s="74"/>
    </row>
    <row r="30567" spans="14:14" customFormat="1">
      <c r="N30567" s="74"/>
    </row>
    <row r="30568" spans="14:14" customFormat="1">
      <c r="N30568" s="74"/>
    </row>
    <row r="30569" spans="14:14" customFormat="1">
      <c r="N30569" s="74"/>
    </row>
    <row r="30570" spans="14:14" customFormat="1">
      <c r="N30570" s="74"/>
    </row>
    <row r="30571" spans="14:14" customFormat="1">
      <c r="N30571" s="74"/>
    </row>
    <row r="30572" spans="14:14" customFormat="1">
      <c r="N30572" s="74"/>
    </row>
    <row r="30573" spans="14:14" customFormat="1">
      <c r="N30573" s="74"/>
    </row>
    <row r="30574" spans="14:14" customFormat="1">
      <c r="N30574" s="74"/>
    </row>
    <row r="30575" spans="14:14" customFormat="1">
      <c r="N30575" s="74"/>
    </row>
    <row r="30576" spans="14:14" customFormat="1">
      <c r="N30576" s="74"/>
    </row>
    <row r="30577" spans="14:14" customFormat="1">
      <c r="N30577" s="74"/>
    </row>
    <row r="30578" spans="14:14" customFormat="1">
      <c r="N30578" s="74"/>
    </row>
    <row r="30579" spans="14:14" customFormat="1">
      <c r="N30579" s="74"/>
    </row>
    <row r="30580" spans="14:14" customFormat="1">
      <c r="N30580" s="74"/>
    </row>
    <row r="30581" spans="14:14" customFormat="1">
      <c r="N30581" s="74"/>
    </row>
    <row r="30582" spans="14:14" customFormat="1">
      <c r="N30582" s="74"/>
    </row>
    <row r="30583" spans="14:14" customFormat="1">
      <c r="N30583" s="74"/>
    </row>
    <row r="30584" spans="14:14" customFormat="1">
      <c r="N30584" s="74"/>
    </row>
    <row r="30585" spans="14:14" customFormat="1">
      <c r="N30585" s="74"/>
    </row>
    <row r="30586" spans="14:14" customFormat="1">
      <c r="N30586" s="74"/>
    </row>
    <row r="30587" spans="14:14" customFormat="1">
      <c r="N30587" s="74"/>
    </row>
    <row r="30588" spans="14:14" customFormat="1">
      <c r="N30588" s="74"/>
    </row>
    <row r="30589" spans="14:14" customFormat="1">
      <c r="N30589" s="74"/>
    </row>
    <row r="30590" spans="14:14" customFormat="1">
      <c r="N30590" s="74"/>
    </row>
    <row r="30591" spans="14:14" customFormat="1">
      <c r="N30591" s="74"/>
    </row>
    <row r="30592" spans="14:14" customFormat="1">
      <c r="N30592" s="74"/>
    </row>
    <row r="30593" spans="14:14" customFormat="1">
      <c r="N30593" s="74"/>
    </row>
    <row r="30594" spans="14:14" customFormat="1">
      <c r="N30594" s="74"/>
    </row>
    <row r="30595" spans="14:14" customFormat="1">
      <c r="N30595" s="74"/>
    </row>
    <row r="30596" spans="14:14" customFormat="1">
      <c r="N30596" s="74"/>
    </row>
    <row r="30597" spans="14:14" customFormat="1">
      <c r="N30597" s="74"/>
    </row>
    <row r="30598" spans="14:14" customFormat="1">
      <c r="N30598" s="74"/>
    </row>
    <row r="30599" spans="14:14" customFormat="1">
      <c r="N30599" s="74"/>
    </row>
    <row r="30600" spans="14:14" customFormat="1">
      <c r="N30600" s="74"/>
    </row>
    <row r="30601" spans="14:14" customFormat="1">
      <c r="N30601" s="74"/>
    </row>
    <row r="30602" spans="14:14" customFormat="1">
      <c r="N30602" s="74"/>
    </row>
    <row r="30603" spans="14:14" customFormat="1">
      <c r="N30603" s="74"/>
    </row>
    <row r="30604" spans="14:14" customFormat="1">
      <c r="N30604" s="74"/>
    </row>
    <row r="30605" spans="14:14" customFormat="1">
      <c r="N30605" s="74"/>
    </row>
    <row r="30606" spans="14:14" customFormat="1">
      <c r="N30606" s="74"/>
    </row>
    <row r="30607" spans="14:14" customFormat="1">
      <c r="N30607" s="74"/>
    </row>
    <row r="30608" spans="14:14" customFormat="1">
      <c r="N30608" s="74"/>
    </row>
    <row r="30609" spans="14:14" customFormat="1">
      <c r="N30609" s="74"/>
    </row>
    <row r="30610" spans="14:14" customFormat="1">
      <c r="N30610" s="74"/>
    </row>
    <row r="30611" spans="14:14" customFormat="1">
      <c r="N30611" s="74"/>
    </row>
    <row r="30612" spans="14:14" customFormat="1">
      <c r="N30612" s="74"/>
    </row>
    <row r="30613" spans="14:14" customFormat="1">
      <c r="N30613" s="74"/>
    </row>
    <row r="30614" spans="14:14" customFormat="1">
      <c r="N30614" s="74"/>
    </row>
    <row r="30615" spans="14:14" customFormat="1">
      <c r="N30615" s="74"/>
    </row>
    <row r="30616" spans="14:14" customFormat="1">
      <c r="N30616" s="74"/>
    </row>
    <row r="30617" spans="14:14" customFormat="1">
      <c r="N30617" s="74"/>
    </row>
    <row r="30618" spans="14:14" customFormat="1">
      <c r="N30618" s="74"/>
    </row>
    <row r="30619" spans="14:14" customFormat="1">
      <c r="N30619" s="74"/>
    </row>
    <row r="30620" spans="14:14" customFormat="1">
      <c r="N30620" s="74"/>
    </row>
    <row r="30621" spans="14:14" customFormat="1">
      <c r="N30621" s="74"/>
    </row>
    <row r="30622" spans="14:14" customFormat="1">
      <c r="N30622" s="74"/>
    </row>
    <row r="30623" spans="14:14" customFormat="1">
      <c r="N30623" s="74"/>
    </row>
    <row r="30624" spans="14:14" customFormat="1">
      <c r="N30624" s="74"/>
    </row>
    <row r="30625" spans="14:14" customFormat="1">
      <c r="N30625" s="74"/>
    </row>
    <row r="30626" spans="14:14" customFormat="1">
      <c r="N30626" s="74"/>
    </row>
    <row r="30627" spans="14:14" customFormat="1">
      <c r="N30627" s="74"/>
    </row>
    <row r="30628" spans="14:14" customFormat="1">
      <c r="N30628" s="74"/>
    </row>
    <row r="30629" spans="14:14" customFormat="1">
      <c r="N30629" s="74"/>
    </row>
    <row r="30630" spans="14:14" customFormat="1">
      <c r="N30630" s="74"/>
    </row>
    <row r="30631" spans="14:14" customFormat="1">
      <c r="N30631" s="74"/>
    </row>
    <row r="30632" spans="14:14" customFormat="1">
      <c r="N30632" s="74"/>
    </row>
    <row r="30633" spans="14:14" customFormat="1">
      <c r="N30633" s="74"/>
    </row>
    <row r="30634" spans="14:14" customFormat="1">
      <c r="N30634" s="74"/>
    </row>
    <row r="30635" spans="14:14" customFormat="1">
      <c r="N30635" s="74"/>
    </row>
    <row r="30636" spans="14:14" customFormat="1">
      <c r="N30636" s="74"/>
    </row>
    <row r="30637" spans="14:14" customFormat="1">
      <c r="N30637" s="74"/>
    </row>
    <row r="30638" spans="14:14" customFormat="1">
      <c r="N30638" s="74"/>
    </row>
    <row r="30639" spans="14:14" customFormat="1">
      <c r="N30639" s="74"/>
    </row>
    <row r="30640" spans="14:14" customFormat="1">
      <c r="N30640" s="74"/>
    </row>
    <row r="30641" spans="14:14" customFormat="1">
      <c r="N30641" s="74"/>
    </row>
    <row r="30642" spans="14:14" customFormat="1">
      <c r="N30642" s="74"/>
    </row>
    <row r="30643" spans="14:14" customFormat="1">
      <c r="N30643" s="74"/>
    </row>
    <row r="30644" spans="14:14" customFormat="1">
      <c r="N30644" s="74"/>
    </row>
    <row r="30645" spans="14:14" customFormat="1">
      <c r="N30645" s="74"/>
    </row>
    <row r="30646" spans="14:14" customFormat="1">
      <c r="N30646" s="74"/>
    </row>
    <row r="30647" spans="14:14" customFormat="1">
      <c r="N30647" s="74"/>
    </row>
    <row r="30648" spans="14:14" customFormat="1">
      <c r="N30648" s="74"/>
    </row>
    <row r="30649" spans="14:14" customFormat="1">
      <c r="N30649" s="74"/>
    </row>
    <row r="30650" spans="14:14" customFormat="1">
      <c r="N30650" s="74"/>
    </row>
    <row r="30651" spans="14:14" customFormat="1">
      <c r="N30651" s="74"/>
    </row>
    <row r="30652" spans="14:14" customFormat="1">
      <c r="N30652" s="74"/>
    </row>
    <row r="30653" spans="14:14" customFormat="1">
      <c r="N30653" s="74"/>
    </row>
    <row r="30654" spans="14:14" customFormat="1">
      <c r="N30654" s="74"/>
    </row>
    <row r="30655" spans="14:14" customFormat="1">
      <c r="N30655" s="74"/>
    </row>
    <row r="30656" spans="14:14" customFormat="1">
      <c r="N30656" s="74"/>
    </row>
    <row r="30657" spans="14:14" customFormat="1">
      <c r="N30657" s="74"/>
    </row>
    <row r="30658" spans="14:14" customFormat="1">
      <c r="N30658" s="74"/>
    </row>
    <row r="30659" spans="14:14" customFormat="1">
      <c r="N30659" s="74"/>
    </row>
    <row r="30660" spans="14:14" customFormat="1">
      <c r="N30660" s="74"/>
    </row>
    <row r="30661" spans="14:14" customFormat="1">
      <c r="N30661" s="74"/>
    </row>
    <row r="30662" spans="14:14" customFormat="1">
      <c r="N30662" s="74"/>
    </row>
    <row r="30663" spans="14:14" customFormat="1">
      <c r="N30663" s="74"/>
    </row>
    <row r="30664" spans="14:14" customFormat="1">
      <c r="N30664" s="74"/>
    </row>
    <row r="30665" spans="14:14" customFormat="1">
      <c r="N30665" s="74"/>
    </row>
    <row r="30666" spans="14:14" customFormat="1">
      <c r="N30666" s="74"/>
    </row>
    <row r="30667" spans="14:14" customFormat="1">
      <c r="N30667" s="74"/>
    </row>
    <row r="30668" spans="14:14" customFormat="1">
      <c r="N30668" s="74"/>
    </row>
    <row r="30669" spans="14:14" customFormat="1">
      <c r="N30669" s="74"/>
    </row>
    <row r="30670" spans="14:14" customFormat="1">
      <c r="N30670" s="74"/>
    </row>
    <row r="30671" spans="14:14" customFormat="1">
      <c r="N30671" s="74"/>
    </row>
    <row r="30672" spans="14:14" customFormat="1">
      <c r="N30672" s="74"/>
    </row>
    <row r="30673" spans="14:14" customFormat="1">
      <c r="N30673" s="74"/>
    </row>
    <row r="30674" spans="14:14" customFormat="1">
      <c r="N30674" s="74"/>
    </row>
    <row r="30675" spans="14:14" customFormat="1">
      <c r="N30675" s="74"/>
    </row>
    <row r="30676" spans="14:14" customFormat="1">
      <c r="N30676" s="74"/>
    </row>
    <row r="30677" spans="14:14" customFormat="1">
      <c r="N30677" s="74"/>
    </row>
    <row r="30678" spans="14:14" customFormat="1">
      <c r="N30678" s="74"/>
    </row>
    <row r="30679" spans="14:14" customFormat="1">
      <c r="N30679" s="74"/>
    </row>
    <row r="30680" spans="14:14" customFormat="1">
      <c r="N30680" s="74"/>
    </row>
    <row r="30681" spans="14:14" customFormat="1">
      <c r="N30681" s="74"/>
    </row>
    <row r="30682" spans="14:14" customFormat="1">
      <c r="N30682" s="74"/>
    </row>
    <row r="30683" spans="14:14" customFormat="1">
      <c r="N30683" s="74"/>
    </row>
    <row r="30684" spans="14:14" customFormat="1">
      <c r="N30684" s="74"/>
    </row>
    <row r="30685" spans="14:14" customFormat="1">
      <c r="N30685" s="74"/>
    </row>
    <row r="30686" spans="14:14" customFormat="1">
      <c r="N30686" s="74"/>
    </row>
    <row r="30687" spans="14:14" customFormat="1">
      <c r="N30687" s="74"/>
    </row>
    <row r="30688" spans="14:14" customFormat="1">
      <c r="N30688" s="74"/>
    </row>
    <row r="30689" spans="14:14" customFormat="1">
      <c r="N30689" s="74"/>
    </row>
    <row r="30690" spans="14:14" customFormat="1">
      <c r="N30690" s="74"/>
    </row>
    <row r="30691" spans="14:14" customFormat="1">
      <c r="N30691" s="74"/>
    </row>
    <row r="30692" spans="14:14" customFormat="1">
      <c r="N30692" s="74"/>
    </row>
    <row r="30693" spans="14:14" customFormat="1">
      <c r="N30693" s="74"/>
    </row>
    <row r="30694" spans="14:14" customFormat="1">
      <c r="N30694" s="74"/>
    </row>
    <row r="30695" spans="14:14" customFormat="1">
      <c r="N30695" s="74"/>
    </row>
    <row r="30696" spans="14:14" customFormat="1">
      <c r="N30696" s="74"/>
    </row>
    <row r="30697" spans="14:14" customFormat="1">
      <c r="N30697" s="74"/>
    </row>
    <row r="30698" spans="14:14" customFormat="1">
      <c r="N30698" s="74"/>
    </row>
    <row r="30699" spans="14:14" customFormat="1">
      <c r="N30699" s="74"/>
    </row>
    <row r="30700" spans="14:14" customFormat="1">
      <c r="N30700" s="74"/>
    </row>
    <row r="30701" spans="14:14" customFormat="1">
      <c r="N30701" s="74"/>
    </row>
    <row r="30702" spans="14:14" customFormat="1">
      <c r="N30702" s="74"/>
    </row>
    <row r="30703" spans="14:14" customFormat="1">
      <c r="N30703" s="74"/>
    </row>
    <row r="30704" spans="14:14" customFormat="1">
      <c r="N30704" s="74"/>
    </row>
    <row r="30705" spans="14:14" customFormat="1">
      <c r="N30705" s="74"/>
    </row>
    <row r="30706" spans="14:14" customFormat="1">
      <c r="N30706" s="74"/>
    </row>
    <row r="30707" spans="14:14" customFormat="1">
      <c r="N30707" s="74"/>
    </row>
    <row r="30708" spans="14:14" customFormat="1">
      <c r="N30708" s="74"/>
    </row>
    <row r="30709" spans="14:14" customFormat="1">
      <c r="N30709" s="74"/>
    </row>
    <row r="30710" spans="14:14" customFormat="1">
      <c r="N30710" s="74"/>
    </row>
    <row r="30711" spans="14:14" customFormat="1">
      <c r="N30711" s="74"/>
    </row>
    <row r="30712" spans="14:14" customFormat="1">
      <c r="N30712" s="74"/>
    </row>
    <row r="30713" spans="14:14" customFormat="1">
      <c r="N30713" s="74"/>
    </row>
    <row r="30714" spans="14:14" customFormat="1">
      <c r="N30714" s="74"/>
    </row>
    <row r="30715" spans="14:14" customFormat="1">
      <c r="N30715" s="74"/>
    </row>
    <row r="30716" spans="14:14" customFormat="1">
      <c r="N30716" s="74"/>
    </row>
    <row r="30717" spans="14:14" customFormat="1">
      <c r="N30717" s="74"/>
    </row>
    <row r="30718" spans="14:14" customFormat="1">
      <c r="N30718" s="74"/>
    </row>
    <row r="30719" spans="14:14" customFormat="1">
      <c r="N30719" s="74"/>
    </row>
    <row r="30720" spans="14:14" customFormat="1">
      <c r="N30720" s="74"/>
    </row>
    <row r="30721" spans="14:14" customFormat="1">
      <c r="N30721" s="74"/>
    </row>
    <row r="30722" spans="14:14" customFormat="1">
      <c r="N30722" s="74"/>
    </row>
    <row r="30723" spans="14:14" customFormat="1">
      <c r="N30723" s="74"/>
    </row>
    <row r="30724" spans="14:14" customFormat="1">
      <c r="N30724" s="74"/>
    </row>
    <row r="30725" spans="14:14" customFormat="1">
      <c r="N30725" s="74"/>
    </row>
    <row r="30726" spans="14:14" customFormat="1">
      <c r="N30726" s="74"/>
    </row>
    <row r="30727" spans="14:14" customFormat="1">
      <c r="N30727" s="74"/>
    </row>
    <row r="30728" spans="14:14" customFormat="1">
      <c r="N30728" s="74"/>
    </row>
    <row r="30729" spans="14:14" customFormat="1">
      <c r="N30729" s="74"/>
    </row>
    <row r="30730" spans="14:14" customFormat="1">
      <c r="N30730" s="74"/>
    </row>
    <row r="30731" spans="14:14" customFormat="1">
      <c r="N30731" s="74"/>
    </row>
    <row r="30732" spans="14:14" customFormat="1">
      <c r="N30732" s="74"/>
    </row>
    <row r="30733" spans="14:14" customFormat="1">
      <c r="N30733" s="74"/>
    </row>
    <row r="30734" spans="14:14" customFormat="1">
      <c r="N30734" s="74"/>
    </row>
    <row r="30735" spans="14:14" customFormat="1">
      <c r="N30735" s="74"/>
    </row>
    <row r="30736" spans="14:14" customFormat="1">
      <c r="N30736" s="74"/>
    </row>
    <row r="30737" spans="14:14" customFormat="1">
      <c r="N30737" s="74"/>
    </row>
    <row r="30738" spans="14:14" customFormat="1">
      <c r="N30738" s="74"/>
    </row>
    <row r="30739" spans="14:14" customFormat="1">
      <c r="N30739" s="74"/>
    </row>
    <row r="30740" spans="14:14" customFormat="1">
      <c r="N30740" s="74"/>
    </row>
    <row r="30741" spans="14:14" customFormat="1">
      <c r="N30741" s="74"/>
    </row>
    <row r="30742" spans="14:14" customFormat="1">
      <c r="N30742" s="74"/>
    </row>
    <row r="30743" spans="14:14" customFormat="1">
      <c r="N30743" s="74"/>
    </row>
    <row r="30744" spans="14:14" customFormat="1">
      <c r="N30744" s="74"/>
    </row>
    <row r="30745" spans="14:14" customFormat="1">
      <c r="N30745" s="74"/>
    </row>
    <row r="30746" spans="14:14" customFormat="1">
      <c r="N30746" s="74"/>
    </row>
    <row r="30747" spans="14:14" customFormat="1">
      <c r="N30747" s="74"/>
    </row>
    <row r="30748" spans="14:14" customFormat="1">
      <c r="N30748" s="74"/>
    </row>
    <row r="30749" spans="14:14" customFormat="1">
      <c r="N30749" s="74"/>
    </row>
    <row r="30750" spans="14:14" customFormat="1">
      <c r="N30750" s="74"/>
    </row>
    <row r="30751" spans="14:14" customFormat="1">
      <c r="N30751" s="74"/>
    </row>
    <row r="30752" spans="14:14" customFormat="1">
      <c r="N30752" s="74"/>
    </row>
    <row r="30753" spans="14:14" customFormat="1">
      <c r="N30753" s="74"/>
    </row>
    <row r="30754" spans="14:14" customFormat="1">
      <c r="N30754" s="74"/>
    </row>
    <row r="30755" spans="14:14" customFormat="1">
      <c r="N30755" s="74"/>
    </row>
    <row r="30756" spans="14:14" customFormat="1">
      <c r="N30756" s="74"/>
    </row>
    <row r="30757" spans="14:14" customFormat="1">
      <c r="N30757" s="74"/>
    </row>
    <row r="30758" spans="14:14" customFormat="1">
      <c r="N30758" s="74"/>
    </row>
    <row r="30759" spans="14:14" customFormat="1">
      <c r="N30759" s="74"/>
    </row>
    <row r="30760" spans="14:14" customFormat="1">
      <c r="N30760" s="74"/>
    </row>
    <row r="30761" spans="14:14" customFormat="1">
      <c r="N30761" s="74"/>
    </row>
    <row r="30762" spans="14:14" customFormat="1">
      <c r="N30762" s="74"/>
    </row>
    <row r="30763" spans="14:14" customFormat="1">
      <c r="N30763" s="74"/>
    </row>
    <row r="30764" spans="14:14" customFormat="1">
      <c r="N30764" s="74"/>
    </row>
    <row r="30765" spans="14:14" customFormat="1">
      <c r="N30765" s="74"/>
    </row>
    <row r="30766" spans="14:14" customFormat="1">
      <c r="N30766" s="74"/>
    </row>
    <row r="30767" spans="14:14" customFormat="1">
      <c r="N30767" s="74"/>
    </row>
    <row r="30768" spans="14:14" customFormat="1">
      <c r="N30768" s="74"/>
    </row>
    <row r="30769" spans="14:14" customFormat="1">
      <c r="N30769" s="74"/>
    </row>
    <row r="30770" spans="14:14" customFormat="1">
      <c r="N30770" s="74"/>
    </row>
    <row r="30771" spans="14:14" customFormat="1">
      <c r="N30771" s="74"/>
    </row>
    <row r="30772" spans="14:14" customFormat="1">
      <c r="N30772" s="74"/>
    </row>
    <row r="30773" spans="14:14" customFormat="1">
      <c r="N30773" s="74"/>
    </row>
    <row r="30774" spans="14:14" customFormat="1">
      <c r="N30774" s="74"/>
    </row>
    <row r="30775" spans="14:14" customFormat="1">
      <c r="N30775" s="74"/>
    </row>
    <row r="30776" spans="14:14" customFormat="1">
      <c r="N30776" s="74"/>
    </row>
    <row r="30777" spans="14:14" customFormat="1">
      <c r="N30777" s="74"/>
    </row>
    <row r="30778" spans="14:14" customFormat="1">
      <c r="N30778" s="74"/>
    </row>
    <row r="30779" spans="14:14" customFormat="1">
      <c r="N30779" s="74"/>
    </row>
    <row r="30780" spans="14:14" customFormat="1">
      <c r="N30780" s="74"/>
    </row>
    <row r="30781" spans="14:14" customFormat="1">
      <c r="N30781" s="74"/>
    </row>
    <row r="30782" spans="14:14" customFormat="1">
      <c r="N30782" s="74"/>
    </row>
    <row r="30783" spans="14:14" customFormat="1">
      <c r="N30783" s="74"/>
    </row>
    <row r="30784" spans="14:14" customFormat="1">
      <c r="N30784" s="74"/>
    </row>
    <row r="30785" spans="14:14" customFormat="1">
      <c r="N30785" s="74"/>
    </row>
    <row r="30786" spans="14:14" customFormat="1">
      <c r="N30786" s="74"/>
    </row>
    <row r="30787" spans="14:14" customFormat="1">
      <c r="N30787" s="74"/>
    </row>
    <row r="30788" spans="14:14" customFormat="1">
      <c r="N30788" s="74"/>
    </row>
    <row r="30789" spans="14:14" customFormat="1">
      <c r="N30789" s="74"/>
    </row>
    <row r="30790" spans="14:14" customFormat="1">
      <c r="N30790" s="74"/>
    </row>
    <row r="30791" spans="14:14" customFormat="1">
      <c r="N30791" s="74"/>
    </row>
    <row r="30792" spans="14:14" customFormat="1">
      <c r="N30792" s="74"/>
    </row>
    <row r="30793" spans="14:14" customFormat="1">
      <c r="N30793" s="74"/>
    </row>
    <row r="30794" spans="14:14" customFormat="1">
      <c r="N30794" s="74"/>
    </row>
    <row r="30795" spans="14:14" customFormat="1">
      <c r="N30795" s="74"/>
    </row>
    <row r="30796" spans="14:14" customFormat="1">
      <c r="N30796" s="74"/>
    </row>
    <row r="30797" spans="14:14" customFormat="1">
      <c r="N30797" s="74"/>
    </row>
    <row r="30798" spans="14:14" customFormat="1">
      <c r="N30798" s="74"/>
    </row>
    <row r="30799" spans="14:14" customFormat="1">
      <c r="N30799" s="74"/>
    </row>
    <row r="30800" spans="14:14" customFormat="1">
      <c r="N30800" s="74"/>
    </row>
    <row r="30801" spans="14:14" customFormat="1">
      <c r="N30801" s="74"/>
    </row>
    <row r="30802" spans="14:14" customFormat="1">
      <c r="N30802" s="74"/>
    </row>
    <row r="30803" spans="14:14" customFormat="1">
      <c r="N30803" s="74"/>
    </row>
    <row r="30804" spans="14:14" customFormat="1">
      <c r="N30804" s="74"/>
    </row>
    <row r="30805" spans="14:14" customFormat="1">
      <c r="N30805" s="74"/>
    </row>
    <row r="30806" spans="14:14" customFormat="1">
      <c r="N30806" s="74"/>
    </row>
    <row r="30807" spans="14:14" customFormat="1">
      <c r="N30807" s="74"/>
    </row>
    <row r="30808" spans="14:14" customFormat="1">
      <c r="N30808" s="74"/>
    </row>
    <row r="30809" spans="14:14" customFormat="1">
      <c r="N30809" s="74"/>
    </row>
    <row r="30810" spans="14:14" customFormat="1">
      <c r="N30810" s="74"/>
    </row>
    <row r="30811" spans="14:14" customFormat="1">
      <c r="N30811" s="74"/>
    </row>
    <row r="30812" spans="14:14" customFormat="1">
      <c r="N30812" s="74"/>
    </row>
    <row r="30813" spans="14:14" customFormat="1">
      <c r="N30813" s="74"/>
    </row>
    <row r="30814" spans="14:14" customFormat="1">
      <c r="N30814" s="74"/>
    </row>
    <row r="30815" spans="14:14" customFormat="1">
      <c r="N30815" s="74"/>
    </row>
    <row r="30816" spans="14:14" customFormat="1">
      <c r="N30816" s="74"/>
    </row>
    <row r="30817" spans="14:14" customFormat="1">
      <c r="N30817" s="74"/>
    </row>
    <row r="30818" spans="14:14" customFormat="1">
      <c r="N30818" s="74"/>
    </row>
    <row r="30819" spans="14:14" customFormat="1">
      <c r="N30819" s="74"/>
    </row>
    <row r="30820" spans="14:14" customFormat="1">
      <c r="N30820" s="74"/>
    </row>
    <row r="30821" spans="14:14" customFormat="1">
      <c r="N30821" s="74"/>
    </row>
    <row r="30822" spans="14:14" customFormat="1">
      <c r="N30822" s="74"/>
    </row>
    <row r="30823" spans="14:14" customFormat="1">
      <c r="N30823" s="74"/>
    </row>
    <row r="30824" spans="14:14" customFormat="1">
      <c r="N30824" s="74"/>
    </row>
    <row r="30825" spans="14:14" customFormat="1">
      <c r="N30825" s="74"/>
    </row>
    <row r="30826" spans="14:14" customFormat="1">
      <c r="N30826" s="74"/>
    </row>
    <row r="30827" spans="14:14" customFormat="1">
      <c r="N30827" s="74"/>
    </row>
    <row r="30828" spans="14:14" customFormat="1">
      <c r="N30828" s="74"/>
    </row>
    <row r="30829" spans="14:14" customFormat="1">
      <c r="N30829" s="74"/>
    </row>
    <row r="30830" spans="14:14" customFormat="1">
      <c r="N30830" s="74"/>
    </row>
    <row r="30831" spans="14:14" customFormat="1">
      <c r="N30831" s="74"/>
    </row>
    <row r="30832" spans="14:14" customFormat="1">
      <c r="N30832" s="74"/>
    </row>
    <row r="30833" spans="14:14" customFormat="1">
      <c r="N30833" s="74"/>
    </row>
    <row r="30834" spans="14:14" customFormat="1">
      <c r="N30834" s="74"/>
    </row>
    <row r="30835" spans="14:14" customFormat="1">
      <c r="N30835" s="74"/>
    </row>
    <row r="30836" spans="14:14" customFormat="1">
      <c r="N30836" s="74"/>
    </row>
    <row r="30837" spans="14:14" customFormat="1">
      <c r="N30837" s="74"/>
    </row>
    <row r="30838" spans="14:14" customFormat="1">
      <c r="N30838" s="74"/>
    </row>
    <row r="30839" spans="14:14" customFormat="1">
      <c r="N30839" s="74"/>
    </row>
    <row r="30840" spans="14:14" customFormat="1">
      <c r="N30840" s="74"/>
    </row>
    <row r="30841" spans="14:14" customFormat="1">
      <c r="N30841" s="74"/>
    </row>
    <row r="30842" spans="14:14" customFormat="1">
      <c r="N30842" s="74"/>
    </row>
    <row r="30843" spans="14:14" customFormat="1">
      <c r="N30843" s="74"/>
    </row>
    <row r="30844" spans="14:14" customFormat="1">
      <c r="N30844" s="74"/>
    </row>
    <row r="30845" spans="14:14" customFormat="1">
      <c r="N30845" s="74"/>
    </row>
    <row r="30846" spans="14:14" customFormat="1">
      <c r="N30846" s="74"/>
    </row>
    <row r="30847" spans="14:14" customFormat="1">
      <c r="N30847" s="74"/>
    </row>
    <row r="30848" spans="14:14" customFormat="1">
      <c r="N30848" s="74"/>
    </row>
    <row r="30849" spans="14:14" customFormat="1">
      <c r="N30849" s="74"/>
    </row>
    <row r="30850" spans="14:14" customFormat="1">
      <c r="N30850" s="74"/>
    </row>
    <row r="30851" spans="14:14" customFormat="1">
      <c r="N30851" s="74"/>
    </row>
    <row r="30852" spans="14:14" customFormat="1">
      <c r="N30852" s="74"/>
    </row>
    <row r="30853" spans="14:14" customFormat="1">
      <c r="N30853" s="74"/>
    </row>
    <row r="30854" spans="14:14" customFormat="1">
      <c r="N30854" s="74"/>
    </row>
    <row r="30855" spans="14:14" customFormat="1">
      <c r="N30855" s="74"/>
    </row>
    <row r="30856" spans="14:14" customFormat="1">
      <c r="N30856" s="74"/>
    </row>
    <row r="30857" spans="14:14" customFormat="1">
      <c r="N30857" s="74"/>
    </row>
    <row r="30858" spans="14:14" customFormat="1">
      <c r="N30858" s="74"/>
    </row>
    <row r="30859" spans="14:14" customFormat="1">
      <c r="N30859" s="74"/>
    </row>
    <row r="30860" spans="14:14" customFormat="1">
      <c r="N30860" s="74"/>
    </row>
    <row r="30861" spans="14:14" customFormat="1">
      <c r="N30861" s="74"/>
    </row>
    <row r="30862" spans="14:14" customFormat="1">
      <c r="N30862" s="74"/>
    </row>
    <row r="30863" spans="14:14" customFormat="1">
      <c r="N30863" s="74"/>
    </row>
    <row r="30864" spans="14:14" customFormat="1">
      <c r="N30864" s="74"/>
    </row>
    <row r="30865" spans="14:14" customFormat="1">
      <c r="N30865" s="74"/>
    </row>
    <row r="30866" spans="14:14" customFormat="1">
      <c r="N30866" s="74"/>
    </row>
    <row r="30867" spans="14:14" customFormat="1">
      <c r="N30867" s="74"/>
    </row>
    <row r="30868" spans="14:14" customFormat="1">
      <c r="N30868" s="74"/>
    </row>
    <row r="30869" spans="14:14" customFormat="1">
      <c r="N30869" s="74"/>
    </row>
    <row r="30870" spans="14:14" customFormat="1">
      <c r="N30870" s="74"/>
    </row>
    <row r="30871" spans="14:14" customFormat="1">
      <c r="N30871" s="74"/>
    </row>
    <row r="30872" spans="14:14" customFormat="1">
      <c r="N30872" s="74"/>
    </row>
    <row r="30873" spans="14:14" customFormat="1">
      <c r="N30873" s="74"/>
    </row>
    <row r="30874" spans="14:14" customFormat="1">
      <c r="N30874" s="74"/>
    </row>
    <row r="30875" spans="14:14" customFormat="1">
      <c r="N30875" s="74"/>
    </row>
    <row r="30876" spans="14:14" customFormat="1">
      <c r="N30876" s="74"/>
    </row>
    <row r="30877" spans="14:14" customFormat="1">
      <c r="N30877" s="74"/>
    </row>
    <row r="30878" spans="14:14" customFormat="1">
      <c r="N30878" s="74"/>
    </row>
    <row r="30879" spans="14:14" customFormat="1">
      <c r="N30879" s="74"/>
    </row>
    <row r="30880" spans="14:14" customFormat="1">
      <c r="N30880" s="74"/>
    </row>
    <row r="30881" spans="14:14" customFormat="1">
      <c r="N30881" s="74"/>
    </row>
    <row r="30882" spans="14:14" customFormat="1">
      <c r="N30882" s="74"/>
    </row>
    <row r="30883" spans="14:14" customFormat="1">
      <c r="N30883" s="74"/>
    </row>
    <row r="30884" spans="14:14" customFormat="1">
      <c r="N30884" s="74"/>
    </row>
    <row r="30885" spans="14:14" customFormat="1">
      <c r="N30885" s="74"/>
    </row>
    <row r="30886" spans="14:14" customFormat="1">
      <c r="N30886" s="74"/>
    </row>
    <row r="30887" spans="14:14" customFormat="1">
      <c r="N30887" s="74"/>
    </row>
    <row r="30888" spans="14:14" customFormat="1">
      <c r="N30888" s="74"/>
    </row>
    <row r="30889" spans="14:14" customFormat="1">
      <c r="N30889" s="74"/>
    </row>
    <row r="30890" spans="14:14" customFormat="1">
      <c r="N30890" s="74"/>
    </row>
    <row r="30891" spans="14:14" customFormat="1">
      <c r="N30891" s="74"/>
    </row>
    <row r="30892" spans="14:14" customFormat="1">
      <c r="N30892" s="74"/>
    </row>
    <row r="30893" spans="14:14" customFormat="1">
      <c r="N30893" s="74"/>
    </row>
    <row r="30894" spans="14:14" customFormat="1">
      <c r="N30894" s="74"/>
    </row>
    <row r="30895" spans="14:14" customFormat="1">
      <c r="N30895" s="74"/>
    </row>
    <row r="30896" spans="14:14" customFormat="1">
      <c r="N30896" s="74"/>
    </row>
    <row r="30897" spans="14:14" customFormat="1">
      <c r="N30897" s="74"/>
    </row>
    <row r="30898" spans="14:14" customFormat="1">
      <c r="N30898" s="74"/>
    </row>
    <row r="30899" spans="14:14" customFormat="1">
      <c r="N30899" s="74"/>
    </row>
    <row r="30900" spans="14:14" customFormat="1">
      <c r="N30900" s="74"/>
    </row>
    <row r="30901" spans="14:14" customFormat="1">
      <c r="N30901" s="74"/>
    </row>
    <row r="30902" spans="14:14" customFormat="1">
      <c r="N30902" s="74"/>
    </row>
    <row r="30903" spans="14:14" customFormat="1">
      <c r="N30903" s="74"/>
    </row>
    <row r="30904" spans="14:14" customFormat="1">
      <c r="N30904" s="74"/>
    </row>
    <row r="30905" spans="14:14" customFormat="1">
      <c r="N30905" s="74"/>
    </row>
    <row r="30906" spans="14:14" customFormat="1">
      <c r="N30906" s="74"/>
    </row>
    <row r="30907" spans="14:14" customFormat="1">
      <c r="N30907" s="74"/>
    </row>
    <row r="30908" spans="14:14" customFormat="1">
      <c r="N30908" s="74"/>
    </row>
    <row r="30909" spans="14:14" customFormat="1">
      <c r="N30909" s="74"/>
    </row>
    <row r="30910" spans="14:14" customFormat="1">
      <c r="N30910" s="74"/>
    </row>
    <row r="30911" spans="14:14" customFormat="1">
      <c r="N30911" s="74"/>
    </row>
    <row r="30912" spans="14:14" customFormat="1">
      <c r="N30912" s="74"/>
    </row>
    <row r="30913" spans="14:14" customFormat="1">
      <c r="N30913" s="74"/>
    </row>
    <row r="30914" spans="14:14" customFormat="1">
      <c r="N30914" s="74"/>
    </row>
    <row r="30915" spans="14:14" customFormat="1">
      <c r="N30915" s="74"/>
    </row>
    <row r="30916" spans="14:14" customFormat="1">
      <c r="N30916" s="74"/>
    </row>
    <row r="30917" spans="14:14" customFormat="1">
      <c r="N30917" s="74"/>
    </row>
    <row r="30918" spans="14:14" customFormat="1">
      <c r="N30918" s="74"/>
    </row>
    <row r="30919" spans="14:14" customFormat="1">
      <c r="N30919" s="74"/>
    </row>
    <row r="30920" spans="14:14" customFormat="1">
      <c r="N30920" s="74"/>
    </row>
    <row r="30921" spans="14:14" customFormat="1">
      <c r="N30921" s="74"/>
    </row>
    <row r="30922" spans="14:14" customFormat="1">
      <c r="N30922" s="74"/>
    </row>
    <row r="30923" spans="14:14" customFormat="1">
      <c r="N30923" s="74"/>
    </row>
    <row r="30924" spans="14:14" customFormat="1">
      <c r="N30924" s="74"/>
    </row>
    <row r="30925" spans="14:14" customFormat="1">
      <c r="N30925" s="74"/>
    </row>
    <row r="30926" spans="14:14" customFormat="1">
      <c r="N30926" s="74"/>
    </row>
    <row r="30927" spans="14:14" customFormat="1">
      <c r="N30927" s="74"/>
    </row>
    <row r="30928" spans="14:14" customFormat="1">
      <c r="N30928" s="74"/>
    </row>
    <row r="30929" spans="14:14" customFormat="1">
      <c r="N30929" s="74"/>
    </row>
    <row r="30930" spans="14:14" customFormat="1">
      <c r="N30930" s="74"/>
    </row>
    <row r="30931" spans="14:14" customFormat="1">
      <c r="N30931" s="74"/>
    </row>
    <row r="30932" spans="14:14" customFormat="1">
      <c r="N30932" s="74"/>
    </row>
    <row r="30933" spans="14:14" customFormat="1">
      <c r="N30933" s="74"/>
    </row>
    <row r="30934" spans="14:14" customFormat="1">
      <c r="N30934" s="74"/>
    </row>
    <row r="30935" spans="14:14" customFormat="1">
      <c r="N30935" s="74"/>
    </row>
    <row r="30936" spans="14:14" customFormat="1">
      <c r="N30936" s="74"/>
    </row>
    <row r="30937" spans="14:14" customFormat="1">
      <c r="N30937" s="74"/>
    </row>
    <row r="30938" spans="14:14" customFormat="1">
      <c r="N30938" s="74"/>
    </row>
    <row r="30939" spans="14:14" customFormat="1">
      <c r="N30939" s="74"/>
    </row>
    <row r="30940" spans="14:14" customFormat="1">
      <c r="N30940" s="74"/>
    </row>
    <row r="30941" spans="14:14" customFormat="1">
      <c r="N30941" s="74"/>
    </row>
    <row r="30942" spans="14:14" customFormat="1">
      <c r="N30942" s="74"/>
    </row>
    <row r="30943" spans="14:14" customFormat="1">
      <c r="N30943" s="74"/>
    </row>
    <row r="30944" spans="14:14" customFormat="1">
      <c r="N30944" s="74"/>
    </row>
    <row r="30945" spans="14:14" customFormat="1">
      <c r="N30945" s="74"/>
    </row>
    <row r="30946" spans="14:14" customFormat="1">
      <c r="N30946" s="74"/>
    </row>
    <row r="30947" spans="14:14" customFormat="1">
      <c r="N30947" s="74"/>
    </row>
    <row r="30948" spans="14:14" customFormat="1">
      <c r="N30948" s="74"/>
    </row>
    <row r="30949" spans="14:14" customFormat="1">
      <c r="N30949" s="74"/>
    </row>
    <row r="30950" spans="14:14" customFormat="1">
      <c r="N30950" s="74"/>
    </row>
    <row r="30951" spans="14:14" customFormat="1">
      <c r="N30951" s="74"/>
    </row>
    <row r="30952" spans="14:14" customFormat="1">
      <c r="N30952" s="74"/>
    </row>
    <row r="30953" spans="14:14" customFormat="1">
      <c r="N30953" s="74"/>
    </row>
    <row r="30954" spans="14:14" customFormat="1">
      <c r="N30954" s="74"/>
    </row>
    <row r="30955" spans="14:14" customFormat="1">
      <c r="N30955" s="74"/>
    </row>
    <row r="30956" spans="14:14" customFormat="1">
      <c r="N30956" s="74"/>
    </row>
    <row r="30957" spans="14:14" customFormat="1">
      <c r="N30957" s="74"/>
    </row>
    <row r="30958" spans="14:14" customFormat="1">
      <c r="N30958" s="74"/>
    </row>
    <row r="30959" spans="14:14" customFormat="1">
      <c r="N30959" s="74"/>
    </row>
    <row r="30960" spans="14:14" customFormat="1">
      <c r="N30960" s="74"/>
    </row>
    <row r="30961" spans="14:14" customFormat="1">
      <c r="N30961" s="74"/>
    </row>
    <row r="30962" spans="14:14" customFormat="1">
      <c r="N30962" s="74"/>
    </row>
    <row r="30963" spans="14:14" customFormat="1">
      <c r="N30963" s="74"/>
    </row>
    <row r="30964" spans="14:14" customFormat="1">
      <c r="N30964" s="74"/>
    </row>
    <row r="30965" spans="14:14" customFormat="1">
      <c r="N30965" s="74"/>
    </row>
    <row r="30966" spans="14:14" customFormat="1">
      <c r="N30966" s="74"/>
    </row>
    <row r="30967" spans="14:14" customFormat="1">
      <c r="N30967" s="74"/>
    </row>
    <row r="30968" spans="14:14" customFormat="1">
      <c r="N30968" s="74"/>
    </row>
    <row r="30969" spans="14:14" customFormat="1">
      <c r="N30969" s="74"/>
    </row>
    <row r="30970" spans="14:14" customFormat="1">
      <c r="N30970" s="74"/>
    </row>
    <row r="30971" spans="14:14" customFormat="1">
      <c r="N30971" s="74"/>
    </row>
    <row r="30972" spans="14:14" customFormat="1">
      <c r="N30972" s="74"/>
    </row>
    <row r="30973" spans="14:14" customFormat="1">
      <c r="N30973" s="74"/>
    </row>
    <row r="30974" spans="14:14" customFormat="1">
      <c r="N30974" s="74"/>
    </row>
    <row r="30975" spans="14:14" customFormat="1">
      <c r="N30975" s="74"/>
    </row>
    <row r="30976" spans="14:14" customFormat="1">
      <c r="N30976" s="74"/>
    </row>
    <row r="30977" spans="14:14" customFormat="1">
      <c r="N30977" s="74"/>
    </row>
    <row r="30978" spans="14:14" customFormat="1">
      <c r="N30978" s="74"/>
    </row>
    <row r="30979" spans="14:14" customFormat="1">
      <c r="N30979" s="74"/>
    </row>
    <row r="30980" spans="14:14" customFormat="1">
      <c r="N30980" s="74"/>
    </row>
    <row r="30981" spans="14:14" customFormat="1">
      <c r="N30981" s="74"/>
    </row>
    <row r="30982" spans="14:14" customFormat="1">
      <c r="N30982" s="74"/>
    </row>
    <row r="30983" spans="14:14" customFormat="1">
      <c r="N30983" s="74"/>
    </row>
    <row r="30984" spans="14:14" customFormat="1">
      <c r="N30984" s="74"/>
    </row>
    <row r="30985" spans="14:14" customFormat="1">
      <c r="N30985" s="74"/>
    </row>
    <row r="30986" spans="14:14" customFormat="1">
      <c r="N30986" s="74"/>
    </row>
    <row r="30987" spans="14:14" customFormat="1">
      <c r="N30987" s="74"/>
    </row>
    <row r="30988" spans="14:14" customFormat="1">
      <c r="N30988" s="74"/>
    </row>
    <row r="30989" spans="14:14" customFormat="1">
      <c r="N30989" s="74"/>
    </row>
    <row r="30990" spans="14:14" customFormat="1">
      <c r="N30990" s="74"/>
    </row>
    <row r="30991" spans="14:14" customFormat="1">
      <c r="N30991" s="74"/>
    </row>
    <row r="30992" spans="14:14" customFormat="1">
      <c r="N30992" s="74"/>
    </row>
    <row r="30993" spans="14:14" customFormat="1">
      <c r="N30993" s="74"/>
    </row>
    <row r="30994" spans="14:14" customFormat="1">
      <c r="N30994" s="74"/>
    </row>
    <row r="30995" spans="14:14" customFormat="1">
      <c r="N30995" s="74"/>
    </row>
    <row r="30996" spans="14:14" customFormat="1">
      <c r="N30996" s="74"/>
    </row>
    <row r="30997" spans="14:14" customFormat="1">
      <c r="N30997" s="74"/>
    </row>
    <row r="30998" spans="14:14" customFormat="1">
      <c r="N30998" s="74"/>
    </row>
    <row r="30999" spans="14:14" customFormat="1">
      <c r="N30999" s="74"/>
    </row>
    <row r="31000" spans="14:14" customFormat="1">
      <c r="N31000" s="74"/>
    </row>
    <row r="31001" spans="14:14" customFormat="1">
      <c r="N31001" s="74"/>
    </row>
    <row r="31002" spans="14:14" customFormat="1">
      <c r="N31002" s="74"/>
    </row>
    <row r="31003" spans="14:14" customFormat="1">
      <c r="N31003" s="74"/>
    </row>
    <row r="31004" spans="14:14" customFormat="1">
      <c r="N31004" s="74"/>
    </row>
    <row r="31005" spans="14:14" customFormat="1">
      <c r="N31005" s="74"/>
    </row>
    <row r="31006" spans="14:14" customFormat="1">
      <c r="N31006" s="74"/>
    </row>
    <row r="31007" spans="14:14" customFormat="1">
      <c r="N31007" s="74"/>
    </row>
    <row r="31008" spans="14:14" customFormat="1">
      <c r="N31008" s="74"/>
    </row>
    <row r="31009" spans="14:14" customFormat="1">
      <c r="N31009" s="74"/>
    </row>
    <row r="31010" spans="14:14" customFormat="1">
      <c r="N31010" s="74"/>
    </row>
    <row r="31011" spans="14:14" customFormat="1">
      <c r="N31011" s="74"/>
    </row>
    <row r="31012" spans="14:14" customFormat="1">
      <c r="N31012" s="74"/>
    </row>
    <row r="31013" spans="14:14" customFormat="1">
      <c r="N31013" s="74"/>
    </row>
    <row r="31014" spans="14:14" customFormat="1">
      <c r="N31014" s="74"/>
    </row>
    <row r="31015" spans="14:14" customFormat="1">
      <c r="N31015" s="74"/>
    </row>
    <row r="31016" spans="14:14" customFormat="1">
      <c r="N31016" s="74"/>
    </row>
    <row r="31017" spans="14:14" customFormat="1">
      <c r="N31017" s="74"/>
    </row>
    <row r="31018" spans="14:14" customFormat="1">
      <c r="N31018" s="74"/>
    </row>
    <row r="31019" spans="14:14" customFormat="1">
      <c r="N31019" s="74"/>
    </row>
    <row r="31020" spans="14:14" customFormat="1">
      <c r="N31020" s="74"/>
    </row>
    <row r="31021" spans="14:14" customFormat="1">
      <c r="N31021" s="74"/>
    </row>
    <row r="31022" spans="14:14" customFormat="1">
      <c r="N31022" s="74"/>
    </row>
    <row r="31023" spans="14:14" customFormat="1">
      <c r="N31023" s="74"/>
    </row>
    <row r="31024" spans="14:14" customFormat="1">
      <c r="N31024" s="74"/>
    </row>
    <row r="31025" spans="14:14" customFormat="1">
      <c r="N31025" s="74"/>
    </row>
    <row r="31026" spans="14:14" customFormat="1">
      <c r="N31026" s="74"/>
    </row>
    <row r="31027" spans="14:14" customFormat="1">
      <c r="N31027" s="74"/>
    </row>
    <row r="31028" spans="14:14" customFormat="1">
      <c r="N31028" s="74"/>
    </row>
    <row r="31029" spans="14:14" customFormat="1">
      <c r="N31029" s="74"/>
    </row>
    <row r="31030" spans="14:14" customFormat="1">
      <c r="N31030" s="74"/>
    </row>
    <row r="31031" spans="14:14" customFormat="1">
      <c r="N31031" s="74"/>
    </row>
    <row r="31032" spans="14:14" customFormat="1">
      <c r="N31032" s="74"/>
    </row>
    <row r="31033" spans="14:14" customFormat="1">
      <c r="N31033" s="74"/>
    </row>
    <row r="31034" spans="14:14" customFormat="1">
      <c r="N31034" s="74"/>
    </row>
    <row r="31035" spans="14:14" customFormat="1">
      <c r="N31035" s="74"/>
    </row>
    <row r="31036" spans="14:14" customFormat="1">
      <c r="N31036" s="74"/>
    </row>
    <row r="31037" spans="14:14" customFormat="1">
      <c r="N31037" s="74"/>
    </row>
    <row r="31038" spans="14:14" customFormat="1">
      <c r="N31038" s="74"/>
    </row>
    <row r="31039" spans="14:14" customFormat="1">
      <c r="N31039" s="74"/>
    </row>
    <row r="31040" spans="14:14" customFormat="1">
      <c r="N31040" s="74"/>
    </row>
    <row r="31041" spans="14:14" customFormat="1">
      <c r="N31041" s="74"/>
    </row>
    <row r="31042" spans="14:14" customFormat="1">
      <c r="N31042" s="74"/>
    </row>
    <row r="31043" spans="14:14" customFormat="1">
      <c r="N31043" s="74"/>
    </row>
    <row r="31044" spans="14:14" customFormat="1">
      <c r="N31044" s="74"/>
    </row>
    <row r="31045" spans="14:14" customFormat="1">
      <c r="N31045" s="74"/>
    </row>
    <row r="31046" spans="14:14" customFormat="1">
      <c r="N31046" s="74"/>
    </row>
    <row r="31047" spans="14:14" customFormat="1">
      <c r="N31047" s="74"/>
    </row>
    <row r="31048" spans="14:14" customFormat="1">
      <c r="N31048" s="74"/>
    </row>
    <row r="31049" spans="14:14" customFormat="1">
      <c r="N31049" s="74"/>
    </row>
    <row r="31050" spans="14:14" customFormat="1">
      <c r="N31050" s="74"/>
    </row>
    <row r="31051" spans="14:14" customFormat="1">
      <c r="N31051" s="74"/>
    </row>
    <row r="31052" spans="14:14" customFormat="1">
      <c r="N31052" s="74"/>
    </row>
    <row r="31053" spans="14:14" customFormat="1">
      <c r="N31053" s="74"/>
    </row>
    <row r="31054" spans="14:14" customFormat="1">
      <c r="N31054" s="74"/>
    </row>
    <row r="31055" spans="14:14" customFormat="1">
      <c r="N31055" s="74"/>
    </row>
    <row r="31056" spans="14:14" customFormat="1">
      <c r="N31056" s="74"/>
    </row>
    <row r="31057" spans="14:14" customFormat="1">
      <c r="N31057" s="74"/>
    </row>
    <row r="31058" spans="14:14" customFormat="1">
      <c r="N31058" s="74"/>
    </row>
    <row r="31059" spans="14:14" customFormat="1">
      <c r="N31059" s="74"/>
    </row>
    <row r="31060" spans="14:14" customFormat="1">
      <c r="N31060" s="74"/>
    </row>
    <row r="31061" spans="14:14" customFormat="1">
      <c r="N31061" s="74"/>
    </row>
    <row r="31062" spans="14:14" customFormat="1">
      <c r="N31062" s="74"/>
    </row>
    <row r="31063" spans="14:14" customFormat="1">
      <c r="N31063" s="74"/>
    </row>
    <row r="31064" spans="14:14" customFormat="1">
      <c r="N31064" s="74"/>
    </row>
    <row r="31065" spans="14:14" customFormat="1">
      <c r="N31065" s="74"/>
    </row>
    <row r="31066" spans="14:14" customFormat="1">
      <c r="N31066" s="74"/>
    </row>
    <row r="31067" spans="14:14" customFormat="1">
      <c r="N31067" s="74"/>
    </row>
    <row r="31068" spans="14:14" customFormat="1">
      <c r="N31068" s="74"/>
    </row>
    <row r="31069" spans="14:14" customFormat="1">
      <c r="N31069" s="74"/>
    </row>
    <row r="31070" spans="14:14" customFormat="1">
      <c r="N31070" s="74"/>
    </row>
    <row r="31071" spans="14:14" customFormat="1">
      <c r="N31071" s="74"/>
    </row>
    <row r="31072" spans="14:14" customFormat="1">
      <c r="N31072" s="74"/>
    </row>
    <row r="31073" spans="14:14" customFormat="1">
      <c r="N31073" s="74"/>
    </row>
    <row r="31074" spans="14:14" customFormat="1">
      <c r="N31074" s="74"/>
    </row>
    <row r="31075" spans="14:14" customFormat="1">
      <c r="N31075" s="74"/>
    </row>
    <row r="31076" spans="14:14" customFormat="1">
      <c r="N31076" s="74"/>
    </row>
    <row r="31077" spans="14:14" customFormat="1">
      <c r="N31077" s="74"/>
    </row>
    <row r="31078" spans="14:14" customFormat="1">
      <c r="N31078" s="74"/>
    </row>
    <row r="31079" spans="14:14" customFormat="1">
      <c r="N31079" s="74"/>
    </row>
    <row r="31080" spans="14:14" customFormat="1">
      <c r="N31080" s="74"/>
    </row>
    <row r="31081" spans="14:14" customFormat="1">
      <c r="N31081" s="74"/>
    </row>
    <row r="31082" spans="14:14" customFormat="1">
      <c r="N31082" s="74"/>
    </row>
    <row r="31083" spans="14:14" customFormat="1">
      <c r="N31083" s="74"/>
    </row>
    <row r="31084" spans="14:14" customFormat="1">
      <c r="N31084" s="74"/>
    </row>
    <row r="31085" spans="14:14" customFormat="1">
      <c r="N31085" s="74"/>
    </row>
    <row r="31086" spans="14:14" customFormat="1">
      <c r="N31086" s="74"/>
    </row>
    <row r="31087" spans="14:14" customFormat="1">
      <c r="N31087" s="74"/>
    </row>
    <row r="31088" spans="14:14" customFormat="1">
      <c r="N31088" s="74"/>
    </row>
    <row r="31089" spans="14:14" customFormat="1">
      <c r="N31089" s="74"/>
    </row>
    <row r="31090" spans="14:14" customFormat="1">
      <c r="N31090" s="74"/>
    </row>
    <row r="31091" spans="14:14" customFormat="1">
      <c r="N31091" s="74"/>
    </row>
    <row r="31092" spans="14:14" customFormat="1">
      <c r="N31092" s="74"/>
    </row>
    <row r="31093" spans="14:14" customFormat="1">
      <c r="N31093" s="74"/>
    </row>
    <row r="31094" spans="14:14" customFormat="1">
      <c r="N31094" s="74"/>
    </row>
    <row r="31095" spans="14:14" customFormat="1">
      <c r="N31095" s="74"/>
    </row>
    <row r="31096" spans="14:14" customFormat="1">
      <c r="N31096" s="74"/>
    </row>
    <row r="31097" spans="14:14" customFormat="1">
      <c r="N31097" s="74"/>
    </row>
    <row r="31098" spans="14:14" customFormat="1">
      <c r="N31098" s="74"/>
    </row>
    <row r="31099" spans="14:14" customFormat="1">
      <c r="N31099" s="74"/>
    </row>
    <row r="31100" spans="14:14" customFormat="1">
      <c r="N31100" s="74"/>
    </row>
    <row r="31101" spans="14:14" customFormat="1">
      <c r="N31101" s="74"/>
    </row>
    <row r="31102" spans="14:14" customFormat="1">
      <c r="N31102" s="74"/>
    </row>
    <row r="31103" spans="14:14" customFormat="1">
      <c r="N31103" s="74"/>
    </row>
    <row r="31104" spans="14:14" customFormat="1">
      <c r="N31104" s="74"/>
    </row>
    <row r="31105" spans="14:14" customFormat="1">
      <c r="N31105" s="74"/>
    </row>
    <row r="31106" spans="14:14" customFormat="1">
      <c r="N31106" s="74"/>
    </row>
    <row r="31107" spans="14:14" customFormat="1">
      <c r="N31107" s="74"/>
    </row>
    <row r="31108" spans="14:14" customFormat="1">
      <c r="N31108" s="74"/>
    </row>
    <row r="31109" spans="14:14" customFormat="1">
      <c r="N31109" s="74"/>
    </row>
    <row r="31110" spans="14:14" customFormat="1">
      <c r="N31110" s="74"/>
    </row>
    <row r="31111" spans="14:14" customFormat="1">
      <c r="N31111" s="74"/>
    </row>
    <row r="31112" spans="14:14" customFormat="1">
      <c r="N31112" s="74"/>
    </row>
    <row r="31113" spans="14:14" customFormat="1">
      <c r="N31113" s="74"/>
    </row>
    <row r="31114" spans="14:14" customFormat="1">
      <c r="N31114" s="74"/>
    </row>
    <row r="31115" spans="14:14" customFormat="1">
      <c r="N31115" s="74"/>
    </row>
    <row r="31116" spans="14:14" customFormat="1">
      <c r="N31116" s="74"/>
    </row>
    <row r="31117" spans="14:14" customFormat="1">
      <c r="N31117" s="74"/>
    </row>
    <row r="31118" spans="14:14" customFormat="1">
      <c r="N31118" s="74"/>
    </row>
    <row r="31119" spans="14:14" customFormat="1">
      <c r="N31119" s="74"/>
    </row>
    <row r="31120" spans="14:14" customFormat="1">
      <c r="N31120" s="74"/>
    </row>
    <row r="31121" spans="14:14" customFormat="1">
      <c r="N31121" s="74"/>
    </row>
    <row r="31122" spans="14:14" customFormat="1">
      <c r="N31122" s="74"/>
    </row>
    <row r="31123" spans="14:14" customFormat="1">
      <c r="N31123" s="74"/>
    </row>
    <row r="31124" spans="14:14" customFormat="1">
      <c r="N31124" s="74"/>
    </row>
    <row r="31125" spans="14:14" customFormat="1">
      <c r="N31125" s="74"/>
    </row>
    <row r="31126" spans="14:14" customFormat="1">
      <c r="N31126" s="74"/>
    </row>
    <row r="31127" spans="14:14" customFormat="1">
      <c r="N31127" s="74"/>
    </row>
    <row r="31128" spans="14:14" customFormat="1">
      <c r="N31128" s="74"/>
    </row>
    <row r="31129" spans="14:14" customFormat="1">
      <c r="N31129" s="74"/>
    </row>
    <row r="31130" spans="14:14" customFormat="1">
      <c r="N31130" s="74"/>
    </row>
    <row r="31131" spans="14:14" customFormat="1">
      <c r="N31131" s="74"/>
    </row>
    <row r="31132" spans="14:14" customFormat="1">
      <c r="N31132" s="74"/>
    </row>
    <row r="31133" spans="14:14" customFormat="1">
      <c r="N31133" s="74"/>
    </row>
    <row r="31134" spans="14:14" customFormat="1">
      <c r="N31134" s="74"/>
    </row>
    <row r="31135" spans="14:14" customFormat="1">
      <c r="N31135" s="74"/>
    </row>
    <row r="31136" spans="14:14" customFormat="1">
      <c r="N31136" s="74"/>
    </row>
    <row r="31137" spans="14:14" customFormat="1">
      <c r="N31137" s="74"/>
    </row>
    <row r="31138" spans="14:14" customFormat="1">
      <c r="N31138" s="74"/>
    </row>
    <row r="31139" spans="14:14" customFormat="1">
      <c r="N31139" s="74"/>
    </row>
    <row r="31140" spans="14:14" customFormat="1">
      <c r="N31140" s="74"/>
    </row>
    <row r="31141" spans="14:14" customFormat="1">
      <c r="N31141" s="74"/>
    </row>
    <row r="31142" spans="14:14" customFormat="1">
      <c r="N31142" s="74"/>
    </row>
    <row r="31143" spans="14:14" customFormat="1">
      <c r="N31143" s="74"/>
    </row>
    <row r="31144" spans="14:14" customFormat="1">
      <c r="N31144" s="74"/>
    </row>
    <row r="31145" spans="14:14" customFormat="1">
      <c r="N31145" s="74"/>
    </row>
    <row r="31146" spans="14:14" customFormat="1">
      <c r="N31146" s="74"/>
    </row>
    <row r="31147" spans="14:14" customFormat="1">
      <c r="N31147" s="74"/>
    </row>
    <row r="31148" spans="14:14" customFormat="1">
      <c r="N31148" s="74"/>
    </row>
    <row r="31149" spans="14:14" customFormat="1">
      <c r="N31149" s="74"/>
    </row>
    <row r="31150" spans="14:14" customFormat="1">
      <c r="N31150" s="74"/>
    </row>
    <row r="31151" spans="14:14" customFormat="1">
      <c r="N31151" s="74"/>
    </row>
    <row r="31152" spans="14:14" customFormat="1">
      <c r="N31152" s="74"/>
    </row>
    <row r="31153" spans="14:14" customFormat="1">
      <c r="N31153" s="74"/>
    </row>
    <row r="31154" spans="14:14" customFormat="1">
      <c r="N31154" s="74"/>
    </row>
    <row r="31155" spans="14:14" customFormat="1">
      <c r="N31155" s="74"/>
    </row>
    <row r="31156" spans="14:14" customFormat="1">
      <c r="N31156" s="74"/>
    </row>
    <row r="31157" spans="14:14" customFormat="1">
      <c r="N31157" s="74"/>
    </row>
    <row r="31158" spans="14:14" customFormat="1">
      <c r="N31158" s="74"/>
    </row>
    <row r="31159" spans="14:14" customFormat="1">
      <c r="N31159" s="74"/>
    </row>
    <row r="31160" spans="14:14" customFormat="1">
      <c r="N31160" s="74"/>
    </row>
    <row r="31161" spans="14:14" customFormat="1">
      <c r="N31161" s="74"/>
    </row>
    <row r="31162" spans="14:14" customFormat="1">
      <c r="N31162" s="74"/>
    </row>
    <row r="31163" spans="14:14" customFormat="1">
      <c r="N31163" s="74"/>
    </row>
    <row r="31164" spans="14:14" customFormat="1">
      <c r="N31164" s="74"/>
    </row>
    <row r="31165" spans="14:14" customFormat="1">
      <c r="N31165" s="74"/>
    </row>
    <row r="31166" spans="14:14" customFormat="1">
      <c r="N31166" s="74"/>
    </row>
    <row r="31167" spans="14:14" customFormat="1">
      <c r="N31167" s="74"/>
    </row>
    <row r="31168" spans="14:14" customFormat="1">
      <c r="N31168" s="74"/>
    </row>
    <row r="31169" spans="14:14" customFormat="1">
      <c r="N31169" s="74"/>
    </row>
    <row r="31170" spans="14:14" customFormat="1">
      <c r="N31170" s="74"/>
    </row>
    <row r="31171" spans="14:14" customFormat="1">
      <c r="N31171" s="74"/>
    </row>
    <row r="31172" spans="14:14" customFormat="1">
      <c r="N31172" s="74"/>
    </row>
    <row r="31173" spans="14:14" customFormat="1">
      <c r="N31173" s="74"/>
    </row>
    <row r="31174" spans="14:14" customFormat="1">
      <c r="N31174" s="74"/>
    </row>
    <row r="31175" spans="14:14" customFormat="1">
      <c r="N31175" s="74"/>
    </row>
    <row r="31176" spans="14:14" customFormat="1">
      <c r="N31176" s="74"/>
    </row>
    <row r="31177" spans="14:14" customFormat="1">
      <c r="N31177" s="74"/>
    </row>
    <row r="31178" spans="14:14" customFormat="1">
      <c r="N31178" s="74"/>
    </row>
    <row r="31179" spans="14:14" customFormat="1">
      <c r="N31179" s="74"/>
    </row>
    <row r="31180" spans="14:14" customFormat="1">
      <c r="N31180" s="74"/>
    </row>
    <row r="31181" spans="14:14" customFormat="1">
      <c r="N31181" s="74"/>
    </row>
    <row r="31182" spans="14:14" customFormat="1">
      <c r="N31182" s="74"/>
    </row>
    <row r="31183" spans="14:14" customFormat="1">
      <c r="N31183" s="74"/>
    </row>
    <row r="31184" spans="14:14" customFormat="1">
      <c r="N31184" s="74"/>
    </row>
    <row r="31185" spans="14:14" customFormat="1">
      <c r="N31185" s="74"/>
    </row>
    <row r="31186" spans="14:14" customFormat="1">
      <c r="N31186" s="74"/>
    </row>
    <row r="31187" spans="14:14" customFormat="1">
      <c r="N31187" s="74"/>
    </row>
    <row r="31188" spans="14:14" customFormat="1">
      <c r="N31188" s="74"/>
    </row>
    <row r="31189" spans="14:14" customFormat="1">
      <c r="N31189" s="74"/>
    </row>
    <row r="31190" spans="14:14" customFormat="1">
      <c r="N31190" s="74"/>
    </row>
    <row r="31191" spans="14:14" customFormat="1">
      <c r="N31191" s="74"/>
    </row>
    <row r="31192" spans="14:14" customFormat="1">
      <c r="N31192" s="74"/>
    </row>
    <row r="31193" spans="14:14" customFormat="1">
      <c r="N31193" s="74"/>
    </row>
    <row r="31194" spans="14:14" customFormat="1">
      <c r="N31194" s="74"/>
    </row>
    <row r="31195" spans="14:14" customFormat="1">
      <c r="N31195" s="74"/>
    </row>
    <row r="31196" spans="14:14" customFormat="1">
      <c r="N31196" s="74"/>
    </row>
    <row r="31197" spans="14:14" customFormat="1">
      <c r="N31197" s="74"/>
    </row>
    <row r="31198" spans="14:14" customFormat="1">
      <c r="N31198" s="74"/>
    </row>
    <row r="31199" spans="14:14" customFormat="1">
      <c r="N31199" s="74"/>
    </row>
    <row r="31200" spans="14:14" customFormat="1">
      <c r="N31200" s="74"/>
    </row>
    <row r="31201" spans="14:14" customFormat="1">
      <c r="N31201" s="74"/>
    </row>
    <row r="31202" spans="14:14" customFormat="1">
      <c r="N31202" s="74"/>
    </row>
    <row r="31203" spans="14:14" customFormat="1">
      <c r="N31203" s="74"/>
    </row>
    <row r="31204" spans="14:14" customFormat="1">
      <c r="N31204" s="74"/>
    </row>
    <row r="31205" spans="14:14" customFormat="1">
      <c r="N31205" s="74"/>
    </row>
    <row r="31206" spans="14:14" customFormat="1">
      <c r="N31206" s="74"/>
    </row>
    <row r="31207" spans="14:14" customFormat="1">
      <c r="N31207" s="74"/>
    </row>
    <row r="31208" spans="14:14" customFormat="1">
      <c r="N31208" s="74"/>
    </row>
    <row r="31209" spans="14:14" customFormat="1">
      <c r="N31209" s="74"/>
    </row>
    <row r="31210" spans="14:14" customFormat="1">
      <c r="N31210" s="74"/>
    </row>
    <row r="31211" spans="14:14" customFormat="1">
      <c r="N31211" s="74"/>
    </row>
    <row r="31212" spans="14:14" customFormat="1">
      <c r="N31212" s="74"/>
    </row>
    <row r="31213" spans="14:14" customFormat="1">
      <c r="N31213" s="74"/>
    </row>
    <row r="31214" spans="14:14" customFormat="1">
      <c r="N31214" s="74"/>
    </row>
    <row r="31215" spans="14:14" customFormat="1">
      <c r="N31215" s="74"/>
    </row>
    <row r="31216" spans="14:14" customFormat="1">
      <c r="N31216" s="74"/>
    </row>
    <row r="31217" spans="14:14" customFormat="1">
      <c r="N31217" s="74"/>
    </row>
    <row r="31218" spans="14:14" customFormat="1">
      <c r="N31218" s="74"/>
    </row>
    <row r="31219" spans="14:14" customFormat="1">
      <c r="N31219" s="74"/>
    </row>
    <row r="31220" spans="14:14" customFormat="1">
      <c r="N31220" s="74"/>
    </row>
    <row r="31221" spans="14:14" customFormat="1">
      <c r="N31221" s="74"/>
    </row>
    <row r="31222" spans="14:14" customFormat="1">
      <c r="N31222" s="74"/>
    </row>
    <row r="31223" spans="14:14" customFormat="1">
      <c r="N31223" s="74"/>
    </row>
    <row r="31224" spans="14:14" customFormat="1">
      <c r="N31224" s="74"/>
    </row>
    <row r="31225" spans="14:14" customFormat="1">
      <c r="N31225" s="74"/>
    </row>
    <row r="31226" spans="14:14" customFormat="1">
      <c r="N31226" s="74"/>
    </row>
    <row r="31227" spans="14:14" customFormat="1">
      <c r="N31227" s="74"/>
    </row>
    <row r="31228" spans="14:14" customFormat="1">
      <c r="N31228" s="74"/>
    </row>
    <row r="31229" spans="14:14" customFormat="1">
      <c r="N31229" s="74"/>
    </row>
    <row r="31230" spans="14:14" customFormat="1">
      <c r="N31230" s="74"/>
    </row>
    <row r="31231" spans="14:14" customFormat="1">
      <c r="N31231" s="74"/>
    </row>
    <row r="31232" spans="14:14" customFormat="1">
      <c r="N31232" s="74"/>
    </row>
    <row r="31233" spans="14:14" customFormat="1">
      <c r="N31233" s="74"/>
    </row>
    <row r="31234" spans="14:14" customFormat="1">
      <c r="N31234" s="74"/>
    </row>
    <row r="31235" spans="14:14" customFormat="1">
      <c r="N31235" s="74"/>
    </row>
    <row r="31236" spans="14:14" customFormat="1">
      <c r="N31236" s="74"/>
    </row>
    <row r="31237" spans="14:14" customFormat="1">
      <c r="N31237" s="74"/>
    </row>
    <row r="31238" spans="14:14" customFormat="1">
      <c r="N31238" s="74"/>
    </row>
    <row r="31239" spans="14:14" customFormat="1">
      <c r="N31239" s="74"/>
    </row>
    <row r="31240" spans="14:14" customFormat="1">
      <c r="N31240" s="74"/>
    </row>
    <row r="31241" spans="14:14" customFormat="1">
      <c r="N31241" s="74"/>
    </row>
    <row r="31242" spans="14:14" customFormat="1">
      <c r="N31242" s="74"/>
    </row>
    <row r="31243" spans="14:14" customFormat="1">
      <c r="N31243" s="74"/>
    </row>
    <row r="31244" spans="14:14" customFormat="1">
      <c r="N31244" s="74"/>
    </row>
    <row r="31245" spans="14:14" customFormat="1">
      <c r="N31245" s="74"/>
    </row>
    <row r="31246" spans="14:14" customFormat="1">
      <c r="N31246" s="74"/>
    </row>
    <row r="31247" spans="14:14" customFormat="1">
      <c r="N31247" s="74"/>
    </row>
    <row r="31248" spans="14:14" customFormat="1">
      <c r="N31248" s="74"/>
    </row>
    <row r="31249" spans="14:14" customFormat="1">
      <c r="N31249" s="74"/>
    </row>
    <row r="31250" spans="14:14" customFormat="1">
      <c r="N31250" s="74"/>
    </row>
    <row r="31251" spans="14:14" customFormat="1">
      <c r="N31251" s="74"/>
    </row>
    <row r="31252" spans="14:14" customFormat="1">
      <c r="N31252" s="74"/>
    </row>
    <row r="31253" spans="14:14" customFormat="1">
      <c r="N31253" s="74"/>
    </row>
    <row r="31254" spans="14:14" customFormat="1">
      <c r="N31254" s="74"/>
    </row>
    <row r="31255" spans="14:14" customFormat="1">
      <c r="N31255" s="74"/>
    </row>
    <row r="31256" spans="14:14" customFormat="1">
      <c r="N31256" s="74"/>
    </row>
    <row r="31257" spans="14:14" customFormat="1">
      <c r="N31257" s="74"/>
    </row>
    <row r="31258" spans="14:14" customFormat="1">
      <c r="N31258" s="74"/>
    </row>
    <row r="31259" spans="14:14" customFormat="1">
      <c r="N31259" s="74"/>
    </row>
    <row r="31260" spans="14:14" customFormat="1">
      <c r="N31260" s="74"/>
    </row>
    <row r="31261" spans="14:14" customFormat="1">
      <c r="N31261" s="74"/>
    </row>
    <row r="31262" spans="14:14" customFormat="1">
      <c r="N31262" s="74"/>
    </row>
    <row r="31263" spans="14:14" customFormat="1">
      <c r="N31263" s="74"/>
    </row>
    <row r="31264" spans="14:14" customFormat="1">
      <c r="N31264" s="74"/>
    </row>
    <row r="31265" spans="14:14" customFormat="1">
      <c r="N31265" s="74"/>
    </row>
    <row r="31266" spans="14:14" customFormat="1">
      <c r="N31266" s="74"/>
    </row>
    <row r="31267" spans="14:14" customFormat="1">
      <c r="N31267" s="74"/>
    </row>
    <row r="31268" spans="14:14" customFormat="1">
      <c r="N31268" s="74"/>
    </row>
    <row r="31269" spans="14:14" customFormat="1">
      <c r="N31269" s="74"/>
    </row>
    <row r="31270" spans="14:14" customFormat="1">
      <c r="N31270" s="74"/>
    </row>
    <row r="31271" spans="14:14" customFormat="1">
      <c r="N31271" s="74"/>
    </row>
    <row r="31272" spans="14:14" customFormat="1">
      <c r="N31272" s="74"/>
    </row>
    <row r="31273" spans="14:14" customFormat="1">
      <c r="N31273" s="74"/>
    </row>
    <row r="31274" spans="14:14" customFormat="1">
      <c r="N31274" s="74"/>
    </row>
    <row r="31275" spans="14:14" customFormat="1">
      <c r="N31275" s="74"/>
    </row>
    <row r="31276" spans="14:14" customFormat="1">
      <c r="N31276" s="74"/>
    </row>
    <row r="31277" spans="14:14" customFormat="1">
      <c r="N31277" s="74"/>
    </row>
    <row r="31278" spans="14:14" customFormat="1">
      <c r="N31278" s="74"/>
    </row>
    <row r="31279" spans="14:14" customFormat="1">
      <c r="N31279" s="74"/>
    </row>
    <row r="31280" spans="14:14" customFormat="1">
      <c r="N31280" s="74"/>
    </row>
    <row r="31281" spans="14:14" customFormat="1">
      <c r="N31281" s="74"/>
    </row>
    <row r="31282" spans="14:14" customFormat="1">
      <c r="N31282" s="74"/>
    </row>
    <row r="31283" spans="14:14" customFormat="1">
      <c r="N31283" s="74"/>
    </row>
    <row r="31284" spans="14:14" customFormat="1">
      <c r="N31284" s="74"/>
    </row>
    <row r="31285" spans="14:14" customFormat="1">
      <c r="N31285" s="74"/>
    </row>
    <row r="31286" spans="14:14" customFormat="1">
      <c r="N31286" s="74"/>
    </row>
    <row r="31287" spans="14:14" customFormat="1">
      <c r="N31287" s="74"/>
    </row>
    <row r="31288" spans="14:14" customFormat="1">
      <c r="N31288" s="74"/>
    </row>
    <row r="31289" spans="14:14" customFormat="1">
      <c r="N31289" s="74"/>
    </row>
    <row r="31290" spans="14:14" customFormat="1">
      <c r="N31290" s="74"/>
    </row>
    <row r="31291" spans="14:14" customFormat="1">
      <c r="N31291" s="74"/>
    </row>
    <row r="31292" spans="14:14" customFormat="1">
      <c r="N31292" s="74"/>
    </row>
    <row r="31293" spans="14:14" customFormat="1">
      <c r="N31293" s="74"/>
    </row>
    <row r="31294" spans="14:14" customFormat="1">
      <c r="N31294" s="74"/>
    </row>
    <row r="31295" spans="14:14" customFormat="1">
      <c r="N31295" s="74"/>
    </row>
    <row r="31296" spans="14:14" customFormat="1">
      <c r="N31296" s="74"/>
    </row>
    <row r="31297" spans="14:14" customFormat="1">
      <c r="N31297" s="74"/>
    </row>
    <row r="31298" spans="14:14" customFormat="1">
      <c r="N31298" s="74"/>
    </row>
    <row r="31299" spans="14:14" customFormat="1">
      <c r="N31299" s="74"/>
    </row>
    <row r="31300" spans="14:14" customFormat="1">
      <c r="N31300" s="74"/>
    </row>
    <row r="31301" spans="14:14" customFormat="1">
      <c r="N31301" s="74"/>
    </row>
    <row r="31302" spans="14:14" customFormat="1">
      <c r="N31302" s="74"/>
    </row>
    <row r="31303" spans="14:14" customFormat="1">
      <c r="N31303" s="74"/>
    </row>
    <row r="31304" spans="14:14" customFormat="1">
      <c r="N31304" s="74"/>
    </row>
    <row r="31305" spans="14:14" customFormat="1">
      <c r="N31305" s="74"/>
    </row>
    <row r="31306" spans="14:14" customFormat="1">
      <c r="N31306" s="74"/>
    </row>
    <row r="31307" spans="14:14" customFormat="1">
      <c r="N31307" s="74"/>
    </row>
    <row r="31308" spans="14:14" customFormat="1">
      <c r="N31308" s="74"/>
    </row>
    <row r="31309" spans="14:14" customFormat="1">
      <c r="N31309" s="74"/>
    </row>
    <row r="31310" spans="14:14" customFormat="1">
      <c r="N31310" s="74"/>
    </row>
    <row r="31311" spans="14:14" customFormat="1">
      <c r="N31311" s="74"/>
    </row>
    <row r="31312" spans="14:14" customFormat="1">
      <c r="N31312" s="74"/>
    </row>
    <row r="31313" spans="14:14" customFormat="1">
      <c r="N31313" s="74"/>
    </row>
    <row r="31314" spans="14:14" customFormat="1">
      <c r="N31314" s="74"/>
    </row>
    <row r="31315" spans="14:14" customFormat="1">
      <c r="N31315" s="74"/>
    </row>
    <row r="31316" spans="14:14" customFormat="1">
      <c r="N31316" s="74"/>
    </row>
    <row r="31317" spans="14:14" customFormat="1">
      <c r="N31317" s="74"/>
    </row>
    <row r="31318" spans="14:14" customFormat="1">
      <c r="N31318" s="74"/>
    </row>
    <row r="31319" spans="14:14" customFormat="1">
      <c r="N31319" s="74"/>
    </row>
    <row r="31320" spans="14:14" customFormat="1">
      <c r="N31320" s="74"/>
    </row>
    <row r="31321" spans="14:14" customFormat="1">
      <c r="N31321" s="74"/>
    </row>
    <row r="31322" spans="14:14" customFormat="1">
      <c r="N31322" s="74"/>
    </row>
    <row r="31323" spans="14:14" customFormat="1">
      <c r="N31323" s="74"/>
    </row>
    <row r="31324" spans="14:14" customFormat="1">
      <c r="N31324" s="74"/>
    </row>
    <row r="31325" spans="14:14" customFormat="1">
      <c r="N31325" s="74"/>
    </row>
    <row r="31326" spans="14:14" customFormat="1">
      <c r="N31326" s="74"/>
    </row>
    <row r="31327" spans="14:14" customFormat="1">
      <c r="N31327" s="74"/>
    </row>
    <row r="31328" spans="14:14" customFormat="1">
      <c r="N31328" s="74"/>
    </row>
    <row r="31329" spans="14:14" customFormat="1">
      <c r="N31329" s="74"/>
    </row>
    <row r="31330" spans="14:14" customFormat="1">
      <c r="N31330" s="74"/>
    </row>
    <row r="31331" spans="14:14" customFormat="1">
      <c r="N31331" s="74"/>
    </row>
    <row r="31332" spans="14:14" customFormat="1">
      <c r="N31332" s="74"/>
    </row>
    <row r="31333" spans="14:14" customFormat="1">
      <c r="N31333" s="74"/>
    </row>
    <row r="31334" spans="14:14" customFormat="1">
      <c r="N31334" s="74"/>
    </row>
    <row r="31335" spans="14:14" customFormat="1">
      <c r="N31335" s="74"/>
    </row>
    <row r="31336" spans="14:14" customFormat="1">
      <c r="N31336" s="74"/>
    </row>
    <row r="31337" spans="14:14" customFormat="1">
      <c r="N31337" s="74"/>
    </row>
    <row r="31338" spans="14:14" customFormat="1">
      <c r="N31338" s="74"/>
    </row>
    <row r="31339" spans="14:14" customFormat="1">
      <c r="N31339" s="74"/>
    </row>
    <row r="31340" spans="14:14" customFormat="1">
      <c r="N31340" s="74"/>
    </row>
    <row r="31341" spans="14:14" customFormat="1">
      <c r="N31341" s="74"/>
    </row>
    <row r="31342" spans="14:14" customFormat="1">
      <c r="N31342" s="74"/>
    </row>
    <row r="31343" spans="14:14" customFormat="1">
      <c r="N31343" s="74"/>
    </row>
    <row r="31344" spans="14:14" customFormat="1">
      <c r="N31344" s="74"/>
    </row>
    <row r="31345" spans="14:14" customFormat="1">
      <c r="N31345" s="74"/>
    </row>
    <row r="31346" spans="14:14" customFormat="1">
      <c r="N31346" s="74"/>
    </row>
    <row r="31347" spans="14:14" customFormat="1">
      <c r="N31347" s="74"/>
    </row>
    <row r="31348" spans="14:14" customFormat="1">
      <c r="N31348" s="74"/>
    </row>
    <row r="31349" spans="14:14" customFormat="1">
      <c r="N31349" s="74"/>
    </row>
    <row r="31350" spans="14:14" customFormat="1">
      <c r="N31350" s="74"/>
    </row>
    <row r="31351" spans="14:14" customFormat="1">
      <c r="N31351" s="74"/>
    </row>
    <row r="31352" spans="14:14" customFormat="1">
      <c r="N31352" s="74"/>
    </row>
    <row r="31353" spans="14:14" customFormat="1">
      <c r="N31353" s="74"/>
    </row>
    <row r="31354" spans="14:14" customFormat="1">
      <c r="N31354" s="74"/>
    </row>
    <row r="31355" spans="14:14" customFormat="1">
      <c r="N31355" s="74"/>
    </row>
    <row r="31356" spans="14:14" customFormat="1">
      <c r="N31356" s="74"/>
    </row>
    <row r="31357" spans="14:14" customFormat="1">
      <c r="N31357" s="74"/>
    </row>
    <row r="31358" spans="14:14" customFormat="1">
      <c r="N31358" s="74"/>
    </row>
    <row r="31359" spans="14:14" customFormat="1">
      <c r="N31359" s="74"/>
    </row>
    <row r="31360" spans="14:14" customFormat="1">
      <c r="N31360" s="74"/>
    </row>
    <row r="31361" spans="14:14" customFormat="1">
      <c r="N31361" s="74"/>
    </row>
    <row r="31362" spans="14:14" customFormat="1">
      <c r="N31362" s="74"/>
    </row>
    <row r="31363" spans="14:14" customFormat="1">
      <c r="N31363" s="74"/>
    </row>
    <row r="31364" spans="14:14" customFormat="1">
      <c r="N31364" s="74"/>
    </row>
    <row r="31365" spans="14:14" customFormat="1">
      <c r="N31365" s="74"/>
    </row>
    <row r="31366" spans="14:14" customFormat="1">
      <c r="N31366" s="74"/>
    </row>
    <row r="31367" spans="14:14" customFormat="1">
      <c r="N31367" s="74"/>
    </row>
    <row r="31368" spans="14:14" customFormat="1">
      <c r="N31368" s="74"/>
    </row>
    <row r="31369" spans="14:14" customFormat="1">
      <c r="N31369" s="74"/>
    </row>
    <row r="31370" spans="14:14" customFormat="1">
      <c r="N31370" s="74"/>
    </row>
    <row r="31371" spans="14:14" customFormat="1">
      <c r="N31371" s="74"/>
    </row>
    <row r="31372" spans="14:14" customFormat="1">
      <c r="N31372" s="74"/>
    </row>
    <row r="31373" spans="14:14" customFormat="1">
      <c r="N31373" s="74"/>
    </row>
    <row r="31374" spans="14:14" customFormat="1">
      <c r="N31374" s="74"/>
    </row>
    <row r="31375" spans="14:14" customFormat="1">
      <c r="N31375" s="74"/>
    </row>
    <row r="31376" spans="14:14" customFormat="1">
      <c r="N31376" s="74"/>
    </row>
    <row r="31377" spans="14:14" customFormat="1">
      <c r="N31377" s="74"/>
    </row>
    <row r="31378" spans="14:14" customFormat="1">
      <c r="N31378" s="74"/>
    </row>
    <row r="31379" spans="14:14" customFormat="1">
      <c r="N31379" s="74"/>
    </row>
    <row r="31380" spans="14:14" customFormat="1">
      <c r="N31380" s="74"/>
    </row>
    <row r="31381" spans="14:14" customFormat="1">
      <c r="N31381" s="74"/>
    </row>
    <row r="31382" spans="14:14" customFormat="1">
      <c r="N31382" s="74"/>
    </row>
    <row r="31383" spans="14:14" customFormat="1">
      <c r="N31383" s="74"/>
    </row>
    <row r="31384" spans="14:14" customFormat="1">
      <c r="N31384" s="74"/>
    </row>
    <row r="31385" spans="14:14" customFormat="1">
      <c r="N31385" s="74"/>
    </row>
    <row r="31386" spans="14:14" customFormat="1">
      <c r="N31386" s="74"/>
    </row>
    <row r="31387" spans="14:14" customFormat="1">
      <c r="N31387" s="74"/>
    </row>
    <row r="31388" spans="14:14" customFormat="1">
      <c r="N31388" s="74"/>
    </row>
    <row r="31389" spans="14:14" customFormat="1">
      <c r="N31389" s="74"/>
    </row>
    <row r="31390" spans="14:14" customFormat="1">
      <c r="N31390" s="74"/>
    </row>
    <row r="31391" spans="14:14" customFormat="1">
      <c r="N31391" s="74"/>
    </row>
    <row r="31392" spans="14:14" customFormat="1">
      <c r="N31392" s="74"/>
    </row>
    <row r="31393" spans="14:14" customFormat="1">
      <c r="N31393" s="74"/>
    </row>
    <row r="31394" spans="14:14" customFormat="1">
      <c r="N31394" s="74"/>
    </row>
    <row r="31395" spans="14:14" customFormat="1">
      <c r="N31395" s="74"/>
    </row>
    <row r="31396" spans="14:14" customFormat="1">
      <c r="N31396" s="74"/>
    </row>
    <row r="31397" spans="14:14" customFormat="1">
      <c r="N31397" s="74"/>
    </row>
    <row r="31398" spans="14:14" customFormat="1">
      <c r="N31398" s="74"/>
    </row>
    <row r="31399" spans="14:14" customFormat="1">
      <c r="N31399" s="74"/>
    </row>
    <row r="31400" spans="14:14" customFormat="1">
      <c r="N31400" s="74"/>
    </row>
    <row r="31401" spans="14:14" customFormat="1">
      <c r="N31401" s="74"/>
    </row>
    <row r="31402" spans="14:14" customFormat="1">
      <c r="N31402" s="74"/>
    </row>
    <row r="31403" spans="14:14" customFormat="1">
      <c r="N31403" s="74"/>
    </row>
    <row r="31404" spans="14:14" customFormat="1">
      <c r="N31404" s="74"/>
    </row>
    <row r="31405" spans="14:14" customFormat="1">
      <c r="N31405" s="74"/>
    </row>
    <row r="31406" spans="14:14" customFormat="1">
      <c r="N31406" s="74"/>
    </row>
    <row r="31407" spans="14:14" customFormat="1">
      <c r="N31407" s="74"/>
    </row>
    <row r="31408" spans="14:14" customFormat="1">
      <c r="N31408" s="74"/>
    </row>
    <row r="31409" spans="14:14" customFormat="1">
      <c r="N31409" s="74"/>
    </row>
    <row r="31410" spans="14:14" customFormat="1">
      <c r="N31410" s="74"/>
    </row>
    <row r="31411" spans="14:14" customFormat="1">
      <c r="N31411" s="74"/>
    </row>
    <row r="31412" spans="14:14" customFormat="1">
      <c r="N31412" s="74"/>
    </row>
    <row r="31413" spans="14:14" customFormat="1">
      <c r="N31413" s="74"/>
    </row>
    <row r="31414" spans="14:14" customFormat="1">
      <c r="N31414" s="74"/>
    </row>
    <row r="31415" spans="14:14" customFormat="1">
      <c r="N31415" s="74"/>
    </row>
    <row r="31416" spans="14:14" customFormat="1">
      <c r="N31416" s="74"/>
    </row>
    <row r="31417" spans="14:14" customFormat="1">
      <c r="N31417" s="74"/>
    </row>
    <row r="31418" spans="14:14" customFormat="1">
      <c r="N31418" s="74"/>
    </row>
    <row r="31419" spans="14:14" customFormat="1">
      <c r="N31419" s="74"/>
    </row>
    <row r="31420" spans="14:14" customFormat="1">
      <c r="N31420" s="74"/>
    </row>
    <row r="31421" spans="14:14" customFormat="1">
      <c r="N31421" s="74"/>
    </row>
    <row r="31422" spans="14:14" customFormat="1">
      <c r="N31422" s="74"/>
    </row>
    <row r="31423" spans="14:14" customFormat="1">
      <c r="N31423" s="74"/>
    </row>
    <row r="31424" spans="14:14" customFormat="1">
      <c r="N31424" s="74"/>
    </row>
    <row r="31425" spans="14:14" customFormat="1">
      <c r="N31425" s="74"/>
    </row>
    <row r="31426" spans="14:14" customFormat="1">
      <c r="N31426" s="74"/>
    </row>
    <row r="31427" spans="14:14" customFormat="1">
      <c r="N31427" s="74"/>
    </row>
    <row r="31428" spans="14:14" customFormat="1">
      <c r="N31428" s="74"/>
    </row>
    <row r="31429" spans="14:14" customFormat="1">
      <c r="N31429" s="74"/>
    </row>
    <row r="31430" spans="14:14" customFormat="1">
      <c r="N31430" s="74"/>
    </row>
    <row r="31431" spans="14:14" customFormat="1">
      <c r="N31431" s="74"/>
    </row>
    <row r="31432" spans="14:14" customFormat="1">
      <c r="N31432" s="74"/>
    </row>
    <row r="31433" spans="14:14" customFormat="1">
      <c r="N31433" s="74"/>
    </row>
    <row r="31434" spans="14:14" customFormat="1">
      <c r="N31434" s="74"/>
    </row>
    <row r="31435" spans="14:14" customFormat="1">
      <c r="N31435" s="74"/>
    </row>
    <row r="31436" spans="14:14" customFormat="1">
      <c r="N31436" s="74"/>
    </row>
    <row r="31437" spans="14:14" customFormat="1">
      <c r="N31437" s="74"/>
    </row>
    <row r="31438" spans="14:14" customFormat="1">
      <c r="N31438" s="74"/>
    </row>
    <row r="31439" spans="14:14" customFormat="1">
      <c r="N31439" s="74"/>
    </row>
    <row r="31440" spans="14:14" customFormat="1">
      <c r="N31440" s="74"/>
    </row>
    <row r="31441" spans="14:14" customFormat="1">
      <c r="N31441" s="74"/>
    </row>
    <row r="31442" spans="14:14" customFormat="1">
      <c r="N31442" s="74"/>
    </row>
    <row r="31443" spans="14:14" customFormat="1">
      <c r="N31443" s="74"/>
    </row>
    <row r="31444" spans="14:14" customFormat="1">
      <c r="N31444" s="74"/>
    </row>
    <row r="31445" spans="14:14" customFormat="1">
      <c r="N31445" s="74"/>
    </row>
    <row r="31446" spans="14:14" customFormat="1">
      <c r="N31446" s="74"/>
    </row>
    <row r="31447" spans="14:14" customFormat="1">
      <c r="N31447" s="74"/>
    </row>
    <row r="31448" spans="14:14" customFormat="1">
      <c r="N31448" s="74"/>
    </row>
    <row r="31449" spans="14:14" customFormat="1">
      <c r="N31449" s="74"/>
    </row>
    <row r="31450" spans="14:14" customFormat="1">
      <c r="N31450" s="74"/>
    </row>
    <row r="31451" spans="14:14" customFormat="1">
      <c r="N31451" s="74"/>
    </row>
    <row r="31452" spans="14:14" customFormat="1">
      <c r="N31452" s="74"/>
    </row>
    <row r="31453" spans="14:14" customFormat="1">
      <c r="N31453" s="74"/>
    </row>
    <row r="31454" spans="14:14" customFormat="1">
      <c r="N31454" s="74"/>
    </row>
    <row r="31455" spans="14:14" customFormat="1">
      <c r="N31455" s="74"/>
    </row>
    <row r="31456" spans="14:14" customFormat="1">
      <c r="N31456" s="74"/>
    </row>
    <row r="31457" spans="14:14" customFormat="1">
      <c r="N31457" s="74"/>
    </row>
    <row r="31458" spans="14:14" customFormat="1">
      <c r="N31458" s="74"/>
    </row>
    <row r="31459" spans="14:14" customFormat="1">
      <c r="N31459" s="74"/>
    </row>
    <row r="31460" spans="14:14" customFormat="1">
      <c r="N31460" s="74"/>
    </row>
    <row r="31461" spans="14:14" customFormat="1">
      <c r="N31461" s="74"/>
    </row>
    <row r="31462" spans="14:14" customFormat="1">
      <c r="N31462" s="74"/>
    </row>
    <row r="31463" spans="14:14" customFormat="1">
      <c r="N31463" s="74"/>
    </row>
    <row r="31464" spans="14:14" customFormat="1">
      <c r="N31464" s="74"/>
    </row>
    <row r="31465" spans="14:14" customFormat="1">
      <c r="N31465" s="74"/>
    </row>
    <row r="31466" spans="14:14" customFormat="1">
      <c r="N31466" s="74"/>
    </row>
    <row r="31467" spans="14:14" customFormat="1">
      <c r="N31467" s="74"/>
    </row>
    <row r="31468" spans="14:14" customFormat="1">
      <c r="N31468" s="74"/>
    </row>
    <row r="31469" spans="14:14" customFormat="1">
      <c r="N31469" s="74"/>
    </row>
    <row r="31470" spans="14:14" customFormat="1">
      <c r="N31470" s="74"/>
    </row>
    <row r="31471" spans="14:14" customFormat="1">
      <c r="N31471" s="74"/>
    </row>
    <row r="31472" spans="14:14" customFormat="1">
      <c r="N31472" s="74"/>
    </row>
    <row r="31473" spans="14:14" customFormat="1">
      <c r="N31473" s="74"/>
    </row>
    <row r="31474" spans="14:14" customFormat="1">
      <c r="N31474" s="74"/>
    </row>
    <row r="31475" spans="14:14" customFormat="1">
      <c r="N31475" s="74"/>
    </row>
    <row r="31476" spans="14:14" customFormat="1">
      <c r="N31476" s="74"/>
    </row>
    <row r="31477" spans="14:14" customFormat="1">
      <c r="N31477" s="74"/>
    </row>
    <row r="31478" spans="14:14" customFormat="1">
      <c r="N31478" s="74"/>
    </row>
    <row r="31479" spans="14:14" customFormat="1">
      <c r="N31479" s="74"/>
    </row>
    <row r="31480" spans="14:14" customFormat="1">
      <c r="N31480" s="74"/>
    </row>
    <row r="31481" spans="14:14" customFormat="1">
      <c r="N31481" s="74"/>
    </row>
    <row r="31482" spans="14:14" customFormat="1">
      <c r="N31482" s="74"/>
    </row>
    <row r="31483" spans="14:14" customFormat="1">
      <c r="N31483" s="74"/>
    </row>
    <row r="31484" spans="14:14" customFormat="1">
      <c r="N31484" s="74"/>
    </row>
    <row r="31485" spans="14:14" customFormat="1">
      <c r="N31485" s="74"/>
    </row>
    <row r="31486" spans="14:14" customFormat="1">
      <c r="N31486" s="74"/>
    </row>
    <row r="31487" spans="14:14" customFormat="1">
      <c r="N31487" s="74"/>
    </row>
    <row r="31488" spans="14:14" customFormat="1">
      <c r="N31488" s="74"/>
    </row>
    <row r="31489" spans="14:14" customFormat="1">
      <c r="N31489" s="74"/>
    </row>
    <row r="31490" spans="14:14" customFormat="1">
      <c r="N31490" s="74"/>
    </row>
    <row r="31491" spans="14:14" customFormat="1">
      <c r="N31491" s="74"/>
    </row>
    <row r="31492" spans="14:14" customFormat="1">
      <c r="N31492" s="74"/>
    </row>
    <row r="31493" spans="14:14" customFormat="1">
      <c r="N31493" s="74"/>
    </row>
    <row r="31494" spans="14:14" customFormat="1">
      <c r="N31494" s="74"/>
    </row>
    <row r="31495" spans="14:14" customFormat="1">
      <c r="N31495" s="74"/>
    </row>
    <row r="31496" spans="14:14" customFormat="1">
      <c r="N31496" s="74"/>
    </row>
    <row r="31497" spans="14:14" customFormat="1">
      <c r="N31497" s="74"/>
    </row>
    <row r="31498" spans="14:14" customFormat="1">
      <c r="N31498" s="74"/>
    </row>
    <row r="31499" spans="14:14" customFormat="1">
      <c r="N31499" s="74"/>
    </row>
    <row r="31500" spans="14:14" customFormat="1">
      <c r="N31500" s="74"/>
    </row>
    <row r="31501" spans="14:14" customFormat="1">
      <c r="N31501" s="74"/>
    </row>
    <row r="31502" spans="14:14" customFormat="1">
      <c r="N31502" s="74"/>
    </row>
    <row r="31503" spans="14:14" customFormat="1">
      <c r="N31503" s="74"/>
    </row>
    <row r="31504" spans="14:14" customFormat="1">
      <c r="N31504" s="74"/>
    </row>
    <row r="31505" spans="14:14" customFormat="1">
      <c r="N31505" s="74"/>
    </row>
    <row r="31506" spans="14:14" customFormat="1">
      <c r="N31506" s="74"/>
    </row>
    <row r="31507" spans="14:14" customFormat="1">
      <c r="N31507" s="74"/>
    </row>
    <row r="31508" spans="14:14" customFormat="1">
      <c r="N31508" s="74"/>
    </row>
    <row r="31509" spans="14:14" customFormat="1">
      <c r="N31509" s="74"/>
    </row>
    <row r="31510" spans="14:14" customFormat="1">
      <c r="N31510" s="74"/>
    </row>
    <row r="31511" spans="14:14" customFormat="1">
      <c r="N31511" s="74"/>
    </row>
    <row r="31512" spans="14:14" customFormat="1">
      <c r="N31512" s="74"/>
    </row>
    <row r="31513" spans="14:14" customFormat="1">
      <c r="N31513" s="74"/>
    </row>
    <row r="31514" spans="14:14" customFormat="1">
      <c r="N31514" s="74"/>
    </row>
    <row r="31515" spans="14:14" customFormat="1">
      <c r="N31515" s="74"/>
    </row>
    <row r="31516" spans="14:14" customFormat="1">
      <c r="N31516" s="74"/>
    </row>
    <row r="31517" spans="14:14" customFormat="1">
      <c r="N31517" s="74"/>
    </row>
    <row r="31518" spans="14:14" customFormat="1">
      <c r="N31518" s="74"/>
    </row>
    <row r="31519" spans="14:14" customFormat="1">
      <c r="N31519" s="74"/>
    </row>
    <row r="31520" spans="14:14" customFormat="1">
      <c r="N31520" s="74"/>
    </row>
    <row r="31521" spans="14:14" customFormat="1">
      <c r="N31521" s="74"/>
    </row>
    <row r="31522" spans="14:14" customFormat="1">
      <c r="N31522" s="74"/>
    </row>
    <row r="31523" spans="14:14" customFormat="1">
      <c r="N31523" s="74"/>
    </row>
    <row r="31524" spans="14:14" customFormat="1">
      <c r="N31524" s="74"/>
    </row>
    <row r="31525" spans="14:14" customFormat="1">
      <c r="N31525" s="74"/>
    </row>
    <row r="31526" spans="14:14" customFormat="1">
      <c r="N31526" s="74"/>
    </row>
    <row r="31527" spans="14:14" customFormat="1">
      <c r="N31527" s="74"/>
    </row>
    <row r="31528" spans="14:14" customFormat="1">
      <c r="N31528" s="74"/>
    </row>
    <row r="31529" spans="14:14" customFormat="1">
      <c r="N31529" s="74"/>
    </row>
    <row r="31530" spans="14:14" customFormat="1">
      <c r="N31530" s="74"/>
    </row>
    <row r="31531" spans="14:14" customFormat="1">
      <c r="N31531" s="74"/>
    </row>
    <row r="31532" spans="14:14" customFormat="1">
      <c r="N31532" s="74"/>
    </row>
    <row r="31533" spans="14:14" customFormat="1">
      <c r="N31533" s="74"/>
    </row>
    <row r="31534" spans="14:14" customFormat="1">
      <c r="N31534" s="74"/>
    </row>
    <row r="31535" spans="14:14" customFormat="1">
      <c r="N31535" s="74"/>
    </row>
    <row r="31536" spans="14:14" customFormat="1">
      <c r="N31536" s="74"/>
    </row>
    <row r="31537" spans="14:14" customFormat="1">
      <c r="N31537" s="74"/>
    </row>
    <row r="31538" spans="14:14" customFormat="1">
      <c r="N31538" s="74"/>
    </row>
    <row r="31539" spans="14:14" customFormat="1">
      <c r="N31539" s="74"/>
    </row>
    <row r="31540" spans="14:14" customFormat="1">
      <c r="N31540" s="74"/>
    </row>
    <row r="31541" spans="14:14" customFormat="1">
      <c r="N31541" s="74"/>
    </row>
    <row r="31542" spans="14:14" customFormat="1">
      <c r="N31542" s="74"/>
    </row>
    <row r="31543" spans="14:14" customFormat="1">
      <c r="N31543" s="74"/>
    </row>
    <row r="31544" spans="14:14" customFormat="1">
      <c r="N31544" s="74"/>
    </row>
    <row r="31545" spans="14:14" customFormat="1">
      <c r="N31545" s="74"/>
    </row>
    <row r="31546" spans="14:14" customFormat="1">
      <c r="N31546" s="74"/>
    </row>
    <row r="31547" spans="14:14" customFormat="1">
      <c r="N31547" s="74"/>
    </row>
    <row r="31548" spans="14:14" customFormat="1">
      <c r="N31548" s="74"/>
    </row>
    <row r="31549" spans="14:14" customFormat="1">
      <c r="N31549" s="74"/>
    </row>
    <row r="31550" spans="14:14" customFormat="1">
      <c r="N31550" s="74"/>
    </row>
    <row r="31551" spans="14:14" customFormat="1">
      <c r="N31551" s="74"/>
    </row>
    <row r="31552" spans="14:14" customFormat="1">
      <c r="N31552" s="74"/>
    </row>
    <row r="31553" spans="14:14" customFormat="1">
      <c r="N31553" s="74"/>
    </row>
    <row r="31554" spans="14:14" customFormat="1">
      <c r="N31554" s="74"/>
    </row>
    <row r="31555" spans="14:14" customFormat="1">
      <c r="N31555" s="74"/>
    </row>
    <row r="31556" spans="14:14" customFormat="1">
      <c r="N31556" s="74"/>
    </row>
    <row r="31557" spans="14:14" customFormat="1">
      <c r="N31557" s="74"/>
    </row>
    <row r="31558" spans="14:14" customFormat="1">
      <c r="N31558" s="74"/>
    </row>
    <row r="31559" spans="14:14" customFormat="1">
      <c r="N31559" s="74"/>
    </row>
    <row r="31560" spans="14:14" customFormat="1">
      <c r="N31560" s="74"/>
    </row>
    <row r="31561" spans="14:14" customFormat="1">
      <c r="N31561" s="74"/>
    </row>
    <row r="31562" spans="14:14" customFormat="1">
      <c r="N31562" s="74"/>
    </row>
    <row r="31563" spans="14:14" customFormat="1">
      <c r="N31563" s="74"/>
    </row>
    <row r="31564" spans="14:14" customFormat="1">
      <c r="N31564" s="74"/>
    </row>
    <row r="31565" spans="14:14" customFormat="1">
      <c r="N31565" s="74"/>
    </row>
    <row r="31566" spans="14:14" customFormat="1">
      <c r="N31566" s="74"/>
    </row>
    <row r="31567" spans="14:14" customFormat="1">
      <c r="N31567" s="74"/>
    </row>
    <row r="31568" spans="14:14" customFormat="1">
      <c r="N31568" s="74"/>
    </row>
    <row r="31569" spans="14:14" customFormat="1">
      <c r="N31569" s="74"/>
    </row>
    <row r="31570" spans="14:14" customFormat="1">
      <c r="N31570" s="74"/>
    </row>
    <row r="31571" spans="14:14" customFormat="1">
      <c r="N31571" s="74"/>
    </row>
    <row r="31572" spans="14:14" customFormat="1">
      <c r="N31572" s="74"/>
    </row>
    <row r="31573" spans="14:14" customFormat="1">
      <c r="N31573" s="74"/>
    </row>
    <row r="31574" spans="14:14" customFormat="1">
      <c r="N31574" s="74"/>
    </row>
    <row r="31575" spans="14:14" customFormat="1">
      <c r="N31575" s="74"/>
    </row>
    <row r="31576" spans="14:14" customFormat="1">
      <c r="N31576" s="74"/>
    </row>
    <row r="31577" spans="14:14" customFormat="1">
      <c r="N31577" s="74"/>
    </row>
    <row r="31578" spans="14:14" customFormat="1">
      <c r="N31578" s="74"/>
    </row>
    <row r="31579" spans="14:14" customFormat="1">
      <c r="N31579" s="74"/>
    </row>
    <row r="31580" spans="14:14" customFormat="1">
      <c r="N31580" s="74"/>
    </row>
    <row r="31581" spans="14:14" customFormat="1">
      <c r="N31581" s="74"/>
    </row>
    <row r="31582" spans="14:14" customFormat="1">
      <c r="N31582" s="74"/>
    </row>
    <row r="31583" spans="14:14" customFormat="1">
      <c r="N31583" s="74"/>
    </row>
    <row r="31584" spans="14:14" customFormat="1">
      <c r="N31584" s="74"/>
    </row>
    <row r="31585" spans="14:14" customFormat="1">
      <c r="N31585" s="74"/>
    </row>
    <row r="31586" spans="14:14" customFormat="1">
      <c r="N31586" s="74"/>
    </row>
    <row r="31587" spans="14:14" customFormat="1">
      <c r="N31587" s="74"/>
    </row>
    <row r="31588" spans="14:14" customFormat="1">
      <c r="N31588" s="74"/>
    </row>
    <row r="31589" spans="14:14" customFormat="1">
      <c r="N31589" s="74"/>
    </row>
    <row r="31590" spans="14:14" customFormat="1">
      <c r="N31590" s="74"/>
    </row>
    <row r="31591" spans="14:14" customFormat="1">
      <c r="N31591" s="74"/>
    </row>
    <row r="31592" spans="14:14" customFormat="1">
      <c r="N31592" s="74"/>
    </row>
    <row r="31593" spans="14:14" customFormat="1">
      <c r="N31593" s="74"/>
    </row>
    <row r="31594" spans="14:14" customFormat="1">
      <c r="N31594" s="74"/>
    </row>
    <row r="31595" spans="14:14" customFormat="1">
      <c r="N31595" s="74"/>
    </row>
    <row r="31596" spans="14:14" customFormat="1">
      <c r="N31596" s="74"/>
    </row>
    <row r="31597" spans="14:14" customFormat="1">
      <c r="N31597" s="74"/>
    </row>
    <row r="31598" spans="14:14" customFormat="1">
      <c r="N31598" s="74"/>
    </row>
    <row r="31599" spans="14:14" customFormat="1">
      <c r="N31599" s="74"/>
    </row>
    <row r="31600" spans="14:14" customFormat="1">
      <c r="N31600" s="74"/>
    </row>
    <row r="31601" spans="14:14" customFormat="1">
      <c r="N31601" s="74"/>
    </row>
    <row r="31602" spans="14:14" customFormat="1">
      <c r="N31602" s="74"/>
    </row>
    <row r="31603" spans="14:14" customFormat="1">
      <c r="N31603" s="74"/>
    </row>
    <row r="31604" spans="14:14" customFormat="1">
      <c r="N31604" s="74"/>
    </row>
    <row r="31605" spans="14:14" customFormat="1">
      <c r="N31605" s="74"/>
    </row>
    <row r="31606" spans="14:14" customFormat="1">
      <c r="N31606" s="74"/>
    </row>
    <row r="31607" spans="14:14" customFormat="1">
      <c r="N31607" s="74"/>
    </row>
    <row r="31608" spans="14:14" customFormat="1">
      <c r="N31608" s="74"/>
    </row>
    <row r="31609" spans="14:14" customFormat="1">
      <c r="N31609" s="74"/>
    </row>
    <row r="31610" spans="14:14" customFormat="1">
      <c r="N31610" s="74"/>
    </row>
    <row r="31611" spans="14:14" customFormat="1">
      <c r="N31611" s="74"/>
    </row>
    <row r="31612" spans="14:14" customFormat="1">
      <c r="N31612" s="74"/>
    </row>
    <row r="31613" spans="14:14" customFormat="1">
      <c r="N31613" s="74"/>
    </row>
    <row r="31614" spans="14:14" customFormat="1">
      <c r="N31614" s="74"/>
    </row>
    <row r="31615" spans="14:14" customFormat="1">
      <c r="N31615" s="74"/>
    </row>
    <row r="31616" spans="14:14" customFormat="1">
      <c r="N31616" s="74"/>
    </row>
    <row r="31617" spans="14:14" customFormat="1">
      <c r="N31617" s="74"/>
    </row>
    <row r="31618" spans="14:14" customFormat="1">
      <c r="N31618" s="74"/>
    </row>
    <row r="31619" spans="14:14" customFormat="1">
      <c r="N31619" s="74"/>
    </row>
    <row r="31620" spans="14:14" customFormat="1">
      <c r="N31620" s="74"/>
    </row>
    <row r="31621" spans="14:14" customFormat="1">
      <c r="N31621" s="74"/>
    </row>
    <row r="31622" spans="14:14" customFormat="1">
      <c r="N31622" s="74"/>
    </row>
    <row r="31623" spans="14:14" customFormat="1">
      <c r="N31623" s="74"/>
    </row>
    <row r="31624" spans="14:14" customFormat="1">
      <c r="N31624" s="74"/>
    </row>
    <row r="31625" spans="14:14" customFormat="1">
      <c r="N31625" s="74"/>
    </row>
    <row r="31626" spans="14:14" customFormat="1">
      <c r="N31626" s="74"/>
    </row>
    <row r="31627" spans="14:14" customFormat="1">
      <c r="N31627" s="74"/>
    </row>
    <row r="31628" spans="14:14" customFormat="1">
      <c r="N31628" s="74"/>
    </row>
    <row r="31629" spans="14:14" customFormat="1">
      <c r="N31629" s="74"/>
    </row>
    <row r="31630" spans="14:14" customFormat="1">
      <c r="N31630" s="74"/>
    </row>
    <row r="31631" spans="14:14" customFormat="1">
      <c r="N31631" s="74"/>
    </row>
    <row r="31632" spans="14:14" customFormat="1">
      <c r="N31632" s="74"/>
    </row>
    <row r="31633" spans="14:14" customFormat="1">
      <c r="N31633" s="74"/>
    </row>
    <row r="31634" spans="14:14" customFormat="1">
      <c r="N31634" s="74"/>
    </row>
    <row r="31635" spans="14:14" customFormat="1">
      <c r="N31635" s="74"/>
    </row>
    <row r="31636" spans="14:14" customFormat="1">
      <c r="N31636" s="74"/>
    </row>
    <row r="31637" spans="14:14" customFormat="1">
      <c r="N31637" s="74"/>
    </row>
    <row r="31638" spans="14:14" customFormat="1">
      <c r="N31638" s="74"/>
    </row>
    <row r="31639" spans="14:14" customFormat="1">
      <c r="N31639" s="74"/>
    </row>
    <row r="31640" spans="14:14" customFormat="1">
      <c r="N31640" s="74"/>
    </row>
    <row r="31641" spans="14:14" customFormat="1">
      <c r="N31641" s="74"/>
    </row>
    <row r="31642" spans="14:14" customFormat="1">
      <c r="N31642" s="74"/>
    </row>
    <row r="31643" spans="14:14" customFormat="1">
      <c r="N31643" s="74"/>
    </row>
    <row r="31644" spans="14:14" customFormat="1">
      <c r="N31644" s="74"/>
    </row>
    <row r="31645" spans="14:14" customFormat="1">
      <c r="N31645" s="74"/>
    </row>
    <row r="31646" spans="14:14" customFormat="1">
      <c r="N31646" s="74"/>
    </row>
    <row r="31647" spans="14:14" customFormat="1">
      <c r="N31647" s="74"/>
    </row>
    <row r="31648" spans="14:14" customFormat="1">
      <c r="N31648" s="74"/>
    </row>
    <row r="31649" spans="14:14" customFormat="1">
      <c r="N31649" s="74"/>
    </row>
    <row r="31650" spans="14:14" customFormat="1">
      <c r="N31650" s="74"/>
    </row>
    <row r="31651" spans="14:14" customFormat="1">
      <c r="N31651" s="74"/>
    </row>
    <row r="31652" spans="14:14" customFormat="1">
      <c r="N31652" s="74"/>
    </row>
    <row r="31653" spans="14:14" customFormat="1">
      <c r="N31653" s="74"/>
    </row>
    <row r="31654" spans="14:14" customFormat="1">
      <c r="N31654" s="74"/>
    </row>
    <row r="31655" spans="14:14" customFormat="1">
      <c r="N31655" s="74"/>
    </row>
    <row r="31656" spans="14:14" customFormat="1">
      <c r="N31656" s="74"/>
    </row>
    <row r="31657" spans="14:14" customFormat="1">
      <c r="N31657" s="74"/>
    </row>
    <row r="31658" spans="14:14" customFormat="1">
      <c r="N31658" s="74"/>
    </row>
    <row r="31659" spans="14:14" customFormat="1">
      <c r="N31659" s="74"/>
    </row>
    <row r="31660" spans="14:14" customFormat="1">
      <c r="N31660" s="74"/>
    </row>
    <row r="31661" spans="14:14" customFormat="1">
      <c r="N31661" s="74"/>
    </row>
    <row r="31662" spans="14:14" customFormat="1">
      <c r="N31662" s="74"/>
    </row>
    <row r="31663" spans="14:14" customFormat="1">
      <c r="N31663" s="74"/>
    </row>
    <row r="31664" spans="14:14" customFormat="1">
      <c r="N31664" s="74"/>
    </row>
    <row r="31665" spans="14:14" customFormat="1">
      <c r="N31665" s="74"/>
    </row>
    <row r="31666" spans="14:14" customFormat="1">
      <c r="N31666" s="74"/>
    </row>
    <row r="31667" spans="14:14" customFormat="1">
      <c r="N31667" s="74"/>
    </row>
    <row r="31668" spans="14:14" customFormat="1">
      <c r="N31668" s="74"/>
    </row>
    <row r="31669" spans="14:14" customFormat="1">
      <c r="N31669" s="74"/>
    </row>
    <row r="31670" spans="14:14" customFormat="1">
      <c r="N31670" s="74"/>
    </row>
    <row r="31671" spans="14:14" customFormat="1">
      <c r="N31671" s="74"/>
    </row>
    <row r="31672" spans="14:14" customFormat="1">
      <c r="N31672" s="74"/>
    </row>
    <row r="31673" spans="14:14" customFormat="1">
      <c r="N31673" s="74"/>
    </row>
    <row r="31674" spans="14:14" customFormat="1">
      <c r="N31674" s="74"/>
    </row>
    <row r="31675" spans="14:14" customFormat="1">
      <c r="N31675" s="74"/>
    </row>
    <row r="31676" spans="14:14" customFormat="1">
      <c r="N31676" s="74"/>
    </row>
    <row r="31677" spans="14:14" customFormat="1">
      <c r="N31677" s="74"/>
    </row>
    <row r="31678" spans="14:14" customFormat="1">
      <c r="N31678" s="74"/>
    </row>
    <row r="31679" spans="14:14" customFormat="1">
      <c r="N31679" s="74"/>
    </row>
    <row r="31680" spans="14:14" customFormat="1">
      <c r="N31680" s="74"/>
    </row>
    <row r="31681" spans="14:14" customFormat="1">
      <c r="N31681" s="74"/>
    </row>
    <row r="31682" spans="14:14" customFormat="1">
      <c r="N31682" s="74"/>
    </row>
    <row r="31683" spans="14:14" customFormat="1">
      <c r="N31683" s="74"/>
    </row>
    <row r="31684" spans="14:14" customFormat="1">
      <c r="N31684" s="74"/>
    </row>
    <row r="31685" spans="14:14" customFormat="1">
      <c r="N31685" s="74"/>
    </row>
    <row r="31686" spans="14:14" customFormat="1">
      <c r="N31686" s="74"/>
    </row>
    <row r="31687" spans="14:14" customFormat="1">
      <c r="N31687" s="74"/>
    </row>
    <row r="31688" spans="14:14" customFormat="1">
      <c r="N31688" s="74"/>
    </row>
    <row r="31689" spans="14:14" customFormat="1">
      <c r="N31689" s="74"/>
    </row>
    <row r="31690" spans="14:14" customFormat="1">
      <c r="N31690" s="74"/>
    </row>
    <row r="31691" spans="14:14" customFormat="1">
      <c r="N31691" s="74"/>
    </row>
    <row r="31692" spans="14:14" customFormat="1">
      <c r="N31692" s="74"/>
    </row>
    <row r="31693" spans="14:14" customFormat="1">
      <c r="N31693" s="74"/>
    </row>
    <row r="31694" spans="14:14" customFormat="1">
      <c r="N31694" s="74"/>
    </row>
    <row r="31695" spans="14:14" customFormat="1">
      <c r="N31695" s="74"/>
    </row>
    <row r="31696" spans="14:14" customFormat="1">
      <c r="N31696" s="74"/>
    </row>
    <row r="31697" spans="14:14" customFormat="1">
      <c r="N31697" s="74"/>
    </row>
    <row r="31698" spans="14:14" customFormat="1">
      <c r="N31698" s="74"/>
    </row>
    <row r="31699" spans="14:14" customFormat="1">
      <c r="N31699" s="74"/>
    </row>
    <row r="31700" spans="14:14" customFormat="1">
      <c r="N31700" s="74"/>
    </row>
    <row r="31701" spans="14:14" customFormat="1">
      <c r="N31701" s="74"/>
    </row>
    <row r="31702" spans="14:14" customFormat="1">
      <c r="N31702" s="74"/>
    </row>
    <row r="31703" spans="14:14" customFormat="1">
      <c r="N31703" s="74"/>
    </row>
    <row r="31704" spans="14:14" customFormat="1">
      <c r="N31704" s="74"/>
    </row>
    <row r="31705" spans="14:14" customFormat="1">
      <c r="N31705" s="74"/>
    </row>
    <row r="31706" spans="14:14" customFormat="1">
      <c r="N31706" s="74"/>
    </row>
    <row r="31707" spans="14:14" customFormat="1">
      <c r="N31707" s="74"/>
    </row>
    <row r="31708" spans="14:14" customFormat="1">
      <c r="N31708" s="74"/>
    </row>
    <row r="31709" spans="14:14" customFormat="1">
      <c r="N31709" s="74"/>
    </row>
    <row r="31710" spans="14:14" customFormat="1">
      <c r="N31710" s="74"/>
    </row>
    <row r="31711" spans="14:14" customFormat="1">
      <c r="N31711" s="74"/>
    </row>
    <row r="31712" spans="14:14" customFormat="1">
      <c r="N31712" s="74"/>
    </row>
    <row r="31713" spans="14:14" customFormat="1">
      <c r="N31713" s="74"/>
    </row>
    <row r="31714" spans="14:14" customFormat="1">
      <c r="N31714" s="74"/>
    </row>
    <row r="31715" spans="14:14" customFormat="1">
      <c r="N31715" s="74"/>
    </row>
    <row r="31716" spans="14:14" customFormat="1">
      <c r="N31716" s="74"/>
    </row>
    <row r="31717" spans="14:14" customFormat="1">
      <c r="N31717" s="74"/>
    </row>
    <row r="31718" spans="14:14" customFormat="1">
      <c r="N31718" s="74"/>
    </row>
    <row r="31719" spans="14:14" customFormat="1">
      <c r="N31719" s="74"/>
    </row>
    <row r="31720" spans="14:14" customFormat="1">
      <c r="N31720" s="74"/>
    </row>
    <row r="31721" spans="14:14" customFormat="1">
      <c r="N31721" s="74"/>
    </row>
    <row r="31722" spans="14:14" customFormat="1">
      <c r="N31722" s="74"/>
    </row>
    <row r="31723" spans="14:14" customFormat="1">
      <c r="N31723" s="74"/>
    </row>
    <row r="31724" spans="14:14" customFormat="1">
      <c r="N31724" s="74"/>
    </row>
    <row r="31725" spans="14:14" customFormat="1">
      <c r="N31725" s="74"/>
    </row>
    <row r="31726" spans="14:14" customFormat="1">
      <c r="N31726" s="74"/>
    </row>
    <row r="31727" spans="14:14" customFormat="1">
      <c r="N31727" s="74"/>
    </row>
    <row r="31728" spans="14:14" customFormat="1">
      <c r="N31728" s="74"/>
    </row>
    <row r="31729" spans="14:14" customFormat="1">
      <c r="N31729" s="74"/>
    </row>
    <row r="31730" spans="14:14" customFormat="1">
      <c r="N31730" s="74"/>
    </row>
    <row r="31731" spans="14:14" customFormat="1">
      <c r="N31731" s="74"/>
    </row>
    <row r="31732" spans="14:14" customFormat="1">
      <c r="N31732" s="74"/>
    </row>
    <row r="31733" spans="14:14" customFormat="1">
      <c r="N31733" s="74"/>
    </row>
    <row r="31734" spans="14:14" customFormat="1">
      <c r="N31734" s="74"/>
    </row>
    <row r="31735" spans="14:14" customFormat="1">
      <c r="N31735" s="74"/>
    </row>
    <row r="31736" spans="14:14" customFormat="1">
      <c r="N31736" s="74"/>
    </row>
    <row r="31737" spans="14:14" customFormat="1">
      <c r="N31737" s="74"/>
    </row>
    <row r="31738" spans="14:14" customFormat="1">
      <c r="N31738" s="74"/>
    </row>
    <row r="31739" spans="14:14" customFormat="1">
      <c r="N31739" s="74"/>
    </row>
    <row r="31740" spans="14:14" customFormat="1">
      <c r="N31740" s="74"/>
    </row>
    <row r="31741" spans="14:14" customFormat="1">
      <c r="N31741" s="74"/>
    </row>
    <row r="31742" spans="14:14" customFormat="1">
      <c r="N31742" s="74"/>
    </row>
    <row r="31743" spans="14:14" customFormat="1">
      <c r="N31743" s="74"/>
    </row>
    <row r="31744" spans="14:14" customFormat="1">
      <c r="N31744" s="74"/>
    </row>
    <row r="31745" spans="14:14" customFormat="1">
      <c r="N31745" s="74"/>
    </row>
    <row r="31746" spans="14:14" customFormat="1">
      <c r="N31746" s="74"/>
    </row>
    <row r="31747" spans="14:14" customFormat="1">
      <c r="N31747" s="74"/>
    </row>
    <row r="31748" spans="14:14" customFormat="1">
      <c r="N31748" s="74"/>
    </row>
    <row r="31749" spans="14:14" customFormat="1">
      <c r="N31749" s="74"/>
    </row>
    <row r="31750" spans="14:14" customFormat="1">
      <c r="N31750" s="74"/>
    </row>
    <row r="31751" spans="14:14" customFormat="1">
      <c r="N31751" s="74"/>
    </row>
    <row r="31752" spans="14:14" customFormat="1">
      <c r="N31752" s="74"/>
    </row>
    <row r="31753" spans="14:14" customFormat="1">
      <c r="N31753" s="74"/>
    </row>
    <row r="31754" spans="14:14" customFormat="1">
      <c r="N31754" s="74"/>
    </row>
    <row r="31755" spans="14:14" customFormat="1">
      <c r="N31755" s="74"/>
    </row>
    <row r="31756" spans="14:14" customFormat="1">
      <c r="N31756" s="74"/>
    </row>
    <row r="31757" spans="14:14" customFormat="1">
      <c r="N31757" s="74"/>
    </row>
    <row r="31758" spans="14:14" customFormat="1">
      <c r="N31758" s="74"/>
    </row>
    <row r="31759" spans="14:14" customFormat="1">
      <c r="N31759" s="74"/>
    </row>
    <row r="31760" spans="14:14" customFormat="1">
      <c r="N31760" s="74"/>
    </row>
    <row r="31761" spans="14:14" customFormat="1">
      <c r="N31761" s="74"/>
    </row>
    <row r="31762" spans="14:14" customFormat="1">
      <c r="N31762" s="74"/>
    </row>
    <row r="31763" spans="14:14" customFormat="1">
      <c r="N31763" s="74"/>
    </row>
    <row r="31764" spans="14:14" customFormat="1">
      <c r="N31764" s="74"/>
    </row>
    <row r="31765" spans="14:14" customFormat="1">
      <c r="N31765" s="74"/>
    </row>
    <row r="31766" spans="14:14" customFormat="1">
      <c r="N31766" s="74"/>
    </row>
    <row r="31767" spans="14:14" customFormat="1">
      <c r="N31767" s="74"/>
    </row>
    <row r="31768" spans="14:14" customFormat="1">
      <c r="N31768" s="74"/>
    </row>
    <row r="31769" spans="14:14" customFormat="1">
      <c r="N31769" s="74"/>
    </row>
    <row r="31770" spans="14:14" customFormat="1">
      <c r="N31770" s="74"/>
    </row>
    <row r="31771" spans="14:14" customFormat="1">
      <c r="N31771" s="74"/>
    </row>
    <row r="31772" spans="14:14" customFormat="1">
      <c r="N31772" s="74"/>
    </row>
    <row r="31773" spans="14:14" customFormat="1">
      <c r="N31773" s="74"/>
    </row>
    <row r="31774" spans="14:14" customFormat="1">
      <c r="N31774" s="74"/>
    </row>
    <row r="31775" spans="14:14" customFormat="1">
      <c r="N31775" s="74"/>
    </row>
    <row r="31776" spans="14:14" customFormat="1">
      <c r="N31776" s="74"/>
    </row>
    <row r="31777" spans="14:14" customFormat="1">
      <c r="N31777" s="74"/>
    </row>
    <row r="31778" spans="14:14" customFormat="1">
      <c r="N31778" s="74"/>
    </row>
    <row r="31779" spans="14:14" customFormat="1">
      <c r="N31779" s="74"/>
    </row>
    <row r="31780" spans="14:14" customFormat="1">
      <c r="N31780" s="74"/>
    </row>
    <row r="31781" spans="14:14" customFormat="1">
      <c r="N31781" s="74"/>
    </row>
    <row r="31782" spans="14:14" customFormat="1">
      <c r="N31782" s="74"/>
    </row>
    <row r="31783" spans="14:14" customFormat="1">
      <c r="N31783" s="74"/>
    </row>
    <row r="31784" spans="14:14" customFormat="1">
      <c r="N31784" s="74"/>
    </row>
    <row r="31785" spans="14:14" customFormat="1">
      <c r="N31785" s="74"/>
    </row>
    <row r="31786" spans="14:14" customFormat="1">
      <c r="N31786" s="74"/>
    </row>
    <row r="31787" spans="14:14" customFormat="1">
      <c r="N31787" s="74"/>
    </row>
    <row r="31788" spans="14:14" customFormat="1">
      <c r="N31788" s="74"/>
    </row>
    <row r="31789" spans="14:14" customFormat="1">
      <c r="N31789" s="74"/>
    </row>
    <row r="31790" spans="14:14" customFormat="1">
      <c r="N31790" s="74"/>
    </row>
    <row r="31791" spans="14:14" customFormat="1">
      <c r="N31791" s="74"/>
    </row>
    <row r="31792" spans="14:14" customFormat="1">
      <c r="N31792" s="74"/>
    </row>
    <row r="31793" spans="14:14" customFormat="1">
      <c r="N31793" s="74"/>
    </row>
    <row r="31794" spans="14:14" customFormat="1">
      <c r="N31794" s="74"/>
    </row>
    <row r="31795" spans="14:14" customFormat="1">
      <c r="N31795" s="74"/>
    </row>
    <row r="31796" spans="14:14" customFormat="1">
      <c r="N31796" s="74"/>
    </row>
    <row r="31797" spans="14:14" customFormat="1">
      <c r="N31797" s="74"/>
    </row>
    <row r="31798" spans="14:14" customFormat="1">
      <c r="N31798" s="74"/>
    </row>
    <row r="31799" spans="14:14" customFormat="1">
      <c r="N31799" s="74"/>
    </row>
    <row r="31800" spans="14:14" customFormat="1">
      <c r="N31800" s="74"/>
    </row>
    <row r="31801" spans="14:14" customFormat="1">
      <c r="N31801" s="74"/>
    </row>
    <row r="31802" spans="14:14" customFormat="1">
      <c r="N31802" s="74"/>
    </row>
    <row r="31803" spans="14:14" customFormat="1">
      <c r="N31803" s="74"/>
    </row>
    <row r="31804" spans="14:14" customFormat="1">
      <c r="N31804" s="74"/>
    </row>
    <row r="31805" spans="14:14" customFormat="1">
      <c r="N31805" s="74"/>
    </row>
    <row r="31806" spans="14:14" customFormat="1">
      <c r="N31806" s="74"/>
    </row>
    <row r="31807" spans="14:14" customFormat="1">
      <c r="N31807" s="74"/>
    </row>
    <row r="31808" spans="14:14" customFormat="1">
      <c r="N31808" s="74"/>
    </row>
    <row r="31809" spans="14:14" customFormat="1">
      <c r="N31809" s="74"/>
    </row>
    <row r="31810" spans="14:14" customFormat="1">
      <c r="N31810" s="74"/>
    </row>
    <row r="31811" spans="14:14" customFormat="1">
      <c r="N31811" s="74"/>
    </row>
    <row r="31812" spans="14:14" customFormat="1">
      <c r="N31812" s="74"/>
    </row>
    <row r="31813" spans="14:14" customFormat="1">
      <c r="N31813" s="74"/>
    </row>
    <row r="31814" spans="14:14" customFormat="1">
      <c r="N31814" s="74"/>
    </row>
    <row r="31815" spans="14:14" customFormat="1">
      <c r="N31815" s="74"/>
    </row>
    <row r="31816" spans="14:14" customFormat="1">
      <c r="N31816" s="74"/>
    </row>
    <row r="31817" spans="14:14" customFormat="1">
      <c r="N31817" s="74"/>
    </row>
    <row r="31818" spans="14:14" customFormat="1">
      <c r="N31818" s="74"/>
    </row>
    <row r="31819" spans="14:14" customFormat="1">
      <c r="N31819" s="74"/>
    </row>
    <row r="31820" spans="14:14" customFormat="1">
      <c r="N31820" s="74"/>
    </row>
    <row r="31821" spans="14:14" customFormat="1">
      <c r="N31821" s="74"/>
    </row>
    <row r="31822" spans="14:14" customFormat="1">
      <c r="N31822" s="74"/>
    </row>
    <row r="31823" spans="14:14" customFormat="1">
      <c r="N31823" s="74"/>
    </row>
    <row r="31824" spans="14:14" customFormat="1">
      <c r="N31824" s="74"/>
    </row>
    <row r="31825" spans="14:14" customFormat="1">
      <c r="N31825" s="74"/>
    </row>
    <row r="31826" spans="14:14" customFormat="1">
      <c r="N31826" s="74"/>
    </row>
    <row r="31827" spans="14:14" customFormat="1">
      <c r="N31827" s="74"/>
    </row>
    <row r="31828" spans="14:14" customFormat="1">
      <c r="N31828" s="74"/>
    </row>
    <row r="31829" spans="14:14" customFormat="1">
      <c r="N31829" s="74"/>
    </row>
    <row r="31830" spans="14:14" customFormat="1">
      <c r="N31830" s="74"/>
    </row>
    <row r="31831" spans="14:14" customFormat="1">
      <c r="N31831" s="74"/>
    </row>
    <row r="31832" spans="14:14" customFormat="1">
      <c r="N31832" s="74"/>
    </row>
    <row r="31833" spans="14:14" customFormat="1">
      <c r="N31833" s="74"/>
    </row>
    <row r="31834" spans="14:14" customFormat="1">
      <c r="N31834" s="74"/>
    </row>
    <row r="31835" spans="14:14" customFormat="1">
      <c r="N31835" s="74"/>
    </row>
    <row r="31836" spans="14:14" customFormat="1">
      <c r="N31836" s="74"/>
    </row>
    <row r="31837" spans="14:14" customFormat="1">
      <c r="N31837" s="74"/>
    </row>
    <row r="31838" spans="14:14" customFormat="1">
      <c r="N31838" s="74"/>
    </row>
    <row r="31839" spans="14:14" customFormat="1">
      <c r="N31839" s="74"/>
    </row>
    <row r="31840" spans="14:14" customFormat="1">
      <c r="N31840" s="74"/>
    </row>
    <row r="31841" spans="14:14" customFormat="1">
      <c r="N31841" s="74"/>
    </row>
    <row r="31842" spans="14:14" customFormat="1">
      <c r="N31842" s="74"/>
    </row>
    <row r="31843" spans="14:14" customFormat="1">
      <c r="N31843" s="74"/>
    </row>
    <row r="31844" spans="14:14" customFormat="1">
      <c r="N31844" s="74"/>
    </row>
    <row r="31845" spans="14:14" customFormat="1">
      <c r="N31845" s="74"/>
    </row>
    <row r="31846" spans="14:14" customFormat="1">
      <c r="N31846" s="74"/>
    </row>
    <row r="31847" spans="14:14" customFormat="1">
      <c r="N31847" s="74"/>
    </row>
    <row r="31848" spans="14:14" customFormat="1">
      <c r="N31848" s="74"/>
    </row>
    <row r="31849" spans="14:14" customFormat="1">
      <c r="N31849" s="74"/>
    </row>
    <row r="31850" spans="14:14" customFormat="1">
      <c r="N31850" s="74"/>
    </row>
    <row r="31851" spans="14:14" customFormat="1">
      <c r="N31851" s="74"/>
    </row>
    <row r="31852" spans="14:14" customFormat="1">
      <c r="N31852" s="74"/>
    </row>
    <row r="31853" spans="14:14" customFormat="1">
      <c r="N31853" s="74"/>
    </row>
    <row r="31854" spans="14:14" customFormat="1">
      <c r="N31854" s="74"/>
    </row>
    <row r="31855" spans="14:14" customFormat="1">
      <c r="N31855" s="74"/>
    </row>
    <row r="31856" spans="14:14" customFormat="1">
      <c r="N31856" s="74"/>
    </row>
    <row r="31857" spans="14:14" customFormat="1">
      <c r="N31857" s="74"/>
    </row>
    <row r="31858" spans="14:14" customFormat="1">
      <c r="N31858" s="74"/>
    </row>
    <row r="31859" spans="14:14" customFormat="1">
      <c r="N31859" s="74"/>
    </row>
    <row r="31860" spans="14:14" customFormat="1">
      <c r="N31860" s="74"/>
    </row>
    <row r="31861" spans="14:14" customFormat="1">
      <c r="N31861" s="74"/>
    </row>
    <row r="31862" spans="14:14" customFormat="1">
      <c r="N31862" s="74"/>
    </row>
    <row r="31863" spans="14:14" customFormat="1">
      <c r="N31863" s="74"/>
    </row>
    <row r="31864" spans="14:14" customFormat="1">
      <c r="N31864" s="74"/>
    </row>
    <row r="31865" spans="14:14" customFormat="1">
      <c r="N31865" s="74"/>
    </row>
    <row r="31866" spans="14:14" customFormat="1">
      <c r="N31866" s="74"/>
    </row>
    <row r="31867" spans="14:14" customFormat="1">
      <c r="N31867" s="74"/>
    </row>
    <row r="31868" spans="14:14" customFormat="1">
      <c r="N31868" s="74"/>
    </row>
    <row r="31869" spans="14:14" customFormat="1">
      <c r="N31869" s="74"/>
    </row>
    <row r="31870" spans="14:14" customFormat="1">
      <c r="N31870" s="74"/>
    </row>
    <row r="31871" spans="14:14" customFormat="1">
      <c r="N31871" s="74"/>
    </row>
    <row r="31872" spans="14:14" customFormat="1">
      <c r="N31872" s="74"/>
    </row>
    <row r="31873" spans="14:14" customFormat="1">
      <c r="N31873" s="74"/>
    </row>
    <row r="31874" spans="14:14" customFormat="1">
      <c r="N31874" s="74"/>
    </row>
    <row r="31875" spans="14:14" customFormat="1">
      <c r="N31875" s="74"/>
    </row>
    <row r="31876" spans="14:14" customFormat="1">
      <c r="N31876" s="74"/>
    </row>
    <row r="31877" spans="14:14" customFormat="1">
      <c r="N31877" s="74"/>
    </row>
    <row r="31878" spans="14:14" customFormat="1">
      <c r="N31878" s="74"/>
    </row>
    <row r="31879" spans="14:14" customFormat="1">
      <c r="N31879" s="74"/>
    </row>
    <row r="31880" spans="14:14" customFormat="1">
      <c r="N31880" s="74"/>
    </row>
    <row r="31881" spans="14:14" customFormat="1">
      <c r="N31881" s="74"/>
    </row>
    <row r="31882" spans="14:14" customFormat="1">
      <c r="N31882" s="74"/>
    </row>
    <row r="31883" spans="14:14" customFormat="1">
      <c r="N31883" s="74"/>
    </row>
    <row r="31884" spans="14:14" customFormat="1">
      <c r="N31884" s="74"/>
    </row>
    <row r="31885" spans="14:14" customFormat="1">
      <c r="N31885" s="74"/>
    </row>
    <row r="31886" spans="14:14" customFormat="1">
      <c r="N31886" s="74"/>
    </row>
    <row r="31887" spans="14:14" customFormat="1">
      <c r="N31887" s="74"/>
    </row>
    <row r="31888" spans="14:14" customFormat="1">
      <c r="N31888" s="74"/>
    </row>
    <row r="31889" spans="14:14" customFormat="1">
      <c r="N31889" s="74"/>
    </row>
    <row r="31890" spans="14:14" customFormat="1">
      <c r="N31890" s="74"/>
    </row>
    <row r="31891" spans="14:14" customFormat="1">
      <c r="N31891" s="74"/>
    </row>
    <row r="31892" spans="14:14" customFormat="1">
      <c r="N31892" s="74"/>
    </row>
    <row r="31893" spans="14:14" customFormat="1">
      <c r="N31893" s="74"/>
    </row>
    <row r="31894" spans="14:14" customFormat="1">
      <c r="N31894" s="74"/>
    </row>
    <row r="31895" spans="14:14" customFormat="1">
      <c r="N31895" s="74"/>
    </row>
    <row r="31896" spans="14:14" customFormat="1">
      <c r="N31896" s="74"/>
    </row>
    <row r="31897" spans="14:14" customFormat="1">
      <c r="N31897" s="74"/>
    </row>
    <row r="31898" spans="14:14" customFormat="1">
      <c r="N31898" s="74"/>
    </row>
    <row r="31899" spans="14:14" customFormat="1">
      <c r="N31899" s="74"/>
    </row>
    <row r="31900" spans="14:14" customFormat="1">
      <c r="N31900" s="74"/>
    </row>
    <row r="31901" spans="14:14" customFormat="1">
      <c r="N31901" s="74"/>
    </row>
    <row r="31902" spans="14:14" customFormat="1">
      <c r="N31902" s="74"/>
    </row>
    <row r="31903" spans="14:14" customFormat="1">
      <c r="N31903" s="74"/>
    </row>
    <row r="31904" spans="14:14" customFormat="1">
      <c r="N31904" s="74"/>
    </row>
    <row r="31905" spans="14:14" customFormat="1">
      <c r="N31905" s="74"/>
    </row>
    <row r="31906" spans="14:14" customFormat="1">
      <c r="N31906" s="74"/>
    </row>
    <row r="31907" spans="14:14" customFormat="1">
      <c r="N31907" s="74"/>
    </row>
    <row r="31908" spans="14:14" customFormat="1">
      <c r="N31908" s="74"/>
    </row>
    <row r="31909" spans="14:14" customFormat="1">
      <c r="N31909" s="74"/>
    </row>
    <row r="31910" spans="14:14" customFormat="1">
      <c r="N31910" s="74"/>
    </row>
    <row r="31911" spans="14:14" customFormat="1">
      <c r="N31911" s="74"/>
    </row>
    <row r="31912" spans="14:14" customFormat="1">
      <c r="N31912" s="74"/>
    </row>
    <row r="31913" spans="14:14" customFormat="1">
      <c r="N31913" s="74"/>
    </row>
    <row r="31914" spans="14:14" customFormat="1">
      <c r="N31914" s="74"/>
    </row>
    <row r="31915" spans="14:14" customFormat="1">
      <c r="N31915" s="74"/>
    </row>
    <row r="31916" spans="14:14" customFormat="1">
      <c r="N31916" s="74"/>
    </row>
    <row r="31917" spans="14:14" customFormat="1">
      <c r="N31917" s="74"/>
    </row>
    <row r="31918" spans="14:14" customFormat="1">
      <c r="N31918" s="74"/>
    </row>
    <row r="31919" spans="14:14" customFormat="1">
      <c r="N31919" s="74"/>
    </row>
    <row r="31920" spans="14:14" customFormat="1">
      <c r="N31920" s="74"/>
    </row>
    <row r="31921" spans="14:14" customFormat="1">
      <c r="N31921" s="74"/>
    </row>
    <row r="31922" spans="14:14" customFormat="1">
      <c r="N31922" s="74"/>
    </row>
    <row r="31923" spans="14:14" customFormat="1">
      <c r="N31923" s="74"/>
    </row>
    <row r="31924" spans="14:14" customFormat="1">
      <c r="N31924" s="74"/>
    </row>
    <row r="31925" spans="14:14" customFormat="1">
      <c r="N31925" s="74"/>
    </row>
    <row r="31926" spans="14:14" customFormat="1">
      <c r="N31926" s="74"/>
    </row>
    <row r="31927" spans="14:14" customFormat="1">
      <c r="N31927" s="74"/>
    </row>
    <row r="31928" spans="14:14" customFormat="1">
      <c r="N31928" s="74"/>
    </row>
    <row r="31929" spans="14:14" customFormat="1">
      <c r="N31929" s="74"/>
    </row>
    <row r="31930" spans="14:14" customFormat="1">
      <c r="N31930" s="74"/>
    </row>
    <row r="31931" spans="14:14" customFormat="1">
      <c r="N31931" s="74"/>
    </row>
    <row r="31932" spans="14:14" customFormat="1">
      <c r="N31932" s="74"/>
    </row>
    <row r="31933" spans="14:14" customFormat="1">
      <c r="N31933" s="74"/>
    </row>
    <row r="31934" spans="14:14" customFormat="1">
      <c r="N31934" s="74"/>
    </row>
    <row r="31935" spans="14:14" customFormat="1">
      <c r="N31935" s="74"/>
    </row>
    <row r="31936" spans="14:14" customFormat="1">
      <c r="N31936" s="74"/>
    </row>
    <row r="31937" spans="14:14" customFormat="1">
      <c r="N31937" s="74"/>
    </row>
    <row r="31938" spans="14:14" customFormat="1">
      <c r="N31938" s="74"/>
    </row>
    <row r="31939" spans="14:14" customFormat="1">
      <c r="N31939" s="74"/>
    </row>
    <row r="31940" spans="14:14" customFormat="1">
      <c r="N31940" s="74"/>
    </row>
    <row r="31941" spans="14:14" customFormat="1">
      <c r="N31941" s="74"/>
    </row>
    <row r="31942" spans="14:14" customFormat="1">
      <c r="N31942" s="74"/>
    </row>
    <row r="31943" spans="14:14" customFormat="1">
      <c r="N31943" s="74"/>
    </row>
    <row r="31944" spans="14:14" customFormat="1">
      <c r="N31944" s="74"/>
    </row>
    <row r="31945" spans="14:14" customFormat="1">
      <c r="N31945" s="74"/>
    </row>
    <row r="31946" spans="14:14" customFormat="1">
      <c r="N31946" s="74"/>
    </row>
    <row r="31947" spans="14:14" customFormat="1">
      <c r="N31947" s="74"/>
    </row>
    <row r="31948" spans="14:14" customFormat="1">
      <c r="N31948" s="74"/>
    </row>
    <row r="31949" spans="14:14" customFormat="1">
      <c r="N31949" s="74"/>
    </row>
    <row r="31950" spans="14:14" customFormat="1">
      <c r="N31950" s="74"/>
    </row>
    <row r="31951" spans="14:14" customFormat="1">
      <c r="N31951" s="74"/>
    </row>
    <row r="31952" spans="14:14" customFormat="1">
      <c r="N31952" s="74"/>
    </row>
    <row r="31953" spans="14:14" customFormat="1">
      <c r="N31953" s="74"/>
    </row>
    <row r="31954" spans="14:14" customFormat="1">
      <c r="N31954" s="74"/>
    </row>
    <row r="31955" spans="14:14" customFormat="1">
      <c r="N31955" s="74"/>
    </row>
    <row r="31956" spans="14:14" customFormat="1">
      <c r="N31956" s="74"/>
    </row>
    <row r="31957" spans="14:14" customFormat="1">
      <c r="N31957" s="74"/>
    </row>
    <row r="31958" spans="14:14" customFormat="1">
      <c r="N31958" s="74"/>
    </row>
    <row r="31959" spans="14:14" customFormat="1">
      <c r="N31959" s="74"/>
    </row>
    <row r="31960" spans="14:14" customFormat="1">
      <c r="N31960" s="74"/>
    </row>
    <row r="31961" spans="14:14" customFormat="1">
      <c r="N31961" s="74"/>
    </row>
    <row r="31962" spans="14:14" customFormat="1">
      <c r="N31962" s="74"/>
    </row>
    <row r="31963" spans="14:14" customFormat="1">
      <c r="N31963" s="74"/>
    </row>
    <row r="31964" spans="14:14" customFormat="1">
      <c r="N31964" s="74"/>
    </row>
    <row r="31965" spans="14:14" customFormat="1">
      <c r="N31965" s="74"/>
    </row>
    <row r="31966" spans="14:14" customFormat="1">
      <c r="N31966" s="74"/>
    </row>
    <row r="31967" spans="14:14" customFormat="1">
      <c r="N31967" s="74"/>
    </row>
    <row r="31968" spans="14:14" customFormat="1">
      <c r="N31968" s="74"/>
    </row>
    <row r="31969" spans="14:14" customFormat="1">
      <c r="N31969" s="74"/>
    </row>
    <row r="31970" spans="14:14" customFormat="1">
      <c r="N31970" s="74"/>
    </row>
    <row r="31971" spans="14:14" customFormat="1">
      <c r="N31971" s="74"/>
    </row>
    <row r="31972" spans="14:14" customFormat="1">
      <c r="N31972" s="74"/>
    </row>
    <row r="31973" spans="14:14" customFormat="1">
      <c r="N31973" s="74"/>
    </row>
    <row r="31974" spans="14:14" customFormat="1">
      <c r="N31974" s="74"/>
    </row>
    <row r="31975" spans="14:14" customFormat="1">
      <c r="N31975" s="74"/>
    </row>
    <row r="31976" spans="14:14" customFormat="1">
      <c r="N31976" s="74"/>
    </row>
    <row r="31977" spans="14:14" customFormat="1">
      <c r="N31977" s="74"/>
    </row>
    <row r="31978" spans="14:14" customFormat="1">
      <c r="N31978" s="74"/>
    </row>
    <row r="31979" spans="14:14" customFormat="1">
      <c r="N31979" s="74"/>
    </row>
    <row r="31980" spans="14:14" customFormat="1">
      <c r="N31980" s="74"/>
    </row>
    <row r="31981" spans="14:14" customFormat="1">
      <c r="N31981" s="74"/>
    </row>
    <row r="31982" spans="14:14" customFormat="1">
      <c r="N31982" s="74"/>
    </row>
    <row r="31983" spans="14:14" customFormat="1">
      <c r="N31983" s="74"/>
    </row>
    <row r="31984" spans="14:14" customFormat="1">
      <c r="N31984" s="74"/>
    </row>
    <row r="31985" spans="14:14" customFormat="1">
      <c r="N31985" s="74"/>
    </row>
    <row r="31986" spans="14:14" customFormat="1">
      <c r="N31986" s="74"/>
    </row>
    <row r="31987" spans="14:14" customFormat="1">
      <c r="N31987" s="74"/>
    </row>
    <row r="31988" spans="14:14" customFormat="1">
      <c r="N31988" s="74"/>
    </row>
    <row r="31989" spans="14:14" customFormat="1">
      <c r="N31989" s="74"/>
    </row>
    <row r="31990" spans="14:14" customFormat="1">
      <c r="N31990" s="74"/>
    </row>
    <row r="31991" spans="14:14" customFormat="1">
      <c r="N31991" s="74"/>
    </row>
    <row r="31992" spans="14:14" customFormat="1">
      <c r="N31992" s="74"/>
    </row>
    <row r="31993" spans="14:14" customFormat="1">
      <c r="N31993" s="74"/>
    </row>
    <row r="31994" spans="14:14" customFormat="1">
      <c r="N31994" s="74"/>
    </row>
    <row r="31995" spans="14:14" customFormat="1">
      <c r="N31995" s="74"/>
    </row>
    <row r="31996" spans="14:14" customFormat="1">
      <c r="N31996" s="74"/>
    </row>
    <row r="31997" spans="14:14" customFormat="1">
      <c r="N31997" s="74"/>
    </row>
    <row r="31998" spans="14:14" customFormat="1">
      <c r="N31998" s="74"/>
    </row>
    <row r="31999" spans="14:14" customFormat="1">
      <c r="N31999" s="74"/>
    </row>
    <row r="32000" spans="14:14" customFormat="1">
      <c r="N32000" s="74"/>
    </row>
    <row r="32001" spans="14:14" customFormat="1">
      <c r="N32001" s="74"/>
    </row>
    <row r="32002" spans="14:14" customFormat="1">
      <c r="N32002" s="74"/>
    </row>
    <row r="32003" spans="14:14" customFormat="1">
      <c r="N32003" s="74"/>
    </row>
    <row r="32004" spans="14:14" customFormat="1">
      <c r="N32004" s="74"/>
    </row>
    <row r="32005" spans="14:14" customFormat="1">
      <c r="N32005" s="74"/>
    </row>
    <row r="32006" spans="14:14" customFormat="1">
      <c r="N32006" s="74"/>
    </row>
    <row r="32007" spans="14:14" customFormat="1">
      <c r="N32007" s="74"/>
    </row>
    <row r="32008" spans="14:14" customFormat="1">
      <c r="N32008" s="74"/>
    </row>
    <row r="32009" spans="14:14" customFormat="1">
      <c r="N32009" s="74"/>
    </row>
    <row r="32010" spans="14:14" customFormat="1">
      <c r="N32010" s="74"/>
    </row>
    <row r="32011" spans="14:14" customFormat="1">
      <c r="N32011" s="74"/>
    </row>
    <row r="32012" spans="14:14" customFormat="1">
      <c r="N32012" s="74"/>
    </row>
    <row r="32013" spans="14:14" customFormat="1">
      <c r="N32013" s="74"/>
    </row>
    <row r="32014" spans="14:14" customFormat="1">
      <c r="N32014" s="74"/>
    </row>
    <row r="32015" spans="14:14" customFormat="1">
      <c r="N32015" s="74"/>
    </row>
    <row r="32016" spans="14:14" customFormat="1">
      <c r="N32016" s="74"/>
    </row>
    <row r="32017" spans="14:14" customFormat="1">
      <c r="N32017" s="74"/>
    </row>
    <row r="32018" spans="14:14" customFormat="1">
      <c r="N32018" s="74"/>
    </row>
    <row r="32019" spans="14:14" customFormat="1">
      <c r="N32019" s="74"/>
    </row>
    <row r="32020" spans="14:14" customFormat="1">
      <c r="N32020" s="74"/>
    </row>
    <row r="32021" spans="14:14" customFormat="1">
      <c r="N32021" s="74"/>
    </row>
    <row r="32022" spans="14:14" customFormat="1">
      <c r="N32022" s="74"/>
    </row>
    <row r="32023" spans="14:14" customFormat="1">
      <c r="N32023" s="74"/>
    </row>
    <row r="32024" spans="14:14" customFormat="1">
      <c r="N32024" s="74"/>
    </row>
    <row r="32025" spans="14:14" customFormat="1">
      <c r="N32025" s="74"/>
    </row>
    <row r="32026" spans="14:14" customFormat="1">
      <c r="N32026" s="74"/>
    </row>
    <row r="32027" spans="14:14" customFormat="1">
      <c r="N32027" s="74"/>
    </row>
    <row r="32028" spans="14:14" customFormat="1">
      <c r="N32028" s="74"/>
    </row>
    <row r="32029" spans="14:14" customFormat="1">
      <c r="N32029" s="74"/>
    </row>
    <row r="32030" spans="14:14" customFormat="1">
      <c r="N32030" s="74"/>
    </row>
    <row r="32031" spans="14:14" customFormat="1">
      <c r="N32031" s="74"/>
    </row>
    <row r="32032" spans="14:14" customFormat="1">
      <c r="N32032" s="74"/>
    </row>
    <row r="32033" spans="14:14" customFormat="1">
      <c r="N32033" s="74"/>
    </row>
    <row r="32034" spans="14:14" customFormat="1">
      <c r="N32034" s="74"/>
    </row>
    <row r="32035" spans="14:14" customFormat="1">
      <c r="N32035" s="74"/>
    </row>
    <row r="32036" spans="14:14" customFormat="1">
      <c r="N32036" s="74"/>
    </row>
    <row r="32037" spans="14:14" customFormat="1">
      <c r="N32037" s="74"/>
    </row>
    <row r="32038" spans="14:14" customFormat="1">
      <c r="N32038" s="74"/>
    </row>
    <row r="32039" spans="14:14" customFormat="1">
      <c r="N32039" s="74"/>
    </row>
    <row r="32040" spans="14:14" customFormat="1">
      <c r="N32040" s="74"/>
    </row>
    <row r="32041" spans="14:14" customFormat="1">
      <c r="N32041" s="74"/>
    </row>
    <row r="32042" spans="14:14" customFormat="1">
      <c r="N32042" s="74"/>
    </row>
    <row r="32043" spans="14:14" customFormat="1">
      <c r="N32043" s="74"/>
    </row>
    <row r="32044" spans="14:14" customFormat="1">
      <c r="N32044" s="74"/>
    </row>
    <row r="32045" spans="14:14" customFormat="1">
      <c r="N32045" s="74"/>
    </row>
    <row r="32046" spans="14:14" customFormat="1">
      <c r="N32046" s="74"/>
    </row>
    <row r="32047" spans="14:14" customFormat="1">
      <c r="N32047" s="74"/>
    </row>
    <row r="32048" spans="14:14" customFormat="1">
      <c r="N32048" s="74"/>
    </row>
    <row r="32049" spans="14:14" customFormat="1">
      <c r="N32049" s="74"/>
    </row>
    <row r="32050" spans="14:14" customFormat="1">
      <c r="N32050" s="74"/>
    </row>
    <row r="32051" spans="14:14" customFormat="1">
      <c r="N32051" s="74"/>
    </row>
    <row r="32052" spans="14:14" customFormat="1">
      <c r="N32052" s="74"/>
    </row>
    <row r="32053" spans="14:14" customFormat="1">
      <c r="N32053" s="74"/>
    </row>
    <row r="32054" spans="14:14" customFormat="1">
      <c r="N32054" s="74"/>
    </row>
    <row r="32055" spans="14:14" customFormat="1">
      <c r="N32055" s="74"/>
    </row>
    <row r="32056" spans="14:14" customFormat="1">
      <c r="N32056" s="74"/>
    </row>
    <row r="32057" spans="14:14" customFormat="1">
      <c r="N32057" s="74"/>
    </row>
    <row r="32058" spans="14:14" customFormat="1">
      <c r="N32058" s="74"/>
    </row>
    <row r="32059" spans="14:14" customFormat="1">
      <c r="N32059" s="74"/>
    </row>
    <row r="32060" spans="14:14" customFormat="1">
      <c r="N32060" s="74"/>
    </row>
    <row r="32061" spans="14:14" customFormat="1">
      <c r="N32061" s="74"/>
    </row>
    <row r="32062" spans="14:14" customFormat="1">
      <c r="N32062" s="74"/>
    </row>
    <row r="32063" spans="14:14" customFormat="1">
      <c r="N32063" s="74"/>
    </row>
    <row r="32064" spans="14:14" customFormat="1">
      <c r="N32064" s="74"/>
    </row>
    <row r="32065" spans="14:14" customFormat="1">
      <c r="N32065" s="74"/>
    </row>
    <row r="32066" spans="14:14" customFormat="1">
      <c r="N32066" s="74"/>
    </row>
    <row r="32067" spans="14:14" customFormat="1">
      <c r="N32067" s="74"/>
    </row>
    <row r="32068" spans="14:14" customFormat="1">
      <c r="N32068" s="74"/>
    </row>
    <row r="32069" spans="14:14" customFormat="1">
      <c r="N32069" s="74"/>
    </row>
    <row r="32070" spans="14:14" customFormat="1">
      <c r="N32070" s="74"/>
    </row>
    <row r="32071" spans="14:14" customFormat="1">
      <c r="N32071" s="74"/>
    </row>
    <row r="32072" spans="14:14" customFormat="1">
      <c r="N32072" s="74"/>
    </row>
    <row r="32073" spans="14:14" customFormat="1">
      <c r="N32073" s="74"/>
    </row>
    <row r="32074" spans="14:14" customFormat="1">
      <c r="N32074" s="74"/>
    </row>
    <row r="32075" spans="14:14" customFormat="1">
      <c r="N32075" s="74"/>
    </row>
    <row r="32076" spans="14:14" customFormat="1">
      <c r="N32076" s="74"/>
    </row>
    <row r="32077" spans="14:14" customFormat="1">
      <c r="N32077" s="74"/>
    </row>
    <row r="32078" spans="14:14" customFormat="1">
      <c r="N32078" s="74"/>
    </row>
    <row r="32079" spans="14:14" customFormat="1">
      <c r="N32079" s="74"/>
    </row>
    <row r="32080" spans="14:14" customFormat="1">
      <c r="N32080" s="74"/>
    </row>
    <row r="32081" spans="14:14" customFormat="1">
      <c r="N32081" s="74"/>
    </row>
    <row r="32082" spans="14:14" customFormat="1">
      <c r="N32082" s="74"/>
    </row>
    <row r="32083" spans="14:14" customFormat="1">
      <c r="N32083" s="74"/>
    </row>
    <row r="32084" spans="14:14" customFormat="1">
      <c r="N32084" s="74"/>
    </row>
    <row r="32085" spans="14:14" customFormat="1">
      <c r="N32085" s="74"/>
    </row>
    <row r="32086" spans="14:14" customFormat="1">
      <c r="N32086" s="74"/>
    </row>
    <row r="32087" spans="14:14" customFormat="1">
      <c r="N32087" s="74"/>
    </row>
    <row r="32088" spans="14:14" customFormat="1">
      <c r="N32088" s="74"/>
    </row>
    <row r="32089" spans="14:14" customFormat="1">
      <c r="N32089" s="74"/>
    </row>
    <row r="32090" spans="14:14" customFormat="1">
      <c r="N32090" s="74"/>
    </row>
    <row r="32091" spans="14:14" customFormat="1">
      <c r="N32091" s="74"/>
    </row>
    <row r="32092" spans="14:14" customFormat="1">
      <c r="N32092" s="74"/>
    </row>
    <row r="32093" spans="14:14" customFormat="1">
      <c r="N32093" s="74"/>
    </row>
    <row r="32094" spans="14:14" customFormat="1">
      <c r="N32094" s="74"/>
    </row>
    <row r="32095" spans="14:14" customFormat="1">
      <c r="N32095" s="74"/>
    </row>
    <row r="32096" spans="14:14" customFormat="1">
      <c r="N32096" s="74"/>
    </row>
    <row r="32097" spans="14:14" customFormat="1">
      <c r="N32097" s="74"/>
    </row>
    <row r="32098" spans="14:14" customFormat="1">
      <c r="N32098" s="74"/>
    </row>
    <row r="32099" spans="14:14" customFormat="1">
      <c r="N32099" s="74"/>
    </row>
    <row r="32100" spans="14:14" customFormat="1">
      <c r="N32100" s="74"/>
    </row>
    <row r="32101" spans="14:14" customFormat="1">
      <c r="N32101" s="74"/>
    </row>
    <row r="32102" spans="14:14" customFormat="1">
      <c r="N32102" s="74"/>
    </row>
    <row r="32103" spans="14:14" customFormat="1">
      <c r="N32103" s="74"/>
    </row>
    <row r="32104" spans="14:14" customFormat="1">
      <c r="N32104" s="74"/>
    </row>
    <row r="32105" spans="14:14" customFormat="1">
      <c r="N32105" s="74"/>
    </row>
    <row r="32106" spans="14:14" customFormat="1">
      <c r="N32106" s="74"/>
    </row>
    <row r="32107" spans="14:14" customFormat="1">
      <c r="N32107" s="74"/>
    </row>
    <row r="32108" spans="14:14" customFormat="1">
      <c r="N32108" s="74"/>
    </row>
    <row r="32109" spans="14:14" customFormat="1">
      <c r="N32109" s="74"/>
    </row>
    <row r="32110" spans="14:14" customFormat="1">
      <c r="N32110" s="74"/>
    </row>
    <row r="32111" spans="14:14" customFormat="1">
      <c r="N32111" s="74"/>
    </row>
    <row r="32112" spans="14:14" customFormat="1">
      <c r="N32112" s="74"/>
    </row>
    <row r="32113" spans="14:14" customFormat="1">
      <c r="N32113" s="74"/>
    </row>
    <row r="32114" spans="14:14" customFormat="1">
      <c r="N32114" s="74"/>
    </row>
    <row r="32115" spans="14:14" customFormat="1">
      <c r="N32115" s="74"/>
    </row>
    <row r="32116" spans="14:14" customFormat="1">
      <c r="N32116" s="74"/>
    </row>
    <row r="32117" spans="14:14" customFormat="1">
      <c r="N32117" s="74"/>
    </row>
    <row r="32118" spans="14:14" customFormat="1">
      <c r="N32118" s="74"/>
    </row>
    <row r="32119" spans="14:14" customFormat="1">
      <c r="N32119" s="74"/>
    </row>
    <row r="32120" spans="14:14" customFormat="1">
      <c r="N32120" s="74"/>
    </row>
    <row r="32121" spans="14:14" customFormat="1">
      <c r="N32121" s="74"/>
    </row>
    <row r="32122" spans="14:14" customFormat="1">
      <c r="N32122" s="74"/>
    </row>
    <row r="32123" spans="14:14" customFormat="1">
      <c r="N32123" s="74"/>
    </row>
    <row r="32124" spans="14:14" customFormat="1">
      <c r="N32124" s="74"/>
    </row>
    <row r="32125" spans="14:14" customFormat="1">
      <c r="N32125" s="74"/>
    </row>
    <row r="32126" spans="14:14" customFormat="1">
      <c r="N32126" s="74"/>
    </row>
    <row r="32127" spans="14:14" customFormat="1">
      <c r="N32127" s="74"/>
    </row>
    <row r="32128" spans="14:14" customFormat="1">
      <c r="N32128" s="74"/>
    </row>
    <row r="32129" spans="14:14" customFormat="1">
      <c r="N32129" s="74"/>
    </row>
    <row r="32130" spans="14:14" customFormat="1">
      <c r="N32130" s="74"/>
    </row>
    <row r="32131" spans="14:14" customFormat="1">
      <c r="N32131" s="74"/>
    </row>
    <row r="32132" spans="14:14" customFormat="1">
      <c r="N32132" s="74"/>
    </row>
    <row r="32133" spans="14:14" customFormat="1">
      <c r="N32133" s="74"/>
    </row>
    <row r="32134" spans="14:14" customFormat="1">
      <c r="N32134" s="74"/>
    </row>
    <row r="32135" spans="14:14" customFormat="1">
      <c r="N32135" s="74"/>
    </row>
    <row r="32136" spans="14:14" customFormat="1">
      <c r="N32136" s="74"/>
    </row>
    <row r="32137" spans="14:14" customFormat="1">
      <c r="N32137" s="74"/>
    </row>
    <row r="32138" spans="14:14" customFormat="1">
      <c r="N32138" s="74"/>
    </row>
    <row r="32139" spans="14:14" customFormat="1">
      <c r="N32139" s="74"/>
    </row>
    <row r="32140" spans="14:14" customFormat="1">
      <c r="N32140" s="74"/>
    </row>
    <row r="32141" spans="14:14" customFormat="1">
      <c r="N32141" s="74"/>
    </row>
    <row r="32142" spans="14:14" customFormat="1">
      <c r="N32142" s="74"/>
    </row>
    <row r="32143" spans="14:14" customFormat="1">
      <c r="N32143" s="74"/>
    </row>
    <row r="32144" spans="14:14" customFormat="1">
      <c r="N32144" s="74"/>
    </row>
    <row r="32145" spans="14:14" customFormat="1">
      <c r="N32145" s="74"/>
    </row>
    <row r="32146" spans="14:14" customFormat="1">
      <c r="N32146" s="74"/>
    </row>
    <row r="32147" spans="14:14" customFormat="1">
      <c r="N32147" s="74"/>
    </row>
    <row r="32148" spans="14:14" customFormat="1">
      <c r="N32148" s="74"/>
    </row>
    <row r="32149" spans="14:14" customFormat="1">
      <c r="N32149" s="74"/>
    </row>
    <row r="32150" spans="14:14" customFormat="1">
      <c r="N32150" s="74"/>
    </row>
    <row r="32151" spans="14:14" customFormat="1">
      <c r="N32151" s="74"/>
    </row>
    <row r="32152" spans="14:14" customFormat="1">
      <c r="N32152" s="74"/>
    </row>
    <row r="32153" spans="14:14" customFormat="1">
      <c r="N32153" s="74"/>
    </row>
    <row r="32154" spans="14:14" customFormat="1">
      <c r="N32154" s="74"/>
    </row>
    <row r="32155" spans="14:14" customFormat="1">
      <c r="N32155" s="74"/>
    </row>
    <row r="32156" spans="14:14" customFormat="1">
      <c r="N32156" s="74"/>
    </row>
    <row r="32157" spans="14:14" customFormat="1">
      <c r="N32157" s="74"/>
    </row>
    <row r="32158" spans="14:14" customFormat="1">
      <c r="N32158" s="74"/>
    </row>
    <row r="32159" spans="14:14" customFormat="1">
      <c r="N32159" s="74"/>
    </row>
    <row r="32160" spans="14:14" customFormat="1">
      <c r="N32160" s="74"/>
    </row>
    <row r="32161" spans="14:14" customFormat="1">
      <c r="N32161" s="74"/>
    </row>
    <row r="32162" spans="14:14" customFormat="1">
      <c r="N32162" s="74"/>
    </row>
    <row r="32163" spans="14:14" customFormat="1">
      <c r="N32163" s="74"/>
    </row>
    <row r="32164" spans="14:14" customFormat="1">
      <c r="N32164" s="74"/>
    </row>
    <row r="32165" spans="14:14" customFormat="1">
      <c r="N32165" s="74"/>
    </row>
    <row r="32166" spans="14:14" customFormat="1">
      <c r="N32166" s="74"/>
    </row>
    <row r="32167" spans="14:14" customFormat="1">
      <c r="N32167" s="74"/>
    </row>
    <row r="32168" spans="14:14" customFormat="1">
      <c r="N32168" s="74"/>
    </row>
    <row r="32169" spans="14:14" customFormat="1">
      <c r="N32169" s="74"/>
    </row>
    <row r="32170" spans="14:14" customFormat="1">
      <c r="N32170" s="74"/>
    </row>
    <row r="32171" spans="14:14" customFormat="1">
      <c r="N32171" s="74"/>
    </row>
    <row r="32172" spans="14:14" customFormat="1">
      <c r="N32172" s="74"/>
    </row>
    <row r="32173" spans="14:14" customFormat="1">
      <c r="N32173" s="74"/>
    </row>
    <row r="32174" spans="14:14" customFormat="1">
      <c r="N32174" s="74"/>
    </row>
    <row r="32175" spans="14:14" customFormat="1">
      <c r="N32175" s="74"/>
    </row>
    <row r="32176" spans="14:14" customFormat="1">
      <c r="N32176" s="74"/>
    </row>
    <row r="32177" spans="14:14" customFormat="1">
      <c r="N32177" s="74"/>
    </row>
    <row r="32178" spans="14:14" customFormat="1">
      <c r="N32178" s="74"/>
    </row>
    <row r="32179" spans="14:14" customFormat="1">
      <c r="N32179" s="74"/>
    </row>
    <row r="32180" spans="14:14" customFormat="1">
      <c r="N32180" s="74"/>
    </row>
    <row r="32181" spans="14:14" customFormat="1">
      <c r="N32181" s="74"/>
    </row>
    <row r="32182" spans="14:14" customFormat="1">
      <c r="N32182" s="74"/>
    </row>
    <row r="32183" spans="14:14" customFormat="1">
      <c r="N32183" s="74"/>
    </row>
    <row r="32184" spans="14:14" customFormat="1">
      <c r="N32184" s="74"/>
    </row>
    <row r="32185" spans="14:14" customFormat="1">
      <c r="N32185" s="74"/>
    </row>
    <row r="32186" spans="14:14" customFormat="1">
      <c r="N32186" s="74"/>
    </row>
    <row r="32187" spans="14:14" customFormat="1">
      <c r="N32187" s="74"/>
    </row>
    <row r="32188" spans="14:14" customFormat="1">
      <c r="N32188" s="74"/>
    </row>
    <row r="32189" spans="14:14" customFormat="1">
      <c r="N32189" s="74"/>
    </row>
    <row r="32190" spans="14:14" customFormat="1">
      <c r="N32190" s="74"/>
    </row>
    <row r="32191" spans="14:14" customFormat="1">
      <c r="N32191" s="74"/>
    </row>
    <row r="32192" spans="14:14" customFormat="1">
      <c r="N32192" s="74"/>
    </row>
    <row r="32193" spans="14:14" customFormat="1">
      <c r="N32193" s="74"/>
    </row>
    <row r="32194" spans="14:14" customFormat="1">
      <c r="N32194" s="74"/>
    </row>
    <row r="32195" spans="14:14" customFormat="1">
      <c r="N32195" s="74"/>
    </row>
    <row r="32196" spans="14:14" customFormat="1">
      <c r="N32196" s="74"/>
    </row>
    <row r="32197" spans="14:14" customFormat="1">
      <c r="N32197" s="74"/>
    </row>
    <row r="32198" spans="14:14" customFormat="1">
      <c r="N32198" s="74"/>
    </row>
    <row r="32199" spans="14:14" customFormat="1">
      <c r="N32199" s="74"/>
    </row>
    <row r="32200" spans="14:14" customFormat="1">
      <c r="N32200" s="74"/>
    </row>
    <row r="32201" spans="14:14" customFormat="1">
      <c r="N32201" s="74"/>
    </row>
    <row r="32202" spans="14:14" customFormat="1">
      <c r="N32202" s="74"/>
    </row>
    <row r="32203" spans="14:14" customFormat="1">
      <c r="N32203" s="74"/>
    </row>
    <row r="32204" spans="14:14" customFormat="1">
      <c r="N32204" s="74"/>
    </row>
    <row r="32205" spans="14:14" customFormat="1">
      <c r="N32205" s="74"/>
    </row>
    <row r="32206" spans="14:14" customFormat="1">
      <c r="N32206" s="74"/>
    </row>
    <row r="32207" spans="14:14" customFormat="1">
      <c r="N32207" s="74"/>
    </row>
    <row r="32208" spans="14:14" customFormat="1">
      <c r="N32208" s="74"/>
    </row>
    <row r="32209" spans="14:14" customFormat="1">
      <c r="N32209" s="74"/>
    </row>
    <row r="32210" spans="14:14" customFormat="1">
      <c r="N32210" s="74"/>
    </row>
    <row r="32211" spans="14:14" customFormat="1">
      <c r="N32211" s="74"/>
    </row>
    <row r="32212" spans="14:14" customFormat="1">
      <c r="N32212" s="74"/>
    </row>
    <row r="32213" spans="14:14" customFormat="1">
      <c r="N32213" s="74"/>
    </row>
    <row r="32214" spans="14:14" customFormat="1">
      <c r="N32214" s="74"/>
    </row>
    <row r="32215" spans="14:14" customFormat="1">
      <c r="N32215" s="74"/>
    </row>
    <row r="32216" spans="14:14" customFormat="1">
      <c r="N32216" s="74"/>
    </row>
    <row r="32217" spans="14:14" customFormat="1">
      <c r="N32217" s="74"/>
    </row>
    <row r="32218" spans="14:14" customFormat="1">
      <c r="N32218" s="74"/>
    </row>
    <row r="32219" spans="14:14" customFormat="1">
      <c r="N32219" s="74"/>
    </row>
    <row r="32220" spans="14:14" customFormat="1">
      <c r="N32220" s="74"/>
    </row>
    <row r="32221" spans="14:14" customFormat="1">
      <c r="N32221" s="74"/>
    </row>
    <row r="32222" spans="14:14" customFormat="1">
      <c r="N32222" s="74"/>
    </row>
    <row r="32223" spans="14:14" customFormat="1">
      <c r="N32223" s="74"/>
    </row>
    <row r="32224" spans="14:14" customFormat="1">
      <c r="N32224" s="74"/>
    </row>
    <row r="32225" spans="14:14" customFormat="1">
      <c r="N32225" s="74"/>
    </row>
    <row r="32226" spans="14:14" customFormat="1">
      <c r="N32226" s="74"/>
    </row>
    <row r="32227" spans="14:14" customFormat="1">
      <c r="N32227" s="74"/>
    </row>
    <row r="32228" spans="14:14" customFormat="1">
      <c r="N32228" s="74"/>
    </row>
    <row r="32229" spans="14:14" customFormat="1">
      <c r="N32229" s="74"/>
    </row>
    <row r="32230" spans="14:14" customFormat="1">
      <c r="N32230" s="74"/>
    </row>
    <row r="32231" spans="14:14" customFormat="1">
      <c r="N32231" s="74"/>
    </row>
    <row r="32232" spans="14:14" customFormat="1">
      <c r="N32232" s="74"/>
    </row>
    <row r="32233" spans="14:14" customFormat="1">
      <c r="N32233" s="74"/>
    </row>
    <row r="32234" spans="14:14" customFormat="1">
      <c r="N32234" s="74"/>
    </row>
    <row r="32235" spans="14:14" customFormat="1">
      <c r="N32235" s="74"/>
    </row>
    <row r="32236" spans="14:14" customFormat="1">
      <c r="N32236" s="74"/>
    </row>
    <row r="32237" spans="14:14" customFormat="1">
      <c r="N32237" s="74"/>
    </row>
    <row r="32238" spans="14:14" customFormat="1">
      <c r="N32238" s="74"/>
    </row>
    <row r="32239" spans="14:14" customFormat="1">
      <c r="N32239" s="74"/>
    </row>
    <row r="32240" spans="14:14" customFormat="1">
      <c r="N32240" s="74"/>
    </row>
    <row r="32241" spans="14:14" customFormat="1">
      <c r="N32241" s="74"/>
    </row>
    <row r="32242" spans="14:14" customFormat="1">
      <c r="N32242" s="74"/>
    </row>
    <row r="32243" spans="14:14" customFormat="1">
      <c r="N32243" s="74"/>
    </row>
    <row r="32244" spans="14:14" customFormat="1">
      <c r="N32244" s="74"/>
    </row>
    <row r="32245" spans="14:14" customFormat="1">
      <c r="N32245" s="74"/>
    </row>
    <row r="32246" spans="14:14" customFormat="1">
      <c r="N32246" s="74"/>
    </row>
    <row r="32247" spans="14:14" customFormat="1">
      <c r="N32247" s="74"/>
    </row>
    <row r="32248" spans="14:14" customFormat="1">
      <c r="N32248" s="74"/>
    </row>
    <row r="32249" spans="14:14" customFormat="1">
      <c r="N32249" s="74"/>
    </row>
    <row r="32250" spans="14:14" customFormat="1">
      <c r="N32250" s="74"/>
    </row>
    <row r="32251" spans="14:14" customFormat="1">
      <c r="N32251" s="74"/>
    </row>
    <row r="32252" spans="14:14" customFormat="1">
      <c r="N32252" s="74"/>
    </row>
    <row r="32253" spans="14:14" customFormat="1">
      <c r="N32253" s="74"/>
    </row>
    <row r="32254" spans="14:14" customFormat="1">
      <c r="N32254" s="74"/>
    </row>
    <row r="32255" spans="14:14" customFormat="1">
      <c r="N32255" s="74"/>
    </row>
    <row r="32256" spans="14:14" customFormat="1">
      <c r="N32256" s="74"/>
    </row>
    <row r="32257" spans="14:14" customFormat="1">
      <c r="N32257" s="74"/>
    </row>
    <row r="32258" spans="14:14" customFormat="1">
      <c r="N32258" s="74"/>
    </row>
    <row r="32259" spans="14:14" customFormat="1">
      <c r="N32259" s="74"/>
    </row>
    <row r="32260" spans="14:14" customFormat="1">
      <c r="N32260" s="74"/>
    </row>
    <row r="32261" spans="14:14" customFormat="1">
      <c r="N32261" s="74"/>
    </row>
    <row r="32262" spans="14:14" customFormat="1">
      <c r="N32262" s="74"/>
    </row>
    <row r="32263" spans="14:14" customFormat="1">
      <c r="N32263" s="74"/>
    </row>
    <row r="32264" spans="14:14" customFormat="1">
      <c r="N32264" s="74"/>
    </row>
    <row r="32265" spans="14:14" customFormat="1">
      <c r="N32265" s="74"/>
    </row>
    <row r="32266" spans="14:14" customFormat="1">
      <c r="N32266" s="74"/>
    </row>
    <row r="32267" spans="14:14" customFormat="1">
      <c r="N32267" s="74"/>
    </row>
    <row r="32268" spans="14:14" customFormat="1">
      <c r="N32268" s="74"/>
    </row>
    <row r="32269" spans="14:14" customFormat="1">
      <c r="N32269" s="74"/>
    </row>
    <row r="32270" spans="14:14" customFormat="1">
      <c r="N32270" s="74"/>
    </row>
    <row r="32271" spans="14:14" customFormat="1">
      <c r="N32271" s="74"/>
    </row>
    <row r="32272" spans="14:14" customFormat="1">
      <c r="N32272" s="74"/>
    </row>
    <row r="32273" spans="14:14" customFormat="1">
      <c r="N32273" s="74"/>
    </row>
    <row r="32274" spans="14:14" customFormat="1">
      <c r="N32274" s="74"/>
    </row>
    <row r="32275" spans="14:14" customFormat="1">
      <c r="N32275" s="74"/>
    </row>
    <row r="32276" spans="14:14" customFormat="1">
      <c r="N32276" s="74"/>
    </row>
    <row r="32277" spans="14:14" customFormat="1">
      <c r="N32277" s="74"/>
    </row>
    <row r="32278" spans="14:14" customFormat="1">
      <c r="N32278" s="74"/>
    </row>
    <row r="32279" spans="14:14" customFormat="1">
      <c r="N32279" s="74"/>
    </row>
    <row r="32280" spans="14:14" customFormat="1">
      <c r="N32280" s="74"/>
    </row>
    <row r="32281" spans="14:14" customFormat="1">
      <c r="N32281" s="74"/>
    </row>
    <row r="32282" spans="14:14" customFormat="1">
      <c r="N32282" s="74"/>
    </row>
    <row r="32283" spans="14:14" customFormat="1">
      <c r="N32283" s="74"/>
    </row>
    <row r="32284" spans="14:14" customFormat="1">
      <c r="N32284" s="74"/>
    </row>
    <row r="32285" spans="14:14" customFormat="1">
      <c r="N32285" s="74"/>
    </row>
    <row r="32286" spans="14:14" customFormat="1">
      <c r="N32286" s="74"/>
    </row>
    <row r="32287" spans="14:14" customFormat="1">
      <c r="N32287" s="74"/>
    </row>
    <row r="32288" spans="14:14" customFormat="1">
      <c r="N32288" s="74"/>
    </row>
    <row r="32289" spans="14:14" customFormat="1">
      <c r="N32289" s="74"/>
    </row>
    <row r="32290" spans="14:14" customFormat="1">
      <c r="N32290" s="74"/>
    </row>
    <row r="32291" spans="14:14" customFormat="1">
      <c r="N32291" s="74"/>
    </row>
    <row r="32292" spans="14:14" customFormat="1">
      <c r="N32292" s="74"/>
    </row>
    <row r="32293" spans="14:14" customFormat="1">
      <c r="N32293" s="74"/>
    </row>
    <row r="32294" spans="14:14" customFormat="1">
      <c r="N32294" s="74"/>
    </row>
    <row r="32295" spans="14:14" customFormat="1">
      <c r="N32295" s="74"/>
    </row>
    <row r="32296" spans="14:14" customFormat="1">
      <c r="N32296" s="74"/>
    </row>
    <row r="32297" spans="14:14" customFormat="1">
      <c r="N32297" s="74"/>
    </row>
    <row r="32298" spans="14:14" customFormat="1">
      <c r="N32298" s="74"/>
    </row>
    <row r="32299" spans="14:14" customFormat="1">
      <c r="N32299" s="74"/>
    </row>
    <row r="32300" spans="14:14" customFormat="1">
      <c r="N32300" s="74"/>
    </row>
    <row r="32301" spans="14:14" customFormat="1">
      <c r="N32301" s="74"/>
    </row>
    <row r="32302" spans="14:14" customFormat="1">
      <c r="N32302" s="74"/>
    </row>
    <row r="32303" spans="14:14" customFormat="1">
      <c r="N32303" s="74"/>
    </row>
    <row r="32304" spans="14:14" customFormat="1">
      <c r="N32304" s="74"/>
    </row>
    <row r="32305" spans="14:14" customFormat="1">
      <c r="N32305" s="74"/>
    </row>
    <row r="32306" spans="14:14" customFormat="1">
      <c r="N32306" s="74"/>
    </row>
    <row r="32307" spans="14:14" customFormat="1">
      <c r="N32307" s="74"/>
    </row>
    <row r="32308" spans="14:14" customFormat="1">
      <c r="N32308" s="74"/>
    </row>
    <row r="32309" spans="14:14" customFormat="1">
      <c r="N32309" s="74"/>
    </row>
    <row r="32310" spans="14:14" customFormat="1">
      <c r="N32310" s="74"/>
    </row>
    <row r="32311" spans="14:14" customFormat="1">
      <c r="N32311" s="74"/>
    </row>
    <row r="32312" spans="14:14" customFormat="1">
      <c r="N32312" s="74"/>
    </row>
    <row r="32313" spans="14:14" customFormat="1">
      <c r="N32313" s="74"/>
    </row>
    <row r="32314" spans="14:14" customFormat="1">
      <c r="N32314" s="74"/>
    </row>
    <row r="32315" spans="14:14" customFormat="1">
      <c r="N32315" s="74"/>
    </row>
    <row r="32316" spans="14:14" customFormat="1">
      <c r="N32316" s="74"/>
    </row>
    <row r="32317" spans="14:14" customFormat="1">
      <c r="N32317" s="74"/>
    </row>
    <row r="32318" spans="14:14" customFormat="1">
      <c r="N32318" s="74"/>
    </row>
    <row r="32319" spans="14:14" customFormat="1">
      <c r="N32319" s="74"/>
    </row>
    <row r="32320" spans="14:14" customFormat="1">
      <c r="N32320" s="74"/>
    </row>
    <row r="32321" spans="14:14" customFormat="1">
      <c r="N32321" s="74"/>
    </row>
    <row r="32322" spans="14:14" customFormat="1">
      <c r="N32322" s="74"/>
    </row>
    <row r="32323" spans="14:14" customFormat="1">
      <c r="N32323" s="74"/>
    </row>
    <row r="32324" spans="14:14" customFormat="1">
      <c r="N32324" s="74"/>
    </row>
    <row r="32325" spans="14:14" customFormat="1">
      <c r="N32325" s="74"/>
    </row>
    <row r="32326" spans="14:14" customFormat="1">
      <c r="N32326" s="74"/>
    </row>
    <row r="32327" spans="14:14" customFormat="1">
      <c r="N32327" s="74"/>
    </row>
    <row r="32328" spans="14:14" customFormat="1">
      <c r="N32328" s="74"/>
    </row>
    <row r="32329" spans="14:14" customFormat="1">
      <c r="N32329" s="74"/>
    </row>
    <row r="32330" spans="14:14" customFormat="1">
      <c r="N32330" s="74"/>
    </row>
    <row r="32331" spans="14:14" customFormat="1">
      <c r="N32331" s="74"/>
    </row>
    <row r="32332" spans="14:14" customFormat="1">
      <c r="N32332" s="74"/>
    </row>
    <row r="32333" spans="14:14" customFormat="1">
      <c r="N32333" s="74"/>
    </row>
    <row r="32334" spans="14:14" customFormat="1">
      <c r="N32334" s="74"/>
    </row>
    <row r="32335" spans="14:14" customFormat="1">
      <c r="N32335" s="74"/>
    </row>
    <row r="32336" spans="14:14" customFormat="1">
      <c r="N32336" s="74"/>
    </row>
    <row r="32337" spans="14:14" customFormat="1">
      <c r="N32337" s="74"/>
    </row>
    <row r="32338" spans="14:14" customFormat="1">
      <c r="N32338" s="74"/>
    </row>
    <row r="32339" spans="14:14" customFormat="1">
      <c r="N32339" s="74"/>
    </row>
    <row r="32340" spans="14:14" customFormat="1">
      <c r="N32340" s="74"/>
    </row>
    <row r="32341" spans="14:14" customFormat="1">
      <c r="N32341" s="74"/>
    </row>
    <row r="32342" spans="14:14" customFormat="1">
      <c r="N32342" s="74"/>
    </row>
    <row r="32343" spans="14:14" customFormat="1">
      <c r="N32343" s="74"/>
    </row>
    <row r="32344" spans="14:14" customFormat="1">
      <c r="N32344" s="74"/>
    </row>
    <row r="32345" spans="14:14" customFormat="1">
      <c r="N32345" s="74"/>
    </row>
    <row r="32346" spans="14:14" customFormat="1">
      <c r="N32346" s="74"/>
    </row>
    <row r="32347" spans="14:14" customFormat="1">
      <c r="N32347" s="74"/>
    </row>
    <row r="32348" spans="14:14" customFormat="1">
      <c r="N32348" s="74"/>
    </row>
    <row r="32349" spans="14:14" customFormat="1">
      <c r="N32349" s="74"/>
    </row>
    <row r="32350" spans="14:14" customFormat="1">
      <c r="N32350" s="74"/>
    </row>
    <row r="32351" spans="14:14" customFormat="1">
      <c r="N32351" s="74"/>
    </row>
    <row r="32352" spans="14:14" customFormat="1">
      <c r="N32352" s="74"/>
    </row>
    <row r="32353" spans="14:14" customFormat="1">
      <c r="N32353" s="74"/>
    </row>
    <row r="32354" spans="14:14" customFormat="1">
      <c r="N32354" s="74"/>
    </row>
    <row r="32355" spans="14:14" customFormat="1">
      <c r="N32355" s="74"/>
    </row>
    <row r="32356" spans="14:14" customFormat="1">
      <c r="N32356" s="74"/>
    </row>
    <row r="32357" spans="14:14" customFormat="1">
      <c r="N32357" s="74"/>
    </row>
    <row r="32358" spans="14:14" customFormat="1">
      <c r="N32358" s="74"/>
    </row>
    <row r="32359" spans="14:14" customFormat="1">
      <c r="N32359" s="74"/>
    </row>
    <row r="32360" spans="14:14" customFormat="1">
      <c r="N32360" s="74"/>
    </row>
    <row r="32361" spans="14:14" customFormat="1">
      <c r="N32361" s="74"/>
    </row>
    <row r="32362" spans="14:14" customFormat="1">
      <c r="N32362" s="74"/>
    </row>
    <row r="32363" spans="14:14" customFormat="1">
      <c r="N32363" s="74"/>
    </row>
    <row r="32364" spans="14:14" customFormat="1">
      <c r="N32364" s="74"/>
    </row>
    <row r="32365" spans="14:14" customFormat="1">
      <c r="N32365" s="74"/>
    </row>
    <row r="32366" spans="14:14" customFormat="1">
      <c r="N32366" s="74"/>
    </row>
    <row r="32367" spans="14:14" customFormat="1">
      <c r="N32367" s="74"/>
    </row>
    <row r="32368" spans="14:14" customFormat="1">
      <c r="N32368" s="74"/>
    </row>
    <row r="32369" spans="14:14" customFormat="1">
      <c r="N32369" s="74"/>
    </row>
    <row r="32370" spans="14:14" customFormat="1">
      <c r="N32370" s="74"/>
    </row>
    <row r="32371" spans="14:14" customFormat="1">
      <c r="N32371" s="74"/>
    </row>
    <row r="32372" spans="14:14" customFormat="1">
      <c r="N32372" s="74"/>
    </row>
    <row r="32373" spans="14:14" customFormat="1">
      <c r="N32373" s="74"/>
    </row>
    <row r="32374" spans="14:14" customFormat="1">
      <c r="N32374" s="74"/>
    </row>
    <row r="32375" spans="14:14" customFormat="1">
      <c r="N32375" s="74"/>
    </row>
    <row r="32376" spans="14:14" customFormat="1">
      <c r="N32376" s="74"/>
    </row>
    <row r="32377" spans="14:14" customFormat="1">
      <c r="N32377" s="74"/>
    </row>
    <row r="32378" spans="14:14" customFormat="1">
      <c r="N32378" s="74"/>
    </row>
    <row r="32379" spans="14:14" customFormat="1">
      <c r="N32379" s="74"/>
    </row>
    <row r="32380" spans="14:14" customFormat="1">
      <c r="N32380" s="74"/>
    </row>
    <row r="32381" spans="14:14" customFormat="1">
      <c r="N32381" s="74"/>
    </row>
    <row r="32382" spans="14:14" customFormat="1">
      <c r="N32382" s="74"/>
    </row>
    <row r="32383" spans="14:14" customFormat="1">
      <c r="N32383" s="74"/>
    </row>
    <row r="32384" spans="14:14" customFormat="1">
      <c r="N32384" s="74"/>
    </row>
    <row r="32385" spans="14:14" customFormat="1">
      <c r="N32385" s="74"/>
    </row>
    <row r="32386" spans="14:14" customFormat="1">
      <c r="N32386" s="74"/>
    </row>
    <row r="32387" spans="14:14" customFormat="1">
      <c r="N32387" s="74"/>
    </row>
    <row r="32388" spans="14:14" customFormat="1">
      <c r="N32388" s="74"/>
    </row>
    <row r="32389" spans="14:14" customFormat="1">
      <c r="N32389" s="74"/>
    </row>
    <row r="32390" spans="14:14" customFormat="1">
      <c r="N32390" s="74"/>
    </row>
    <row r="32391" spans="14:14" customFormat="1">
      <c r="N32391" s="74"/>
    </row>
    <row r="32392" spans="14:14" customFormat="1">
      <c r="N32392" s="74"/>
    </row>
    <row r="32393" spans="14:14" customFormat="1">
      <c r="N32393" s="74"/>
    </row>
    <row r="32394" spans="14:14" customFormat="1">
      <c r="N32394" s="74"/>
    </row>
    <row r="32395" spans="14:14" customFormat="1">
      <c r="N32395" s="74"/>
    </row>
    <row r="32396" spans="14:14" customFormat="1">
      <c r="N32396" s="74"/>
    </row>
    <row r="32397" spans="14:14" customFormat="1">
      <c r="N32397" s="74"/>
    </row>
    <row r="32398" spans="14:14" customFormat="1">
      <c r="N32398" s="74"/>
    </row>
    <row r="32399" spans="14:14" customFormat="1">
      <c r="N32399" s="74"/>
    </row>
    <row r="32400" spans="14:14" customFormat="1">
      <c r="N32400" s="74"/>
    </row>
    <row r="32401" spans="14:14" customFormat="1">
      <c r="N32401" s="74"/>
    </row>
    <row r="32402" spans="14:14" customFormat="1">
      <c r="N32402" s="74"/>
    </row>
    <row r="32403" spans="14:14" customFormat="1">
      <c r="N32403" s="74"/>
    </row>
    <row r="32404" spans="14:14" customFormat="1">
      <c r="N32404" s="74"/>
    </row>
    <row r="32405" spans="14:14" customFormat="1">
      <c r="N32405" s="74"/>
    </row>
    <row r="32406" spans="14:14" customFormat="1">
      <c r="N32406" s="74"/>
    </row>
    <row r="32407" spans="14:14" customFormat="1">
      <c r="N32407" s="74"/>
    </row>
    <row r="32408" spans="14:14" customFormat="1">
      <c r="N32408" s="74"/>
    </row>
    <row r="32409" spans="14:14" customFormat="1">
      <c r="N32409" s="74"/>
    </row>
    <row r="32410" spans="14:14" customFormat="1">
      <c r="N32410" s="74"/>
    </row>
    <row r="32411" spans="14:14" customFormat="1">
      <c r="N32411" s="74"/>
    </row>
    <row r="32412" spans="14:14" customFormat="1">
      <c r="N32412" s="74"/>
    </row>
    <row r="32413" spans="14:14" customFormat="1">
      <c r="N32413" s="74"/>
    </row>
    <row r="32414" spans="14:14" customFormat="1">
      <c r="N32414" s="74"/>
    </row>
    <row r="32415" spans="14:14" customFormat="1">
      <c r="N32415" s="74"/>
    </row>
    <row r="32416" spans="14:14" customFormat="1">
      <c r="N32416" s="74"/>
    </row>
    <row r="32417" spans="14:14" customFormat="1">
      <c r="N32417" s="74"/>
    </row>
    <row r="32418" spans="14:14" customFormat="1">
      <c r="N32418" s="74"/>
    </row>
    <row r="32419" spans="14:14" customFormat="1">
      <c r="N32419" s="74"/>
    </row>
    <row r="32420" spans="14:14" customFormat="1">
      <c r="N32420" s="74"/>
    </row>
    <row r="32421" spans="14:14" customFormat="1">
      <c r="N32421" s="74"/>
    </row>
    <row r="32422" spans="14:14" customFormat="1">
      <c r="N32422" s="74"/>
    </row>
    <row r="32423" spans="14:14" customFormat="1">
      <c r="N32423" s="74"/>
    </row>
    <row r="32424" spans="14:14" customFormat="1">
      <c r="N32424" s="74"/>
    </row>
    <row r="32425" spans="14:14" customFormat="1">
      <c r="N32425" s="74"/>
    </row>
    <row r="32426" spans="14:14" customFormat="1">
      <c r="N32426" s="74"/>
    </row>
    <row r="32427" spans="14:14" customFormat="1">
      <c r="N32427" s="74"/>
    </row>
    <row r="32428" spans="14:14" customFormat="1">
      <c r="N32428" s="74"/>
    </row>
    <row r="32429" spans="14:14" customFormat="1">
      <c r="N32429" s="74"/>
    </row>
    <row r="32430" spans="14:14" customFormat="1">
      <c r="N32430" s="74"/>
    </row>
    <row r="32431" spans="14:14" customFormat="1">
      <c r="N32431" s="74"/>
    </row>
    <row r="32432" spans="14:14" customFormat="1">
      <c r="N32432" s="74"/>
    </row>
    <row r="32433" spans="14:14" customFormat="1">
      <c r="N32433" s="74"/>
    </row>
    <row r="32434" spans="14:14" customFormat="1">
      <c r="N32434" s="74"/>
    </row>
    <row r="32435" spans="14:14" customFormat="1">
      <c r="N32435" s="74"/>
    </row>
    <row r="32436" spans="14:14" customFormat="1">
      <c r="N32436" s="74"/>
    </row>
    <row r="32437" spans="14:14" customFormat="1">
      <c r="N32437" s="74"/>
    </row>
    <row r="32438" spans="14:14" customFormat="1">
      <c r="N32438" s="74"/>
    </row>
    <row r="32439" spans="14:14" customFormat="1">
      <c r="N32439" s="74"/>
    </row>
    <row r="32440" spans="14:14" customFormat="1">
      <c r="N32440" s="74"/>
    </row>
    <row r="32441" spans="14:14" customFormat="1">
      <c r="N32441" s="74"/>
    </row>
    <row r="32442" spans="14:14" customFormat="1">
      <c r="N32442" s="74"/>
    </row>
    <row r="32443" spans="14:14" customFormat="1">
      <c r="N32443" s="74"/>
    </row>
    <row r="32444" spans="14:14" customFormat="1">
      <c r="N32444" s="74"/>
    </row>
    <row r="32445" spans="14:14" customFormat="1">
      <c r="N32445" s="74"/>
    </row>
    <row r="32446" spans="14:14" customFormat="1">
      <c r="N32446" s="74"/>
    </row>
    <row r="32447" spans="14:14" customFormat="1">
      <c r="N32447" s="74"/>
    </row>
    <row r="32448" spans="14:14" customFormat="1">
      <c r="N32448" s="74"/>
    </row>
    <row r="32449" spans="14:14" customFormat="1">
      <c r="N32449" s="74"/>
    </row>
    <row r="32450" spans="14:14" customFormat="1">
      <c r="N32450" s="74"/>
    </row>
    <row r="32451" spans="14:14" customFormat="1">
      <c r="N32451" s="74"/>
    </row>
    <row r="32452" spans="14:14" customFormat="1">
      <c r="N32452" s="74"/>
    </row>
    <row r="32453" spans="14:14" customFormat="1">
      <c r="N32453" s="74"/>
    </row>
    <row r="32454" spans="14:14" customFormat="1">
      <c r="N32454" s="74"/>
    </row>
    <row r="32455" spans="14:14" customFormat="1">
      <c r="N32455" s="74"/>
    </row>
    <row r="32456" spans="14:14" customFormat="1">
      <c r="N32456" s="74"/>
    </row>
    <row r="32457" spans="14:14" customFormat="1">
      <c r="N32457" s="74"/>
    </row>
    <row r="32458" spans="14:14" customFormat="1">
      <c r="N32458" s="74"/>
    </row>
    <row r="32459" spans="14:14" customFormat="1">
      <c r="N32459" s="74"/>
    </row>
    <row r="32460" spans="14:14" customFormat="1">
      <c r="N32460" s="74"/>
    </row>
    <row r="32461" spans="14:14" customFormat="1">
      <c r="N32461" s="74"/>
    </row>
    <row r="32462" spans="14:14" customFormat="1">
      <c r="N32462" s="74"/>
    </row>
    <row r="32463" spans="14:14" customFormat="1">
      <c r="N32463" s="74"/>
    </row>
    <row r="32464" spans="14:14" customFormat="1">
      <c r="N32464" s="74"/>
    </row>
    <row r="32465" spans="14:14" customFormat="1">
      <c r="N32465" s="74"/>
    </row>
    <row r="32466" spans="14:14" customFormat="1">
      <c r="N32466" s="74"/>
    </row>
    <row r="32467" spans="14:14" customFormat="1">
      <c r="N32467" s="74"/>
    </row>
    <row r="32468" spans="14:14" customFormat="1">
      <c r="N32468" s="74"/>
    </row>
    <row r="32469" spans="14:14" customFormat="1">
      <c r="N32469" s="74"/>
    </row>
    <row r="32470" spans="14:14" customFormat="1">
      <c r="N32470" s="74"/>
    </row>
    <row r="32471" spans="14:14" customFormat="1">
      <c r="N32471" s="74"/>
    </row>
    <row r="32472" spans="14:14" customFormat="1">
      <c r="N32472" s="74"/>
    </row>
    <row r="32473" spans="14:14" customFormat="1">
      <c r="N32473" s="74"/>
    </row>
    <row r="32474" spans="14:14" customFormat="1">
      <c r="N32474" s="74"/>
    </row>
    <row r="32475" spans="14:14" customFormat="1">
      <c r="N32475" s="74"/>
    </row>
    <row r="32476" spans="14:14" customFormat="1">
      <c r="N32476" s="74"/>
    </row>
    <row r="32477" spans="14:14" customFormat="1">
      <c r="N32477" s="74"/>
    </row>
    <row r="32478" spans="14:14" customFormat="1">
      <c r="N32478" s="74"/>
    </row>
    <row r="32479" spans="14:14" customFormat="1">
      <c r="N32479" s="74"/>
    </row>
    <row r="32480" spans="14:14" customFormat="1">
      <c r="N32480" s="74"/>
    </row>
    <row r="32481" spans="14:14" customFormat="1">
      <c r="N32481" s="74"/>
    </row>
    <row r="32482" spans="14:14" customFormat="1">
      <c r="N32482" s="74"/>
    </row>
    <row r="32483" spans="14:14" customFormat="1">
      <c r="N32483" s="74"/>
    </row>
    <row r="32484" spans="14:14" customFormat="1">
      <c r="N32484" s="74"/>
    </row>
    <row r="32485" spans="14:14" customFormat="1">
      <c r="N32485" s="74"/>
    </row>
    <row r="32486" spans="14:14" customFormat="1">
      <c r="N32486" s="74"/>
    </row>
    <row r="32487" spans="14:14" customFormat="1">
      <c r="N32487" s="74"/>
    </row>
    <row r="32488" spans="14:14" customFormat="1">
      <c r="N32488" s="74"/>
    </row>
    <row r="32489" spans="14:14" customFormat="1">
      <c r="N32489" s="74"/>
    </row>
    <row r="32490" spans="14:14" customFormat="1">
      <c r="N32490" s="74"/>
    </row>
    <row r="32491" spans="14:14" customFormat="1">
      <c r="N32491" s="74"/>
    </row>
    <row r="32492" spans="14:14" customFormat="1">
      <c r="N32492" s="74"/>
    </row>
    <row r="32493" spans="14:14" customFormat="1">
      <c r="N32493" s="74"/>
    </row>
    <row r="32494" spans="14:14" customFormat="1">
      <c r="N32494" s="74"/>
    </row>
    <row r="32495" spans="14:14" customFormat="1">
      <c r="N32495" s="74"/>
    </row>
    <row r="32496" spans="14:14" customFormat="1">
      <c r="N32496" s="74"/>
    </row>
    <row r="32497" spans="14:14" customFormat="1">
      <c r="N32497" s="74"/>
    </row>
    <row r="32498" spans="14:14" customFormat="1">
      <c r="N32498" s="74"/>
    </row>
    <row r="32499" spans="14:14" customFormat="1">
      <c r="N32499" s="74"/>
    </row>
    <row r="32500" spans="14:14" customFormat="1">
      <c r="N32500" s="74"/>
    </row>
    <row r="32501" spans="14:14" customFormat="1">
      <c r="N32501" s="74"/>
    </row>
    <row r="32502" spans="14:14" customFormat="1">
      <c r="N32502" s="74"/>
    </row>
    <row r="32503" spans="14:14" customFormat="1">
      <c r="N32503" s="74"/>
    </row>
    <row r="32504" spans="14:14" customFormat="1">
      <c r="N32504" s="74"/>
    </row>
    <row r="32505" spans="14:14" customFormat="1">
      <c r="N32505" s="74"/>
    </row>
    <row r="32506" spans="14:14" customFormat="1">
      <c r="N32506" s="74"/>
    </row>
    <row r="32507" spans="14:14" customFormat="1">
      <c r="N32507" s="74"/>
    </row>
    <row r="32508" spans="14:14" customFormat="1">
      <c r="N32508" s="74"/>
    </row>
    <row r="32509" spans="14:14" customFormat="1">
      <c r="N32509" s="74"/>
    </row>
    <row r="32510" spans="14:14" customFormat="1">
      <c r="N32510" s="74"/>
    </row>
    <row r="32511" spans="14:14" customFormat="1">
      <c r="N32511" s="74"/>
    </row>
    <row r="32512" spans="14:14" customFormat="1">
      <c r="N32512" s="74"/>
    </row>
    <row r="32513" spans="14:14" customFormat="1">
      <c r="N32513" s="74"/>
    </row>
    <row r="32514" spans="14:14" customFormat="1">
      <c r="N32514" s="74"/>
    </row>
    <row r="32515" spans="14:14" customFormat="1">
      <c r="N32515" s="74"/>
    </row>
    <row r="32516" spans="14:14" customFormat="1">
      <c r="N32516" s="74"/>
    </row>
    <row r="32517" spans="14:14" customFormat="1">
      <c r="N32517" s="74"/>
    </row>
    <row r="32518" spans="14:14" customFormat="1">
      <c r="N32518" s="74"/>
    </row>
    <row r="32519" spans="14:14" customFormat="1">
      <c r="N32519" s="74"/>
    </row>
    <row r="32520" spans="14:14" customFormat="1">
      <c r="N32520" s="74"/>
    </row>
    <row r="32521" spans="14:14" customFormat="1">
      <c r="N32521" s="74"/>
    </row>
    <row r="32522" spans="14:14" customFormat="1">
      <c r="N32522" s="74"/>
    </row>
    <row r="32523" spans="14:14" customFormat="1">
      <c r="N32523" s="74"/>
    </row>
    <row r="32524" spans="14:14" customFormat="1">
      <c r="N32524" s="74"/>
    </row>
    <row r="32525" spans="14:14" customFormat="1">
      <c r="N32525" s="74"/>
    </row>
    <row r="32526" spans="14:14" customFormat="1">
      <c r="N32526" s="74"/>
    </row>
    <row r="32527" spans="14:14" customFormat="1">
      <c r="N32527" s="74"/>
    </row>
    <row r="32528" spans="14:14" customFormat="1">
      <c r="N32528" s="74"/>
    </row>
    <row r="32529" spans="14:14" customFormat="1">
      <c r="N32529" s="74"/>
    </row>
    <row r="32530" spans="14:14" customFormat="1">
      <c r="N32530" s="74"/>
    </row>
    <row r="32531" spans="14:14" customFormat="1">
      <c r="N32531" s="74"/>
    </row>
    <row r="32532" spans="14:14" customFormat="1">
      <c r="N32532" s="74"/>
    </row>
    <row r="32533" spans="14:14" customFormat="1">
      <c r="N32533" s="74"/>
    </row>
    <row r="32534" spans="14:14" customFormat="1">
      <c r="N32534" s="74"/>
    </row>
    <row r="32535" spans="14:14" customFormat="1">
      <c r="N32535" s="74"/>
    </row>
    <row r="32536" spans="14:14" customFormat="1">
      <c r="N32536" s="74"/>
    </row>
    <row r="32537" spans="14:14" customFormat="1">
      <c r="N32537" s="74"/>
    </row>
    <row r="32538" spans="14:14" customFormat="1">
      <c r="N32538" s="74"/>
    </row>
    <row r="32539" spans="14:14" customFormat="1">
      <c r="N32539" s="74"/>
    </row>
    <row r="32540" spans="14:14" customFormat="1">
      <c r="N32540" s="74"/>
    </row>
    <row r="32541" spans="14:14" customFormat="1">
      <c r="N32541" s="74"/>
    </row>
    <row r="32542" spans="14:14" customFormat="1">
      <c r="N32542" s="74"/>
    </row>
    <row r="32543" spans="14:14" customFormat="1">
      <c r="N32543" s="74"/>
    </row>
    <row r="32544" spans="14:14" customFormat="1">
      <c r="N32544" s="74"/>
    </row>
    <row r="32545" spans="14:14" customFormat="1">
      <c r="N32545" s="74"/>
    </row>
    <row r="32546" spans="14:14" customFormat="1">
      <c r="N32546" s="74"/>
    </row>
    <row r="32547" spans="14:14" customFormat="1">
      <c r="N32547" s="74"/>
    </row>
    <row r="32548" spans="14:14" customFormat="1">
      <c r="N32548" s="74"/>
    </row>
    <row r="32549" spans="14:14" customFormat="1">
      <c r="N32549" s="74"/>
    </row>
    <row r="32550" spans="14:14" customFormat="1">
      <c r="N32550" s="74"/>
    </row>
    <row r="32551" spans="14:14" customFormat="1">
      <c r="N32551" s="74"/>
    </row>
    <row r="32552" spans="14:14" customFormat="1">
      <c r="N32552" s="74"/>
    </row>
    <row r="32553" spans="14:14" customFormat="1">
      <c r="N32553" s="74"/>
    </row>
    <row r="32554" spans="14:14" customFormat="1">
      <c r="N32554" s="74"/>
    </row>
    <row r="32555" spans="14:14" customFormat="1">
      <c r="N32555" s="74"/>
    </row>
    <row r="32556" spans="14:14" customFormat="1">
      <c r="N32556" s="74"/>
    </row>
    <row r="32557" spans="14:14" customFormat="1">
      <c r="N32557" s="74"/>
    </row>
    <row r="32558" spans="14:14" customFormat="1">
      <c r="N32558" s="74"/>
    </row>
    <row r="32559" spans="14:14" customFormat="1">
      <c r="N32559" s="74"/>
    </row>
    <row r="32560" spans="14:14" customFormat="1">
      <c r="N32560" s="74"/>
    </row>
    <row r="32561" spans="14:14" customFormat="1">
      <c r="N32561" s="74"/>
    </row>
    <row r="32562" spans="14:14" customFormat="1">
      <c r="N32562" s="74"/>
    </row>
    <row r="32563" spans="14:14" customFormat="1">
      <c r="N32563" s="74"/>
    </row>
    <row r="32564" spans="14:14" customFormat="1">
      <c r="N32564" s="74"/>
    </row>
    <row r="32565" spans="14:14" customFormat="1">
      <c r="N32565" s="74"/>
    </row>
    <row r="32566" spans="14:14" customFormat="1">
      <c r="N32566" s="74"/>
    </row>
    <row r="32567" spans="14:14" customFormat="1">
      <c r="N32567" s="74"/>
    </row>
    <row r="32568" spans="14:14" customFormat="1">
      <c r="N32568" s="74"/>
    </row>
    <row r="32569" spans="14:14" customFormat="1">
      <c r="N32569" s="74"/>
    </row>
    <row r="32570" spans="14:14" customFormat="1">
      <c r="N32570" s="74"/>
    </row>
    <row r="32571" spans="14:14" customFormat="1">
      <c r="N32571" s="74"/>
    </row>
    <row r="32572" spans="14:14" customFormat="1">
      <c r="N32572" s="74"/>
    </row>
    <row r="32573" spans="14:14" customFormat="1">
      <c r="N32573" s="74"/>
    </row>
    <row r="32574" spans="14:14" customFormat="1">
      <c r="N32574" s="74"/>
    </row>
    <row r="32575" spans="14:14" customFormat="1">
      <c r="N32575" s="74"/>
    </row>
    <row r="32576" spans="14:14" customFormat="1">
      <c r="N32576" s="74"/>
    </row>
    <row r="32577" spans="14:14" customFormat="1">
      <c r="N32577" s="74"/>
    </row>
    <row r="32578" spans="14:14" customFormat="1">
      <c r="N32578" s="74"/>
    </row>
    <row r="32579" spans="14:14" customFormat="1">
      <c r="N32579" s="74"/>
    </row>
    <row r="32580" spans="14:14" customFormat="1">
      <c r="N32580" s="74"/>
    </row>
    <row r="32581" spans="14:14" customFormat="1">
      <c r="N32581" s="74"/>
    </row>
    <row r="32582" spans="14:14" customFormat="1">
      <c r="N32582" s="74"/>
    </row>
    <row r="32583" spans="14:14" customFormat="1">
      <c r="N32583" s="74"/>
    </row>
    <row r="32584" spans="14:14" customFormat="1">
      <c r="N32584" s="74"/>
    </row>
    <row r="32585" spans="14:14" customFormat="1">
      <c r="N32585" s="74"/>
    </row>
    <row r="32586" spans="14:14" customFormat="1">
      <c r="N32586" s="74"/>
    </row>
    <row r="32587" spans="14:14" customFormat="1">
      <c r="N32587" s="74"/>
    </row>
    <row r="32588" spans="14:14" customFormat="1">
      <c r="N32588" s="74"/>
    </row>
    <row r="32589" spans="14:14" customFormat="1">
      <c r="N32589" s="74"/>
    </row>
    <row r="32590" spans="14:14" customFormat="1">
      <c r="N32590" s="74"/>
    </row>
    <row r="32591" spans="14:14" customFormat="1">
      <c r="N32591" s="74"/>
    </row>
    <row r="32592" spans="14:14" customFormat="1">
      <c r="N32592" s="74"/>
    </row>
    <row r="32593" spans="14:14" customFormat="1">
      <c r="N32593" s="74"/>
    </row>
    <row r="32594" spans="14:14" customFormat="1">
      <c r="N32594" s="74"/>
    </row>
    <row r="32595" spans="14:14" customFormat="1">
      <c r="N32595" s="74"/>
    </row>
    <row r="32596" spans="14:14" customFormat="1">
      <c r="N32596" s="74"/>
    </row>
    <row r="32597" spans="14:14" customFormat="1">
      <c r="N32597" s="74"/>
    </row>
    <row r="32598" spans="14:14" customFormat="1">
      <c r="N32598" s="74"/>
    </row>
    <row r="32599" spans="14:14" customFormat="1">
      <c r="N32599" s="74"/>
    </row>
    <row r="32600" spans="14:14" customFormat="1">
      <c r="N32600" s="74"/>
    </row>
    <row r="32601" spans="14:14" customFormat="1">
      <c r="N32601" s="74"/>
    </row>
    <row r="32602" spans="14:14" customFormat="1">
      <c r="N32602" s="74"/>
    </row>
    <row r="32603" spans="14:14" customFormat="1">
      <c r="N32603" s="74"/>
    </row>
    <row r="32604" spans="14:14" customFormat="1">
      <c r="N32604" s="74"/>
    </row>
    <row r="32605" spans="14:14" customFormat="1">
      <c r="N32605" s="74"/>
    </row>
    <row r="32606" spans="14:14" customFormat="1">
      <c r="N32606" s="74"/>
    </row>
    <row r="32607" spans="14:14" customFormat="1">
      <c r="N32607" s="74"/>
    </row>
    <row r="32608" spans="14:14" customFormat="1">
      <c r="N32608" s="74"/>
    </row>
    <row r="32609" spans="14:14" customFormat="1">
      <c r="N32609" s="74"/>
    </row>
    <row r="32610" spans="14:14" customFormat="1">
      <c r="N32610" s="74"/>
    </row>
    <row r="32611" spans="14:14" customFormat="1">
      <c r="N32611" s="74"/>
    </row>
    <row r="32612" spans="14:14" customFormat="1">
      <c r="N32612" s="74"/>
    </row>
    <row r="32613" spans="14:14" customFormat="1">
      <c r="N32613" s="74"/>
    </row>
    <row r="32614" spans="14:14" customFormat="1">
      <c r="N32614" s="74"/>
    </row>
    <row r="32615" spans="14:14" customFormat="1">
      <c r="N32615" s="74"/>
    </row>
    <row r="32616" spans="14:14" customFormat="1">
      <c r="N32616" s="74"/>
    </row>
    <row r="32617" spans="14:14" customFormat="1">
      <c r="N32617" s="74"/>
    </row>
    <row r="32618" spans="14:14" customFormat="1">
      <c r="N32618" s="74"/>
    </row>
    <row r="32619" spans="14:14" customFormat="1">
      <c r="N32619" s="74"/>
    </row>
    <row r="32620" spans="14:14" customFormat="1">
      <c r="N32620" s="74"/>
    </row>
    <row r="32621" spans="14:14" customFormat="1">
      <c r="N32621" s="74"/>
    </row>
    <row r="32622" spans="14:14" customFormat="1">
      <c r="N32622" s="74"/>
    </row>
    <row r="32623" spans="14:14" customFormat="1">
      <c r="N32623" s="74"/>
    </row>
    <row r="32624" spans="14:14" customFormat="1">
      <c r="N32624" s="74"/>
    </row>
    <row r="32625" spans="14:14" customFormat="1">
      <c r="N32625" s="74"/>
    </row>
    <row r="32626" spans="14:14" customFormat="1">
      <c r="N32626" s="74"/>
    </row>
    <row r="32627" spans="14:14" customFormat="1">
      <c r="N32627" s="74"/>
    </row>
    <row r="32628" spans="14:14" customFormat="1">
      <c r="N32628" s="74"/>
    </row>
    <row r="32629" spans="14:14" customFormat="1">
      <c r="N32629" s="74"/>
    </row>
    <row r="32630" spans="14:14" customFormat="1">
      <c r="N32630" s="74"/>
    </row>
    <row r="32631" spans="14:14" customFormat="1">
      <c r="N32631" s="74"/>
    </row>
    <row r="32632" spans="14:14" customFormat="1">
      <c r="N32632" s="74"/>
    </row>
    <row r="32633" spans="14:14" customFormat="1">
      <c r="N32633" s="74"/>
    </row>
    <row r="32634" spans="14:14" customFormat="1">
      <c r="N32634" s="74"/>
    </row>
    <row r="32635" spans="14:14" customFormat="1">
      <c r="N32635" s="74"/>
    </row>
    <row r="32636" spans="14:14" customFormat="1">
      <c r="N32636" s="74"/>
    </row>
    <row r="32637" spans="14:14" customFormat="1">
      <c r="N32637" s="74"/>
    </row>
    <row r="32638" spans="14:14" customFormat="1">
      <c r="N32638" s="74"/>
    </row>
    <row r="32639" spans="14:14" customFormat="1">
      <c r="N32639" s="74"/>
    </row>
    <row r="32640" spans="14:14" customFormat="1">
      <c r="N32640" s="74"/>
    </row>
    <row r="32641" spans="14:14" customFormat="1">
      <c r="N32641" s="74"/>
    </row>
    <row r="32642" spans="14:14" customFormat="1">
      <c r="N32642" s="74"/>
    </row>
    <row r="32643" spans="14:14" customFormat="1">
      <c r="N32643" s="74"/>
    </row>
    <row r="32644" spans="14:14" customFormat="1">
      <c r="N32644" s="74"/>
    </row>
    <row r="32645" spans="14:14" customFormat="1">
      <c r="N32645" s="74"/>
    </row>
    <row r="32646" spans="14:14" customFormat="1">
      <c r="N32646" s="74"/>
    </row>
    <row r="32647" spans="14:14" customFormat="1">
      <c r="N32647" s="74"/>
    </row>
    <row r="32648" spans="14:14" customFormat="1">
      <c r="N32648" s="74"/>
    </row>
    <row r="32649" spans="14:14" customFormat="1">
      <c r="N32649" s="74"/>
    </row>
    <row r="32650" spans="14:14" customFormat="1">
      <c r="N32650" s="74"/>
    </row>
    <row r="32651" spans="14:14" customFormat="1">
      <c r="N32651" s="74"/>
    </row>
    <row r="32652" spans="14:14" customFormat="1">
      <c r="N32652" s="74"/>
    </row>
    <row r="32653" spans="14:14" customFormat="1">
      <c r="N32653" s="74"/>
    </row>
    <row r="32654" spans="14:14" customFormat="1">
      <c r="N32654" s="74"/>
    </row>
    <row r="32655" spans="14:14" customFormat="1">
      <c r="N32655" s="74"/>
    </row>
    <row r="32656" spans="14:14" customFormat="1">
      <c r="N32656" s="74"/>
    </row>
    <row r="32657" spans="14:14" customFormat="1">
      <c r="N32657" s="74"/>
    </row>
    <row r="32658" spans="14:14" customFormat="1">
      <c r="N32658" s="74"/>
    </row>
    <row r="32659" spans="14:14" customFormat="1">
      <c r="N32659" s="74"/>
    </row>
    <row r="32660" spans="14:14" customFormat="1">
      <c r="N32660" s="74"/>
    </row>
    <row r="32661" spans="14:14" customFormat="1">
      <c r="N32661" s="74"/>
    </row>
    <row r="32662" spans="14:14" customFormat="1">
      <c r="N32662" s="74"/>
    </row>
    <row r="32663" spans="14:14" customFormat="1">
      <c r="N32663" s="74"/>
    </row>
    <row r="32664" spans="14:14" customFormat="1">
      <c r="N32664" s="74"/>
    </row>
    <row r="32665" spans="14:14" customFormat="1">
      <c r="N32665" s="74"/>
    </row>
    <row r="32666" spans="14:14" customFormat="1">
      <c r="N32666" s="74"/>
    </row>
    <row r="32667" spans="14:14" customFormat="1">
      <c r="N32667" s="74"/>
    </row>
    <row r="32668" spans="14:14" customFormat="1">
      <c r="N32668" s="74"/>
    </row>
    <row r="32669" spans="14:14" customFormat="1">
      <c r="N32669" s="74"/>
    </row>
    <row r="32670" spans="14:14" customFormat="1">
      <c r="N32670" s="74"/>
    </row>
    <row r="32671" spans="14:14" customFormat="1">
      <c r="N32671" s="74"/>
    </row>
    <row r="32672" spans="14:14" customFormat="1">
      <c r="N32672" s="74"/>
    </row>
    <row r="32673" spans="14:14" customFormat="1">
      <c r="N32673" s="74"/>
    </row>
    <row r="32674" spans="14:14" customFormat="1">
      <c r="N32674" s="74"/>
    </row>
    <row r="32675" spans="14:14" customFormat="1">
      <c r="N32675" s="74"/>
    </row>
    <row r="32676" spans="14:14" customFormat="1">
      <c r="N32676" s="74"/>
    </row>
    <row r="32677" spans="14:14" customFormat="1">
      <c r="N32677" s="74"/>
    </row>
    <row r="32678" spans="14:14" customFormat="1">
      <c r="N32678" s="74"/>
    </row>
    <row r="32679" spans="14:14" customFormat="1">
      <c r="N32679" s="74"/>
    </row>
    <row r="32680" spans="14:14" customFormat="1">
      <c r="N32680" s="74"/>
    </row>
    <row r="32681" spans="14:14" customFormat="1">
      <c r="N32681" s="74"/>
    </row>
    <row r="32682" spans="14:14" customFormat="1">
      <c r="N32682" s="74"/>
    </row>
    <row r="32683" spans="14:14" customFormat="1">
      <c r="N32683" s="74"/>
    </row>
    <row r="32684" spans="14:14" customFormat="1">
      <c r="N32684" s="74"/>
    </row>
    <row r="32685" spans="14:14" customFormat="1">
      <c r="N32685" s="74"/>
    </row>
    <row r="32686" spans="14:14" customFormat="1">
      <c r="N32686" s="74"/>
    </row>
    <row r="32687" spans="14:14" customFormat="1">
      <c r="N32687" s="74"/>
    </row>
    <row r="32688" spans="14:14" customFormat="1">
      <c r="N32688" s="74"/>
    </row>
    <row r="32689" spans="14:14" customFormat="1">
      <c r="N32689" s="74"/>
    </row>
    <row r="32690" spans="14:14" customFormat="1">
      <c r="N32690" s="74"/>
    </row>
    <row r="32691" spans="14:14" customFormat="1">
      <c r="N32691" s="74"/>
    </row>
    <row r="32692" spans="14:14" customFormat="1">
      <c r="N32692" s="74"/>
    </row>
    <row r="32693" spans="14:14" customFormat="1">
      <c r="N32693" s="74"/>
    </row>
    <row r="32694" spans="14:14" customFormat="1">
      <c r="N32694" s="74"/>
    </row>
    <row r="32695" spans="14:14" customFormat="1">
      <c r="N32695" s="74"/>
    </row>
    <row r="32696" spans="14:14" customFormat="1">
      <c r="N32696" s="74"/>
    </row>
    <row r="32697" spans="14:14" customFormat="1">
      <c r="N32697" s="74"/>
    </row>
    <row r="32698" spans="14:14" customFormat="1">
      <c r="N32698" s="74"/>
    </row>
    <row r="32699" spans="14:14" customFormat="1">
      <c r="N32699" s="74"/>
    </row>
    <row r="32700" spans="14:14" customFormat="1">
      <c r="N32700" s="74"/>
    </row>
    <row r="32701" spans="14:14" customFormat="1">
      <c r="N32701" s="74"/>
    </row>
    <row r="32702" spans="14:14" customFormat="1">
      <c r="N32702" s="74"/>
    </row>
    <row r="32703" spans="14:14" customFormat="1">
      <c r="N32703" s="74"/>
    </row>
    <row r="32704" spans="14:14" customFormat="1">
      <c r="N32704" s="74"/>
    </row>
    <row r="32705" spans="14:14" customFormat="1">
      <c r="N32705" s="74"/>
    </row>
    <row r="32706" spans="14:14" customFormat="1">
      <c r="N32706" s="74"/>
    </row>
    <row r="32707" spans="14:14" customFormat="1">
      <c r="N32707" s="74"/>
    </row>
    <row r="32708" spans="14:14" customFormat="1">
      <c r="N32708" s="74"/>
    </row>
    <row r="32709" spans="14:14" customFormat="1">
      <c r="N32709" s="74"/>
    </row>
    <row r="32710" spans="14:14" customFormat="1">
      <c r="N32710" s="74"/>
    </row>
    <row r="32711" spans="14:14" customFormat="1">
      <c r="N32711" s="74"/>
    </row>
    <row r="32712" spans="14:14" customFormat="1">
      <c r="N32712" s="74"/>
    </row>
    <row r="32713" spans="14:14" customFormat="1">
      <c r="N32713" s="74"/>
    </row>
    <row r="32714" spans="14:14" customFormat="1">
      <c r="N32714" s="74"/>
    </row>
    <row r="32715" spans="14:14" customFormat="1">
      <c r="N32715" s="74"/>
    </row>
    <row r="32716" spans="14:14" customFormat="1">
      <c r="N32716" s="74"/>
    </row>
    <row r="32717" spans="14:14" customFormat="1">
      <c r="N32717" s="74"/>
    </row>
    <row r="32718" spans="14:14" customFormat="1">
      <c r="N32718" s="74"/>
    </row>
    <row r="32719" spans="14:14" customFormat="1">
      <c r="N32719" s="74"/>
    </row>
    <row r="32720" spans="14:14" customFormat="1">
      <c r="N32720" s="74"/>
    </row>
    <row r="32721" spans="14:14" customFormat="1">
      <c r="N32721" s="74"/>
    </row>
    <row r="32722" spans="14:14" customFormat="1">
      <c r="N32722" s="74"/>
    </row>
    <row r="32723" spans="14:14" customFormat="1">
      <c r="N32723" s="74"/>
    </row>
    <row r="32724" spans="14:14" customFormat="1">
      <c r="N32724" s="74"/>
    </row>
    <row r="32725" spans="14:14" customFormat="1">
      <c r="N32725" s="74"/>
    </row>
    <row r="32726" spans="14:14" customFormat="1">
      <c r="N32726" s="74"/>
    </row>
    <row r="32727" spans="14:14" customFormat="1">
      <c r="N32727" s="74"/>
    </row>
    <row r="32728" spans="14:14" customFormat="1">
      <c r="N32728" s="74"/>
    </row>
    <row r="32729" spans="14:14" customFormat="1">
      <c r="N32729" s="74"/>
    </row>
    <row r="32730" spans="14:14" customFormat="1">
      <c r="N32730" s="74"/>
    </row>
    <row r="32731" spans="14:14" customFormat="1">
      <c r="N32731" s="74"/>
    </row>
    <row r="32732" spans="14:14" customFormat="1">
      <c r="N32732" s="74"/>
    </row>
    <row r="32733" spans="14:14" customFormat="1">
      <c r="N32733" s="74"/>
    </row>
    <row r="32734" spans="14:14" customFormat="1">
      <c r="N32734" s="74"/>
    </row>
    <row r="32735" spans="14:14" customFormat="1">
      <c r="N32735" s="74"/>
    </row>
    <row r="32736" spans="14:14" customFormat="1">
      <c r="N32736" s="74"/>
    </row>
    <row r="32737" spans="14:14" customFormat="1">
      <c r="N32737" s="74"/>
    </row>
    <row r="32738" spans="14:14" customFormat="1">
      <c r="N32738" s="74"/>
    </row>
    <row r="32739" spans="14:14" customFormat="1">
      <c r="N32739" s="74"/>
    </row>
    <row r="32740" spans="14:14" customFormat="1">
      <c r="N32740" s="74"/>
    </row>
    <row r="32741" spans="14:14" customFormat="1">
      <c r="N32741" s="74"/>
    </row>
    <row r="32742" spans="14:14" customFormat="1">
      <c r="N32742" s="74"/>
    </row>
    <row r="32743" spans="14:14" customFormat="1">
      <c r="N32743" s="74"/>
    </row>
    <row r="32744" spans="14:14" customFormat="1">
      <c r="N32744" s="74"/>
    </row>
    <row r="32745" spans="14:14" customFormat="1">
      <c r="N32745" s="74"/>
    </row>
    <row r="32746" spans="14:14" customFormat="1">
      <c r="N32746" s="74"/>
    </row>
    <row r="32747" spans="14:14" customFormat="1">
      <c r="N32747" s="74"/>
    </row>
    <row r="32748" spans="14:14" customFormat="1">
      <c r="N32748" s="74"/>
    </row>
    <row r="32749" spans="14:14" customFormat="1">
      <c r="N32749" s="74"/>
    </row>
    <row r="32750" spans="14:14" customFormat="1">
      <c r="N32750" s="74"/>
    </row>
    <row r="32751" spans="14:14" customFormat="1">
      <c r="N32751" s="74"/>
    </row>
    <row r="32752" spans="14:14" customFormat="1">
      <c r="N32752" s="74"/>
    </row>
    <row r="32753" spans="14:14" customFormat="1">
      <c r="N32753" s="74"/>
    </row>
    <row r="32754" spans="14:14" customFormat="1">
      <c r="N32754" s="74"/>
    </row>
    <row r="32755" spans="14:14" customFormat="1">
      <c r="N32755" s="74"/>
    </row>
    <row r="32756" spans="14:14" customFormat="1">
      <c r="N32756" s="74"/>
    </row>
    <row r="32757" spans="14:14" customFormat="1">
      <c r="N32757" s="74"/>
    </row>
    <row r="32758" spans="14:14" customFormat="1">
      <c r="N32758" s="74"/>
    </row>
    <row r="32759" spans="14:14" customFormat="1">
      <c r="N32759" s="74"/>
    </row>
    <row r="32760" spans="14:14" customFormat="1">
      <c r="N32760" s="74"/>
    </row>
    <row r="32761" spans="14:14" customFormat="1">
      <c r="N32761" s="74"/>
    </row>
    <row r="32762" spans="14:14" customFormat="1">
      <c r="N32762" s="74"/>
    </row>
    <row r="32763" spans="14:14" customFormat="1">
      <c r="N32763" s="74"/>
    </row>
    <row r="32764" spans="14:14" customFormat="1">
      <c r="N32764" s="74"/>
    </row>
    <row r="32765" spans="14:14" customFormat="1">
      <c r="N32765" s="74"/>
    </row>
    <row r="32766" spans="14:14" customFormat="1">
      <c r="N32766" s="74"/>
    </row>
    <row r="32767" spans="14:14" customFormat="1">
      <c r="N32767" s="74"/>
    </row>
    <row r="32768" spans="14:14" customFormat="1">
      <c r="N32768" s="74"/>
    </row>
    <row r="32769" spans="14:14" customFormat="1">
      <c r="N32769" s="74"/>
    </row>
    <row r="32770" spans="14:14" customFormat="1">
      <c r="N32770" s="74"/>
    </row>
    <row r="32771" spans="14:14" customFormat="1">
      <c r="N32771" s="74"/>
    </row>
    <row r="32772" spans="14:14" customFormat="1">
      <c r="N32772" s="74"/>
    </row>
    <row r="32773" spans="14:14" customFormat="1">
      <c r="N32773" s="74"/>
    </row>
    <row r="32774" spans="14:14" customFormat="1">
      <c r="N32774" s="74"/>
    </row>
    <row r="32775" spans="14:14" customFormat="1">
      <c r="N32775" s="74"/>
    </row>
    <row r="32776" spans="14:14" customFormat="1">
      <c r="N32776" s="74"/>
    </row>
    <row r="32777" spans="14:14" customFormat="1">
      <c r="N32777" s="74"/>
    </row>
    <row r="32778" spans="14:14" customFormat="1">
      <c r="N32778" s="74"/>
    </row>
    <row r="32779" spans="14:14" customFormat="1">
      <c r="N32779" s="74"/>
    </row>
    <row r="32780" spans="14:14" customFormat="1">
      <c r="N32780" s="74"/>
    </row>
    <row r="32781" spans="14:14" customFormat="1">
      <c r="N32781" s="74"/>
    </row>
    <row r="32782" spans="14:14" customFormat="1">
      <c r="N32782" s="74"/>
    </row>
    <row r="32783" spans="14:14" customFormat="1">
      <c r="N32783" s="74"/>
    </row>
    <row r="32784" spans="14:14" customFormat="1">
      <c r="N32784" s="74"/>
    </row>
    <row r="32785" spans="14:14" customFormat="1">
      <c r="N32785" s="74"/>
    </row>
    <row r="32786" spans="14:14" customFormat="1">
      <c r="N32786" s="74"/>
    </row>
    <row r="32787" spans="14:14" customFormat="1">
      <c r="N32787" s="74"/>
    </row>
    <row r="32788" spans="14:14" customFormat="1">
      <c r="N32788" s="74"/>
    </row>
    <row r="32789" spans="14:14" customFormat="1">
      <c r="N32789" s="74"/>
    </row>
    <row r="32790" spans="14:14" customFormat="1">
      <c r="N32790" s="74"/>
    </row>
    <row r="32791" spans="14:14" customFormat="1">
      <c r="N32791" s="74"/>
    </row>
    <row r="32792" spans="14:14" customFormat="1">
      <c r="N32792" s="74"/>
    </row>
    <row r="32793" spans="14:14" customFormat="1">
      <c r="N32793" s="74"/>
    </row>
    <row r="32794" spans="14:14" customFormat="1">
      <c r="N32794" s="74"/>
    </row>
    <row r="32795" spans="14:14" customFormat="1">
      <c r="N32795" s="74"/>
    </row>
    <row r="32796" spans="14:14" customFormat="1">
      <c r="N32796" s="74"/>
    </row>
    <row r="32797" spans="14:14" customFormat="1">
      <c r="N32797" s="74"/>
    </row>
    <row r="32798" spans="14:14" customFormat="1">
      <c r="N32798" s="74"/>
    </row>
    <row r="32799" spans="14:14" customFormat="1">
      <c r="N32799" s="74"/>
    </row>
    <row r="32800" spans="14:14" customFormat="1">
      <c r="N32800" s="74"/>
    </row>
    <row r="32801" spans="14:14" customFormat="1">
      <c r="N32801" s="74"/>
    </row>
    <row r="32802" spans="14:14" customFormat="1">
      <c r="N32802" s="74"/>
    </row>
    <row r="32803" spans="14:14" customFormat="1">
      <c r="N32803" s="74"/>
    </row>
    <row r="32804" spans="14:14" customFormat="1">
      <c r="N32804" s="74"/>
    </row>
    <row r="32805" spans="14:14" customFormat="1">
      <c r="N32805" s="74"/>
    </row>
    <row r="32806" spans="14:14" customFormat="1">
      <c r="N32806" s="74"/>
    </row>
    <row r="32807" spans="14:14" customFormat="1">
      <c r="N32807" s="74"/>
    </row>
    <row r="32808" spans="14:14" customFormat="1">
      <c r="N32808" s="74"/>
    </row>
    <row r="32809" spans="14:14" customFormat="1">
      <c r="N32809" s="74"/>
    </row>
    <row r="32810" spans="14:14" customFormat="1">
      <c r="N32810" s="74"/>
    </row>
    <row r="32811" spans="14:14" customFormat="1">
      <c r="N32811" s="74"/>
    </row>
    <row r="32812" spans="14:14" customFormat="1">
      <c r="N32812" s="74"/>
    </row>
    <row r="32813" spans="14:14" customFormat="1">
      <c r="N32813" s="74"/>
    </row>
    <row r="32814" spans="14:14" customFormat="1">
      <c r="N32814" s="74"/>
    </row>
    <row r="32815" spans="14:14" customFormat="1">
      <c r="N32815" s="74"/>
    </row>
    <row r="32816" spans="14:14" customFormat="1">
      <c r="N32816" s="74"/>
    </row>
    <row r="32817" spans="14:14" customFormat="1">
      <c r="N32817" s="74"/>
    </row>
    <row r="32818" spans="14:14" customFormat="1">
      <c r="N32818" s="74"/>
    </row>
    <row r="32819" spans="14:14" customFormat="1">
      <c r="N32819" s="74"/>
    </row>
    <row r="32820" spans="14:14" customFormat="1">
      <c r="N32820" s="74"/>
    </row>
    <row r="32821" spans="14:14" customFormat="1">
      <c r="N32821" s="74"/>
    </row>
    <row r="32822" spans="14:14" customFormat="1">
      <c r="N32822" s="74"/>
    </row>
    <row r="32823" spans="14:14" customFormat="1">
      <c r="N32823" s="74"/>
    </row>
    <row r="32824" spans="14:14" customFormat="1">
      <c r="N32824" s="74"/>
    </row>
    <row r="32825" spans="14:14" customFormat="1">
      <c r="N32825" s="74"/>
    </row>
    <row r="32826" spans="14:14" customFormat="1">
      <c r="N32826" s="74"/>
    </row>
    <row r="32827" spans="14:14" customFormat="1">
      <c r="N32827" s="74"/>
    </row>
    <row r="32828" spans="14:14" customFormat="1">
      <c r="N32828" s="74"/>
    </row>
    <row r="32829" spans="14:14" customFormat="1">
      <c r="N32829" s="74"/>
    </row>
    <row r="32830" spans="14:14" customFormat="1">
      <c r="N32830" s="74"/>
    </row>
    <row r="32831" spans="14:14" customFormat="1">
      <c r="N32831" s="74"/>
    </row>
    <row r="32832" spans="14:14" customFormat="1">
      <c r="N32832" s="74"/>
    </row>
    <row r="32833" spans="14:14" customFormat="1">
      <c r="N32833" s="74"/>
    </row>
    <row r="32834" spans="14:14" customFormat="1">
      <c r="N32834" s="74"/>
    </row>
    <row r="32835" spans="14:14" customFormat="1">
      <c r="N32835" s="74"/>
    </row>
    <row r="32836" spans="14:14" customFormat="1">
      <c r="N32836" s="74"/>
    </row>
    <row r="32837" spans="14:14" customFormat="1">
      <c r="N32837" s="74"/>
    </row>
    <row r="32838" spans="14:14" customFormat="1">
      <c r="N32838" s="74"/>
    </row>
    <row r="32839" spans="14:14" customFormat="1">
      <c r="N32839" s="74"/>
    </row>
    <row r="32840" spans="14:14" customFormat="1">
      <c r="N32840" s="74"/>
    </row>
    <row r="32841" spans="14:14" customFormat="1">
      <c r="N32841" s="74"/>
    </row>
    <row r="32842" spans="14:14" customFormat="1">
      <c r="N32842" s="74"/>
    </row>
    <row r="32843" spans="14:14" customFormat="1">
      <c r="N32843" s="74"/>
    </row>
    <row r="32844" spans="14:14" customFormat="1">
      <c r="N32844" s="74"/>
    </row>
    <row r="32845" spans="14:14" customFormat="1">
      <c r="N32845" s="74"/>
    </row>
    <row r="32846" spans="14:14" customFormat="1">
      <c r="N32846" s="74"/>
    </row>
    <row r="32847" spans="14:14" customFormat="1">
      <c r="N32847" s="74"/>
    </row>
    <row r="32848" spans="14:14" customFormat="1">
      <c r="N32848" s="74"/>
    </row>
    <row r="32849" spans="14:14" customFormat="1">
      <c r="N32849" s="74"/>
    </row>
    <row r="32850" spans="14:14" customFormat="1">
      <c r="N32850" s="74"/>
    </row>
    <row r="32851" spans="14:14" customFormat="1">
      <c r="N32851" s="74"/>
    </row>
    <row r="32852" spans="14:14" customFormat="1">
      <c r="N32852" s="74"/>
    </row>
    <row r="32853" spans="14:14" customFormat="1">
      <c r="N32853" s="74"/>
    </row>
    <row r="32854" spans="14:14" customFormat="1">
      <c r="N32854" s="74"/>
    </row>
    <row r="32855" spans="14:14" customFormat="1">
      <c r="N32855" s="74"/>
    </row>
    <row r="32856" spans="14:14" customFormat="1">
      <c r="N32856" s="74"/>
    </row>
    <row r="32857" spans="14:14" customFormat="1">
      <c r="N32857" s="74"/>
    </row>
    <row r="32858" spans="14:14" customFormat="1">
      <c r="N32858" s="74"/>
    </row>
    <row r="32859" spans="14:14" customFormat="1">
      <c r="N32859" s="74"/>
    </row>
    <row r="32860" spans="14:14" customFormat="1">
      <c r="N32860" s="74"/>
    </row>
    <row r="32861" spans="14:14" customFormat="1">
      <c r="N32861" s="74"/>
    </row>
    <row r="32862" spans="14:14" customFormat="1">
      <c r="N32862" s="74"/>
    </row>
    <row r="32863" spans="14:14" customFormat="1">
      <c r="N32863" s="74"/>
    </row>
    <row r="32864" spans="14:14" customFormat="1">
      <c r="N32864" s="74"/>
    </row>
    <row r="32865" spans="14:14" customFormat="1">
      <c r="N32865" s="74"/>
    </row>
    <row r="32866" spans="14:14" customFormat="1">
      <c r="N32866" s="74"/>
    </row>
    <row r="32867" spans="14:14" customFormat="1">
      <c r="N32867" s="74"/>
    </row>
    <row r="32868" spans="14:14" customFormat="1">
      <c r="N32868" s="74"/>
    </row>
    <row r="32869" spans="14:14" customFormat="1">
      <c r="N32869" s="74"/>
    </row>
    <row r="32870" spans="14:14" customFormat="1">
      <c r="N32870" s="74"/>
    </row>
    <row r="32871" spans="14:14" customFormat="1">
      <c r="N32871" s="74"/>
    </row>
    <row r="32872" spans="14:14" customFormat="1">
      <c r="N32872" s="74"/>
    </row>
    <row r="32873" spans="14:14" customFormat="1">
      <c r="N32873" s="74"/>
    </row>
    <row r="32874" spans="14:14" customFormat="1">
      <c r="N32874" s="74"/>
    </row>
    <row r="32875" spans="14:14" customFormat="1">
      <c r="N32875" s="74"/>
    </row>
    <row r="32876" spans="14:14" customFormat="1">
      <c r="N32876" s="74"/>
    </row>
    <row r="32877" spans="14:14" customFormat="1">
      <c r="N32877" s="74"/>
    </row>
    <row r="32878" spans="14:14" customFormat="1">
      <c r="N32878" s="74"/>
    </row>
    <row r="32879" spans="14:14" customFormat="1">
      <c r="N32879" s="74"/>
    </row>
    <row r="32880" spans="14:14" customFormat="1">
      <c r="N32880" s="74"/>
    </row>
    <row r="32881" spans="14:14" customFormat="1">
      <c r="N32881" s="74"/>
    </row>
    <row r="32882" spans="14:14" customFormat="1">
      <c r="N32882" s="74"/>
    </row>
    <row r="32883" spans="14:14" customFormat="1">
      <c r="N32883" s="74"/>
    </row>
    <row r="32884" spans="14:14" customFormat="1">
      <c r="N32884" s="74"/>
    </row>
    <row r="32885" spans="14:14" customFormat="1">
      <c r="N32885" s="74"/>
    </row>
    <row r="32886" spans="14:14" customFormat="1">
      <c r="N32886" s="74"/>
    </row>
    <row r="32887" spans="14:14" customFormat="1">
      <c r="N32887" s="74"/>
    </row>
    <row r="32888" spans="14:14" customFormat="1">
      <c r="N32888" s="74"/>
    </row>
    <row r="32889" spans="14:14" customFormat="1">
      <c r="N32889" s="74"/>
    </row>
    <row r="32890" spans="14:14" customFormat="1">
      <c r="N32890" s="74"/>
    </row>
    <row r="32891" spans="14:14" customFormat="1">
      <c r="N32891" s="74"/>
    </row>
    <row r="32892" spans="14:14" customFormat="1">
      <c r="N32892" s="74"/>
    </row>
    <row r="32893" spans="14:14" customFormat="1">
      <c r="N32893" s="74"/>
    </row>
    <row r="32894" spans="14:14" customFormat="1">
      <c r="N32894" s="74"/>
    </row>
    <row r="32895" spans="14:14" customFormat="1">
      <c r="N32895" s="74"/>
    </row>
    <row r="32896" spans="14:14" customFormat="1">
      <c r="N32896" s="74"/>
    </row>
    <row r="32897" spans="14:14" customFormat="1">
      <c r="N32897" s="74"/>
    </row>
    <row r="32898" spans="14:14" customFormat="1">
      <c r="N32898" s="74"/>
    </row>
    <row r="32899" spans="14:14" customFormat="1">
      <c r="N32899" s="74"/>
    </row>
    <row r="32900" spans="14:14" customFormat="1">
      <c r="N32900" s="74"/>
    </row>
    <row r="32901" spans="14:14" customFormat="1">
      <c r="N32901" s="74"/>
    </row>
    <row r="32902" spans="14:14" customFormat="1">
      <c r="N32902" s="74"/>
    </row>
    <row r="32903" spans="14:14" customFormat="1">
      <c r="N32903" s="74"/>
    </row>
    <row r="32904" spans="14:14" customFormat="1">
      <c r="N32904" s="74"/>
    </row>
    <row r="32905" spans="14:14" customFormat="1">
      <c r="N32905" s="74"/>
    </row>
    <row r="32906" spans="14:14" customFormat="1">
      <c r="N32906" s="74"/>
    </row>
    <row r="32907" spans="14:14" customFormat="1">
      <c r="N32907" s="74"/>
    </row>
    <row r="32908" spans="14:14" customFormat="1">
      <c r="N32908" s="74"/>
    </row>
    <row r="32909" spans="14:14" customFormat="1">
      <c r="N32909" s="74"/>
    </row>
    <row r="32910" spans="14:14" customFormat="1">
      <c r="N32910" s="74"/>
    </row>
    <row r="32911" spans="14:14" customFormat="1">
      <c r="N32911" s="74"/>
    </row>
    <row r="32912" spans="14:14" customFormat="1">
      <c r="N32912" s="74"/>
    </row>
    <row r="32913" spans="14:14" customFormat="1">
      <c r="N32913" s="74"/>
    </row>
    <row r="32914" spans="14:14" customFormat="1">
      <c r="N32914" s="74"/>
    </row>
    <row r="32915" spans="14:14" customFormat="1">
      <c r="N32915" s="74"/>
    </row>
    <row r="32916" spans="14:14" customFormat="1">
      <c r="N32916" s="74"/>
    </row>
    <row r="32917" spans="14:14" customFormat="1">
      <c r="N32917" s="74"/>
    </row>
    <row r="32918" spans="14:14" customFormat="1">
      <c r="N32918" s="74"/>
    </row>
    <row r="32919" spans="14:14" customFormat="1">
      <c r="N32919" s="74"/>
    </row>
    <row r="32920" spans="14:14" customFormat="1">
      <c r="N32920" s="74"/>
    </row>
    <row r="32921" spans="14:14" customFormat="1">
      <c r="N32921" s="74"/>
    </row>
    <row r="32922" spans="14:14" customFormat="1">
      <c r="N32922" s="74"/>
    </row>
    <row r="32923" spans="14:14" customFormat="1">
      <c r="N32923" s="74"/>
    </row>
    <row r="32924" spans="14:14" customFormat="1">
      <c r="N32924" s="74"/>
    </row>
    <row r="32925" spans="14:14" customFormat="1">
      <c r="N32925" s="74"/>
    </row>
    <row r="32926" spans="14:14" customFormat="1">
      <c r="N32926" s="74"/>
    </row>
    <row r="32927" spans="14:14" customFormat="1">
      <c r="N32927" s="74"/>
    </row>
    <row r="32928" spans="14:14" customFormat="1">
      <c r="N32928" s="74"/>
    </row>
    <row r="32929" spans="14:14" customFormat="1">
      <c r="N32929" s="74"/>
    </row>
    <row r="32930" spans="14:14" customFormat="1">
      <c r="N32930" s="74"/>
    </row>
    <row r="32931" spans="14:14" customFormat="1">
      <c r="N32931" s="74"/>
    </row>
    <row r="32932" spans="14:14" customFormat="1">
      <c r="N32932" s="74"/>
    </row>
    <row r="32933" spans="14:14" customFormat="1">
      <c r="N32933" s="74"/>
    </row>
    <row r="32934" spans="14:14" customFormat="1">
      <c r="N32934" s="74"/>
    </row>
    <row r="32935" spans="14:14" customFormat="1">
      <c r="N32935" s="74"/>
    </row>
    <row r="32936" spans="14:14" customFormat="1">
      <c r="N32936" s="74"/>
    </row>
    <row r="32937" spans="14:14" customFormat="1">
      <c r="N32937" s="74"/>
    </row>
    <row r="32938" spans="14:14" customFormat="1">
      <c r="N32938" s="74"/>
    </row>
    <row r="32939" spans="14:14" customFormat="1">
      <c r="N32939" s="74"/>
    </row>
    <row r="32940" spans="14:14" customFormat="1">
      <c r="N32940" s="74"/>
    </row>
    <row r="32941" spans="14:14" customFormat="1">
      <c r="N32941" s="74"/>
    </row>
    <row r="32942" spans="14:14" customFormat="1">
      <c r="N32942" s="74"/>
    </row>
    <row r="32943" spans="14:14" customFormat="1">
      <c r="N32943" s="74"/>
    </row>
    <row r="32944" spans="14:14" customFormat="1">
      <c r="N32944" s="74"/>
    </row>
    <row r="32945" spans="14:14" customFormat="1">
      <c r="N32945" s="74"/>
    </row>
    <row r="32946" spans="14:14" customFormat="1">
      <c r="N32946" s="74"/>
    </row>
    <row r="32947" spans="14:14" customFormat="1">
      <c r="N32947" s="74"/>
    </row>
    <row r="32948" spans="14:14" customFormat="1">
      <c r="N32948" s="74"/>
    </row>
    <row r="32949" spans="14:14" customFormat="1">
      <c r="N32949" s="74"/>
    </row>
    <row r="32950" spans="14:14" customFormat="1">
      <c r="N32950" s="74"/>
    </row>
    <row r="32951" spans="14:14" customFormat="1">
      <c r="N32951" s="74"/>
    </row>
    <row r="32952" spans="14:14" customFormat="1">
      <c r="N32952" s="74"/>
    </row>
    <row r="32953" spans="14:14" customFormat="1">
      <c r="N32953" s="74"/>
    </row>
    <row r="32954" spans="14:14" customFormat="1">
      <c r="N32954" s="74"/>
    </row>
    <row r="32955" spans="14:14" customFormat="1">
      <c r="N32955" s="74"/>
    </row>
    <row r="32956" spans="14:14" customFormat="1">
      <c r="N32956" s="74"/>
    </row>
    <row r="32957" spans="14:14" customFormat="1">
      <c r="N32957" s="74"/>
    </row>
    <row r="32958" spans="14:14" customFormat="1">
      <c r="N32958" s="74"/>
    </row>
    <row r="32959" spans="14:14" customFormat="1">
      <c r="N32959" s="74"/>
    </row>
    <row r="32960" spans="14:14" customFormat="1">
      <c r="N32960" s="74"/>
    </row>
    <row r="32961" spans="14:14" customFormat="1">
      <c r="N32961" s="74"/>
    </row>
    <row r="32962" spans="14:14" customFormat="1">
      <c r="N32962" s="74"/>
    </row>
    <row r="32963" spans="14:14" customFormat="1">
      <c r="N32963" s="74"/>
    </row>
    <row r="32964" spans="14:14" customFormat="1">
      <c r="N32964" s="74"/>
    </row>
    <row r="32965" spans="14:14" customFormat="1">
      <c r="N32965" s="74"/>
    </row>
    <row r="32966" spans="14:14" customFormat="1">
      <c r="N32966" s="74"/>
    </row>
    <row r="32967" spans="14:14" customFormat="1">
      <c r="N32967" s="74"/>
    </row>
    <row r="32968" spans="14:14" customFormat="1">
      <c r="N32968" s="74"/>
    </row>
    <row r="32969" spans="14:14" customFormat="1">
      <c r="N32969" s="74"/>
    </row>
    <row r="32970" spans="14:14" customFormat="1">
      <c r="N32970" s="74"/>
    </row>
    <row r="32971" spans="14:14" customFormat="1">
      <c r="N32971" s="74"/>
    </row>
    <row r="32972" spans="14:14" customFormat="1">
      <c r="N32972" s="74"/>
    </row>
    <row r="32973" spans="14:14" customFormat="1">
      <c r="N32973" s="74"/>
    </row>
    <row r="32974" spans="14:14" customFormat="1">
      <c r="N32974" s="74"/>
    </row>
    <row r="32975" spans="14:14" customFormat="1">
      <c r="N32975" s="74"/>
    </row>
    <row r="32976" spans="14:14" customFormat="1">
      <c r="N32976" s="74"/>
    </row>
    <row r="32977" spans="14:14" customFormat="1">
      <c r="N32977" s="74"/>
    </row>
    <row r="32978" spans="14:14" customFormat="1">
      <c r="N32978" s="74"/>
    </row>
    <row r="32979" spans="14:14" customFormat="1">
      <c r="N32979" s="74"/>
    </row>
    <row r="32980" spans="14:14" customFormat="1">
      <c r="N32980" s="74"/>
    </row>
    <row r="32981" spans="14:14" customFormat="1">
      <c r="N32981" s="74"/>
    </row>
    <row r="32982" spans="14:14" customFormat="1">
      <c r="N32982" s="74"/>
    </row>
    <row r="32983" spans="14:14" customFormat="1">
      <c r="N32983" s="74"/>
    </row>
    <row r="32984" spans="14:14" customFormat="1">
      <c r="N32984" s="74"/>
    </row>
    <row r="32985" spans="14:14" customFormat="1">
      <c r="N32985" s="74"/>
    </row>
    <row r="32986" spans="14:14" customFormat="1">
      <c r="N32986" s="74"/>
    </row>
    <row r="32987" spans="14:14" customFormat="1">
      <c r="N32987" s="74"/>
    </row>
    <row r="32988" spans="14:14" customFormat="1">
      <c r="N32988" s="74"/>
    </row>
    <row r="32989" spans="14:14" customFormat="1">
      <c r="N32989" s="74"/>
    </row>
    <row r="32990" spans="14:14" customFormat="1">
      <c r="N32990" s="74"/>
    </row>
    <row r="32991" spans="14:14" customFormat="1">
      <c r="N32991" s="74"/>
    </row>
    <row r="32992" spans="14:14" customFormat="1">
      <c r="N32992" s="74"/>
    </row>
    <row r="32993" spans="14:14" customFormat="1">
      <c r="N32993" s="74"/>
    </row>
    <row r="32994" spans="14:14" customFormat="1">
      <c r="N32994" s="74"/>
    </row>
    <row r="32995" spans="14:14" customFormat="1">
      <c r="N32995" s="74"/>
    </row>
    <row r="32996" spans="14:14" customFormat="1">
      <c r="N32996" s="74"/>
    </row>
    <row r="32997" spans="14:14" customFormat="1">
      <c r="N32997" s="74"/>
    </row>
    <row r="32998" spans="14:14" customFormat="1">
      <c r="N32998" s="74"/>
    </row>
    <row r="32999" spans="14:14" customFormat="1">
      <c r="N32999" s="74"/>
    </row>
    <row r="33000" spans="14:14" customFormat="1">
      <c r="N33000" s="74"/>
    </row>
    <row r="33001" spans="14:14" customFormat="1">
      <c r="N33001" s="74"/>
    </row>
    <row r="33002" spans="14:14" customFormat="1">
      <c r="N33002" s="74"/>
    </row>
    <row r="33003" spans="14:14" customFormat="1">
      <c r="N33003" s="74"/>
    </row>
    <row r="33004" spans="14:14" customFormat="1">
      <c r="N33004" s="74"/>
    </row>
    <row r="33005" spans="14:14" customFormat="1">
      <c r="N33005" s="74"/>
    </row>
    <row r="33006" spans="14:14" customFormat="1">
      <c r="N33006" s="74"/>
    </row>
    <row r="33007" spans="14:14" customFormat="1">
      <c r="N33007" s="74"/>
    </row>
    <row r="33008" spans="14:14" customFormat="1">
      <c r="N33008" s="74"/>
    </row>
    <row r="33009" spans="14:14" customFormat="1">
      <c r="N33009" s="74"/>
    </row>
    <row r="33010" spans="14:14" customFormat="1">
      <c r="N33010" s="74"/>
    </row>
    <row r="33011" spans="14:14" customFormat="1">
      <c r="N33011" s="74"/>
    </row>
    <row r="33012" spans="14:14" customFormat="1">
      <c r="N33012" s="74"/>
    </row>
    <row r="33013" spans="14:14" customFormat="1">
      <c r="N33013" s="74"/>
    </row>
    <row r="33014" spans="14:14" customFormat="1">
      <c r="N33014" s="74"/>
    </row>
    <row r="33015" spans="14:14" customFormat="1">
      <c r="N33015" s="74"/>
    </row>
    <row r="33016" spans="14:14" customFormat="1">
      <c r="N33016" s="74"/>
    </row>
    <row r="33017" spans="14:14" customFormat="1">
      <c r="N33017" s="74"/>
    </row>
    <row r="33018" spans="14:14" customFormat="1">
      <c r="N33018" s="74"/>
    </row>
    <row r="33019" spans="14:14" customFormat="1">
      <c r="N33019" s="74"/>
    </row>
    <row r="33020" spans="14:14" customFormat="1">
      <c r="N33020" s="74"/>
    </row>
    <row r="33021" spans="14:14" customFormat="1">
      <c r="N33021" s="74"/>
    </row>
    <row r="33022" spans="14:14" customFormat="1">
      <c r="N33022" s="74"/>
    </row>
    <row r="33023" spans="14:14" customFormat="1">
      <c r="N33023" s="74"/>
    </row>
    <row r="33024" spans="14:14" customFormat="1">
      <c r="N33024" s="74"/>
    </row>
    <row r="33025" spans="14:14" customFormat="1">
      <c r="N33025" s="74"/>
    </row>
    <row r="33026" spans="14:14" customFormat="1">
      <c r="N33026" s="74"/>
    </row>
    <row r="33027" spans="14:14" customFormat="1">
      <c r="N33027" s="74"/>
    </row>
    <row r="33028" spans="14:14" customFormat="1">
      <c r="N33028" s="74"/>
    </row>
    <row r="33029" spans="14:14" customFormat="1">
      <c r="N33029" s="74"/>
    </row>
    <row r="33030" spans="14:14" customFormat="1">
      <c r="N33030" s="74"/>
    </row>
    <row r="33031" spans="14:14" customFormat="1">
      <c r="N33031" s="74"/>
    </row>
    <row r="33032" spans="14:14" customFormat="1">
      <c r="N33032" s="74"/>
    </row>
    <row r="33033" spans="14:14" customFormat="1">
      <c r="N33033" s="74"/>
    </row>
    <row r="33034" spans="14:14" customFormat="1">
      <c r="N33034" s="74"/>
    </row>
    <row r="33035" spans="14:14" customFormat="1">
      <c r="N33035" s="74"/>
    </row>
    <row r="33036" spans="14:14" customFormat="1">
      <c r="N33036" s="74"/>
    </row>
    <row r="33037" spans="14:14" customFormat="1">
      <c r="N33037" s="74"/>
    </row>
    <row r="33038" spans="14:14" customFormat="1">
      <c r="N33038" s="74"/>
    </row>
    <row r="33039" spans="14:14" customFormat="1">
      <c r="N33039" s="74"/>
    </row>
    <row r="33040" spans="14:14" customFormat="1">
      <c r="N33040" s="74"/>
    </row>
    <row r="33041" spans="14:14" customFormat="1">
      <c r="N33041" s="74"/>
    </row>
    <row r="33042" spans="14:14" customFormat="1">
      <c r="N33042" s="74"/>
    </row>
    <row r="33043" spans="14:14" customFormat="1">
      <c r="N33043" s="74"/>
    </row>
    <row r="33044" spans="14:14" customFormat="1">
      <c r="N33044" s="74"/>
    </row>
    <row r="33045" spans="14:14" customFormat="1">
      <c r="N33045" s="74"/>
    </row>
    <row r="33046" spans="14:14" customFormat="1">
      <c r="N33046" s="74"/>
    </row>
    <row r="33047" spans="14:14" customFormat="1">
      <c r="N33047" s="74"/>
    </row>
    <row r="33048" spans="14:14" customFormat="1">
      <c r="N33048" s="74"/>
    </row>
    <row r="33049" spans="14:14" customFormat="1">
      <c r="N33049" s="74"/>
    </row>
    <row r="33050" spans="14:14" customFormat="1">
      <c r="N33050" s="74"/>
    </row>
    <row r="33051" spans="14:14" customFormat="1">
      <c r="N33051" s="74"/>
    </row>
    <row r="33052" spans="14:14" customFormat="1">
      <c r="N33052" s="74"/>
    </row>
    <row r="33053" spans="14:14" customFormat="1">
      <c r="N33053" s="74"/>
    </row>
    <row r="33054" spans="14:14" customFormat="1">
      <c r="N33054" s="74"/>
    </row>
    <row r="33055" spans="14:14" customFormat="1">
      <c r="N33055" s="74"/>
    </row>
    <row r="33056" spans="14:14" customFormat="1">
      <c r="N33056" s="74"/>
    </row>
    <row r="33057" spans="14:14" customFormat="1">
      <c r="N33057" s="74"/>
    </row>
    <row r="33058" spans="14:14" customFormat="1">
      <c r="N33058" s="74"/>
    </row>
    <row r="33059" spans="14:14" customFormat="1">
      <c r="N33059" s="74"/>
    </row>
    <row r="33060" spans="14:14" customFormat="1">
      <c r="N33060" s="74"/>
    </row>
    <row r="33061" spans="14:14" customFormat="1">
      <c r="N33061" s="74"/>
    </row>
    <row r="33062" spans="14:14" customFormat="1">
      <c r="N33062" s="74"/>
    </row>
    <row r="33063" spans="14:14" customFormat="1">
      <c r="N33063" s="74"/>
    </row>
    <row r="33064" spans="14:14" customFormat="1">
      <c r="N33064" s="74"/>
    </row>
    <row r="33065" spans="14:14" customFormat="1">
      <c r="N33065" s="74"/>
    </row>
    <row r="33066" spans="14:14" customFormat="1">
      <c r="N33066" s="74"/>
    </row>
    <row r="33067" spans="14:14" customFormat="1">
      <c r="N33067" s="74"/>
    </row>
    <row r="33068" spans="14:14" customFormat="1">
      <c r="N33068" s="74"/>
    </row>
    <row r="33069" spans="14:14" customFormat="1">
      <c r="N33069" s="74"/>
    </row>
    <row r="33070" spans="14:14" customFormat="1">
      <c r="N33070" s="74"/>
    </row>
    <row r="33071" spans="14:14" customFormat="1">
      <c r="N33071" s="74"/>
    </row>
    <row r="33072" spans="14:14" customFormat="1">
      <c r="N33072" s="74"/>
    </row>
    <row r="33073" spans="14:14" customFormat="1">
      <c r="N33073" s="74"/>
    </row>
    <row r="33074" spans="14:14" customFormat="1">
      <c r="N33074" s="74"/>
    </row>
    <row r="33075" spans="14:14" customFormat="1">
      <c r="N33075" s="74"/>
    </row>
    <row r="33076" spans="14:14" customFormat="1">
      <c r="N33076" s="74"/>
    </row>
    <row r="33077" spans="14:14" customFormat="1">
      <c r="N33077" s="74"/>
    </row>
    <row r="33078" spans="14:14" customFormat="1">
      <c r="N33078" s="74"/>
    </row>
    <row r="33079" spans="14:14" customFormat="1">
      <c r="N33079" s="74"/>
    </row>
    <row r="33080" spans="14:14" customFormat="1">
      <c r="N33080" s="74"/>
    </row>
    <row r="33081" spans="14:14" customFormat="1">
      <c r="N33081" s="74"/>
    </row>
    <row r="33082" spans="14:14" customFormat="1">
      <c r="N33082" s="74"/>
    </row>
    <row r="33083" spans="14:14" customFormat="1">
      <c r="N33083" s="74"/>
    </row>
    <row r="33084" spans="14:14" customFormat="1">
      <c r="N33084" s="74"/>
    </row>
    <row r="33085" spans="14:14" customFormat="1">
      <c r="N33085" s="74"/>
    </row>
    <row r="33086" spans="14:14" customFormat="1">
      <c r="N33086" s="74"/>
    </row>
    <row r="33087" spans="14:14" customFormat="1">
      <c r="N33087" s="74"/>
    </row>
    <row r="33088" spans="14:14" customFormat="1">
      <c r="N33088" s="74"/>
    </row>
    <row r="33089" spans="14:14" customFormat="1">
      <c r="N33089" s="74"/>
    </row>
    <row r="33090" spans="14:14" customFormat="1">
      <c r="N33090" s="74"/>
    </row>
    <row r="33091" spans="14:14" customFormat="1">
      <c r="N33091" s="74"/>
    </row>
    <row r="33092" spans="14:14" customFormat="1">
      <c r="N33092" s="74"/>
    </row>
    <row r="33093" spans="14:14" customFormat="1">
      <c r="N33093" s="74"/>
    </row>
    <row r="33094" spans="14:14" customFormat="1">
      <c r="N33094" s="74"/>
    </row>
    <row r="33095" spans="14:14" customFormat="1">
      <c r="N33095" s="74"/>
    </row>
    <row r="33096" spans="14:14" customFormat="1">
      <c r="N33096" s="74"/>
    </row>
    <row r="33097" spans="14:14" customFormat="1">
      <c r="N33097" s="74"/>
    </row>
    <row r="33098" spans="14:14" customFormat="1">
      <c r="N33098" s="74"/>
    </row>
    <row r="33099" spans="14:14" customFormat="1">
      <c r="N33099" s="74"/>
    </row>
    <row r="33100" spans="14:14" customFormat="1">
      <c r="N33100" s="74"/>
    </row>
    <row r="33101" spans="14:14" customFormat="1">
      <c r="N33101" s="74"/>
    </row>
    <row r="33102" spans="14:14" customFormat="1">
      <c r="N33102" s="74"/>
    </row>
    <row r="33103" spans="14:14" customFormat="1">
      <c r="N33103" s="74"/>
    </row>
    <row r="33104" spans="14:14" customFormat="1">
      <c r="N33104" s="74"/>
    </row>
    <row r="33105" spans="14:14" customFormat="1">
      <c r="N33105" s="74"/>
    </row>
    <row r="33106" spans="14:14" customFormat="1">
      <c r="N33106" s="74"/>
    </row>
    <row r="33107" spans="14:14" customFormat="1">
      <c r="N33107" s="74"/>
    </row>
    <row r="33108" spans="14:14" customFormat="1">
      <c r="N33108" s="74"/>
    </row>
    <row r="33109" spans="14:14" customFormat="1">
      <c r="N33109" s="74"/>
    </row>
    <row r="33110" spans="14:14" customFormat="1">
      <c r="N33110" s="74"/>
    </row>
    <row r="33111" spans="14:14" customFormat="1">
      <c r="N33111" s="74"/>
    </row>
    <row r="33112" spans="14:14" customFormat="1">
      <c r="N33112" s="74"/>
    </row>
    <row r="33113" spans="14:14" customFormat="1">
      <c r="N33113" s="74"/>
    </row>
    <row r="33114" spans="14:14" customFormat="1">
      <c r="N33114" s="74"/>
    </row>
    <row r="33115" spans="14:14" customFormat="1">
      <c r="N33115" s="74"/>
    </row>
    <row r="33116" spans="14:14" customFormat="1">
      <c r="N33116" s="74"/>
    </row>
    <row r="33117" spans="14:14" customFormat="1">
      <c r="N33117" s="74"/>
    </row>
    <row r="33118" spans="14:14" customFormat="1">
      <c r="N33118" s="74"/>
    </row>
    <row r="33119" spans="14:14" customFormat="1">
      <c r="N33119" s="74"/>
    </row>
    <row r="33120" spans="14:14" customFormat="1">
      <c r="N33120" s="74"/>
    </row>
    <row r="33121" spans="14:14" customFormat="1">
      <c r="N33121" s="74"/>
    </row>
    <row r="33122" spans="14:14" customFormat="1">
      <c r="N33122" s="74"/>
    </row>
    <row r="33123" spans="14:14" customFormat="1">
      <c r="N33123" s="74"/>
    </row>
    <row r="33124" spans="14:14" customFormat="1">
      <c r="N33124" s="74"/>
    </row>
    <row r="33125" spans="14:14" customFormat="1">
      <c r="N33125" s="74"/>
    </row>
    <row r="33126" spans="14:14" customFormat="1">
      <c r="N33126" s="74"/>
    </row>
    <row r="33127" spans="14:14" customFormat="1">
      <c r="N33127" s="74"/>
    </row>
    <row r="33128" spans="14:14" customFormat="1">
      <c r="N33128" s="74"/>
    </row>
    <row r="33129" spans="14:14" customFormat="1">
      <c r="N33129" s="74"/>
    </row>
    <row r="33130" spans="14:14" customFormat="1">
      <c r="N33130" s="74"/>
    </row>
    <row r="33131" spans="14:14" customFormat="1">
      <c r="N33131" s="74"/>
    </row>
    <row r="33132" spans="14:14" customFormat="1">
      <c r="N33132" s="74"/>
    </row>
    <row r="33133" spans="14:14" customFormat="1">
      <c r="N33133" s="74"/>
    </row>
    <row r="33134" spans="14:14" customFormat="1">
      <c r="N33134" s="74"/>
    </row>
    <row r="33135" spans="14:14" customFormat="1">
      <c r="N33135" s="74"/>
    </row>
    <row r="33136" spans="14:14" customFormat="1">
      <c r="N33136" s="74"/>
    </row>
    <row r="33137" spans="14:14" customFormat="1">
      <c r="N33137" s="74"/>
    </row>
    <row r="33138" spans="14:14" customFormat="1">
      <c r="N33138" s="74"/>
    </row>
    <row r="33139" spans="14:14" customFormat="1">
      <c r="N33139" s="74"/>
    </row>
    <row r="33140" spans="14:14" customFormat="1">
      <c r="N33140" s="74"/>
    </row>
    <row r="33141" spans="14:14" customFormat="1">
      <c r="N33141" s="74"/>
    </row>
    <row r="33142" spans="14:14" customFormat="1">
      <c r="N33142" s="74"/>
    </row>
    <row r="33143" spans="14:14" customFormat="1">
      <c r="N33143" s="74"/>
    </row>
    <row r="33144" spans="14:14" customFormat="1">
      <c r="N33144" s="74"/>
    </row>
    <row r="33145" spans="14:14" customFormat="1">
      <c r="N33145" s="74"/>
    </row>
    <row r="33146" spans="14:14" customFormat="1">
      <c r="N33146" s="74"/>
    </row>
    <row r="33147" spans="14:14" customFormat="1">
      <c r="N33147" s="74"/>
    </row>
    <row r="33148" spans="14:14" customFormat="1">
      <c r="N33148" s="74"/>
    </row>
    <row r="33149" spans="14:14" customFormat="1">
      <c r="N33149" s="74"/>
    </row>
    <row r="33150" spans="14:14" customFormat="1">
      <c r="N33150" s="74"/>
    </row>
    <row r="33151" spans="14:14" customFormat="1">
      <c r="N33151" s="74"/>
    </row>
    <row r="33152" spans="14:14" customFormat="1">
      <c r="N33152" s="74"/>
    </row>
    <row r="33153" spans="14:14" customFormat="1">
      <c r="N33153" s="74"/>
    </row>
    <row r="33154" spans="14:14" customFormat="1">
      <c r="N33154" s="74"/>
    </row>
    <row r="33155" spans="14:14" customFormat="1">
      <c r="N33155" s="74"/>
    </row>
    <row r="33156" spans="14:14" customFormat="1">
      <c r="N33156" s="74"/>
    </row>
    <row r="33157" spans="14:14" customFormat="1">
      <c r="N33157" s="74"/>
    </row>
    <row r="33158" spans="14:14" customFormat="1">
      <c r="N33158" s="74"/>
    </row>
    <row r="33159" spans="14:14" customFormat="1">
      <c r="N33159" s="74"/>
    </row>
    <row r="33160" spans="14:14" customFormat="1">
      <c r="N33160" s="74"/>
    </row>
    <row r="33161" spans="14:14" customFormat="1">
      <c r="N33161" s="74"/>
    </row>
    <row r="33162" spans="14:14" customFormat="1">
      <c r="N33162" s="74"/>
    </row>
    <row r="33163" spans="14:14" customFormat="1">
      <c r="N33163" s="74"/>
    </row>
    <row r="33164" spans="14:14" customFormat="1">
      <c r="N33164" s="74"/>
    </row>
    <row r="33165" spans="14:14" customFormat="1">
      <c r="N33165" s="74"/>
    </row>
    <row r="33166" spans="14:14" customFormat="1">
      <c r="N33166" s="74"/>
    </row>
    <row r="33167" spans="14:14" customFormat="1">
      <c r="N33167" s="74"/>
    </row>
    <row r="33168" spans="14:14" customFormat="1">
      <c r="N33168" s="74"/>
    </row>
    <row r="33169" spans="14:14" customFormat="1">
      <c r="N33169" s="74"/>
    </row>
    <row r="33170" spans="14:14" customFormat="1">
      <c r="N33170" s="74"/>
    </row>
    <row r="33171" spans="14:14" customFormat="1">
      <c r="N33171" s="74"/>
    </row>
    <row r="33172" spans="14:14" customFormat="1">
      <c r="N33172" s="74"/>
    </row>
    <row r="33173" spans="14:14" customFormat="1">
      <c r="N33173" s="74"/>
    </row>
    <row r="33174" spans="14:14" customFormat="1">
      <c r="N33174" s="74"/>
    </row>
    <row r="33175" spans="14:14" customFormat="1">
      <c r="N33175" s="74"/>
    </row>
    <row r="33176" spans="14:14" customFormat="1">
      <c r="N33176" s="74"/>
    </row>
    <row r="33177" spans="14:14" customFormat="1">
      <c r="N33177" s="74"/>
    </row>
    <row r="33178" spans="14:14" customFormat="1">
      <c r="N33178" s="74"/>
    </row>
    <row r="33179" spans="14:14" customFormat="1">
      <c r="N33179" s="74"/>
    </row>
    <row r="33180" spans="14:14" customFormat="1">
      <c r="N33180" s="74"/>
    </row>
    <row r="33181" spans="14:14" customFormat="1">
      <c r="N33181" s="74"/>
    </row>
    <row r="33182" spans="14:14" customFormat="1">
      <c r="N33182" s="74"/>
    </row>
    <row r="33183" spans="14:14" customFormat="1">
      <c r="N33183" s="74"/>
    </row>
    <row r="33184" spans="14:14" customFormat="1">
      <c r="N33184" s="74"/>
    </row>
    <row r="33185" spans="14:14" customFormat="1">
      <c r="N33185" s="74"/>
    </row>
    <row r="33186" spans="14:14" customFormat="1">
      <c r="N33186" s="74"/>
    </row>
    <row r="33187" spans="14:14" customFormat="1">
      <c r="N33187" s="74"/>
    </row>
    <row r="33188" spans="14:14" customFormat="1">
      <c r="N33188" s="74"/>
    </row>
    <row r="33189" spans="14:14" customFormat="1">
      <c r="N33189" s="74"/>
    </row>
    <row r="33190" spans="14:14" customFormat="1">
      <c r="N33190" s="74"/>
    </row>
    <row r="33191" spans="14:14" customFormat="1">
      <c r="N33191" s="74"/>
    </row>
    <row r="33192" spans="14:14" customFormat="1">
      <c r="N33192" s="74"/>
    </row>
    <row r="33193" spans="14:14" customFormat="1">
      <c r="N33193" s="74"/>
    </row>
    <row r="33194" spans="14:14" customFormat="1">
      <c r="N33194" s="74"/>
    </row>
    <row r="33195" spans="14:14" customFormat="1">
      <c r="N33195" s="74"/>
    </row>
    <row r="33196" spans="14:14" customFormat="1">
      <c r="N33196" s="74"/>
    </row>
    <row r="33197" spans="14:14" customFormat="1">
      <c r="N33197" s="74"/>
    </row>
    <row r="33198" spans="14:14" customFormat="1">
      <c r="N33198" s="74"/>
    </row>
    <row r="33199" spans="14:14" customFormat="1">
      <c r="N33199" s="74"/>
    </row>
    <row r="33200" spans="14:14" customFormat="1">
      <c r="N33200" s="74"/>
    </row>
    <row r="33201" spans="14:14" customFormat="1">
      <c r="N33201" s="74"/>
    </row>
    <row r="33202" spans="14:14" customFormat="1">
      <c r="N33202" s="74"/>
    </row>
    <row r="33203" spans="14:14" customFormat="1">
      <c r="N33203" s="74"/>
    </row>
    <row r="33204" spans="14:14" customFormat="1">
      <c r="N33204" s="74"/>
    </row>
    <row r="33205" spans="14:14" customFormat="1">
      <c r="N33205" s="74"/>
    </row>
    <row r="33206" spans="14:14" customFormat="1">
      <c r="N33206" s="74"/>
    </row>
    <row r="33207" spans="14:14" customFormat="1">
      <c r="N33207" s="74"/>
    </row>
    <row r="33208" spans="14:14" customFormat="1">
      <c r="N33208" s="74"/>
    </row>
    <row r="33209" spans="14:14" customFormat="1">
      <c r="N33209" s="74"/>
    </row>
    <row r="33210" spans="14:14" customFormat="1">
      <c r="N33210" s="74"/>
    </row>
    <row r="33211" spans="14:14" customFormat="1">
      <c r="N33211" s="74"/>
    </row>
    <row r="33212" spans="14:14" customFormat="1">
      <c r="N33212" s="74"/>
    </row>
    <row r="33213" spans="14:14" customFormat="1">
      <c r="N33213" s="74"/>
    </row>
    <row r="33214" spans="14:14" customFormat="1">
      <c r="N33214" s="74"/>
    </row>
    <row r="33215" spans="14:14" customFormat="1">
      <c r="N33215" s="74"/>
    </row>
    <row r="33216" spans="14:14" customFormat="1">
      <c r="N33216" s="74"/>
    </row>
    <row r="33217" spans="14:14" customFormat="1">
      <c r="N33217" s="74"/>
    </row>
    <row r="33218" spans="14:14" customFormat="1">
      <c r="N33218" s="74"/>
    </row>
    <row r="33219" spans="14:14" customFormat="1">
      <c r="N33219" s="74"/>
    </row>
    <row r="33220" spans="14:14" customFormat="1">
      <c r="N33220" s="74"/>
    </row>
    <row r="33221" spans="14:14" customFormat="1">
      <c r="N33221" s="74"/>
    </row>
    <row r="33222" spans="14:14" customFormat="1">
      <c r="N33222" s="74"/>
    </row>
    <row r="33223" spans="14:14" customFormat="1">
      <c r="N33223" s="74"/>
    </row>
    <row r="33224" spans="14:14" customFormat="1">
      <c r="N33224" s="74"/>
    </row>
    <row r="33225" spans="14:14" customFormat="1">
      <c r="N33225" s="74"/>
    </row>
    <row r="33226" spans="14:14" customFormat="1">
      <c r="N33226" s="74"/>
    </row>
    <row r="33227" spans="14:14" customFormat="1">
      <c r="N33227" s="74"/>
    </row>
    <row r="33228" spans="14:14" customFormat="1">
      <c r="N33228" s="74"/>
    </row>
    <row r="33229" spans="14:14" customFormat="1">
      <c r="N33229" s="74"/>
    </row>
    <row r="33230" spans="14:14" customFormat="1">
      <c r="N33230" s="74"/>
    </row>
    <row r="33231" spans="14:14" customFormat="1">
      <c r="N33231" s="74"/>
    </row>
    <row r="33232" spans="14:14" customFormat="1">
      <c r="N33232" s="74"/>
    </row>
    <row r="33233" spans="14:14" customFormat="1">
      <c r="N33233" s="74"/>
    </row>
    <row r="33234" spans="14:14" customFormat="1">
      <c r="N33234" s="74"/>
    </row>
    <row r="33235" spans="14:14" customFormat="1">
      <c r="N33235" s="74"/>
    </row>
    <row r="33236" spans="14:14" customFormat="1">
      <c r="N33236" s="74"/>
    </row>
    <row r="33237" spans="14:14" customFormat="1">
      <c r="N33237" s="74"/>
    </row>
    <row r="33238" spans="14:14" customFormat="1">
      <c r="N33238" s="74"/>
    </row>
    <row r="33239" spans="14:14" customFormat="1">
      <c r="N33239" s="74"/>
    </row>
    <row r="33240" spans="14:14" customFormat="1">
      <c r="N33240" s="74"/>
    </row>
    <row r="33241" spans="14:14" customFormat="1">
      <c r="N33241" s="74"/>
    </row>
    <row r="33242" spans="14:14" customFormat="1">
      <c r="N33242" s="74"/>
    </row>
    <row r="33243" spans="14:14" customFormat="1">
      <c r="N33243" s="74"/>
    </row>
    <row r="33244" spans="14:14" customFormat="1">
      <c r="N33244" s="74"/>
    </row>
    <row r="33245" spans="14:14" customFormat="1">
      <c r="N33245" s="74"/>
    </row>
    <row r="33246" spans="14:14" customFormat="1">
      <c r="N33246" s="74"/>
    </row>
    <row r="33247" spans="14:14" customFormat="1">
      <c r="N33247" s="74"/>
    </row>
    <row r="33248" spans="14:14" customFormat="1">
      <c r="N33248" s="74"/>
    </row>
    <row r="33249" spans="14:14" customFormat="1">
      <c r="N33249" s="74"/>
    </row>
    <row r="33250" spans="14:14" customFormat="1">
      <c r="N33250" s="74"/>
    </row>
    <row r="33251" spans="14:14" customFormat="1">
      <c r="N33251" s="74"/>
    </row>
    <row r="33252" spans="14:14" customFormat="1">
      <c r="N33252" s="74"/>
    </row>
    <row r="33253" spans="14:14" customFormat="1">
      <c r="N33253" s="74"/>
    </row>
    <row r="33254" spans="14:14" customFormat="1">
      <c r="N33254" s="74"/>
    </row>
    <row r="33255" spans="14:14" customFormat="1">
      <c r="N33255" s="74"/>
    </row>
    <row r="33256" spans="14:14" customFormat="1">
      <c r="N33256" s="74"/>
    </row>
    <row r="33257" spans="14:14" customFormat="1">
      <c r="N33257" s="74"/>
    </row>
    <row r="33258" spans="14:14" customFormat="1">
      <c r="N33258" s="74"/>
    </row>
    <row r="33259" spans="14:14" customFormat="1">
      <c r="N33259" s="74"/>
    </row>
    <row r="33260" spans="14:14" customFormat="1">
      <c r="N33260" s="74"/>
    </row>
    <row r="33261" spans="14:14" customFormat="1">
      <c r="N33261" s="74"/>
    </row>
    <row r="33262" spans="14:14" customFormat="1">
      <c r="N33262" s="74"/>
    </row>
    <row r="33263" spans="14:14" customFormat="1">
      <c r="N33263" s="74"/>
    </row>
    <row r="33264" spans="14:14" customFormat="1">
      <c r="N33264" s="74"/>
    </row>
    <row r="33265" spans="14:14" customFormat="1">
      <c r="N33265" s="74"/>
    </row>
    <row r="33266" spans="14:14" customFormat="1">
      <c r="N33266" s="74"/>
    </row>
    <row r="33267" spans="14:14" customFormat="1">
      <c r="N33267" s="74"/>
    </row>
    <row r="33268" spans="14:14" customFormat="1">
      <c r="N33268" s="74"/>
    </row>
    <row r="33269" spans="14:14" customFormat="1">
      <c r="N33269" s="74"/>
    </row>
    <row r="33270" spans="14:14" customFormat="1">
      <c r="N33270" s="74"/>
    </row>
    <row r="33271" spans="14:14" customFormat="1">
      <c r="N33271" s="74"/>
    </row>
    <row r="33272" spans="14:14" customFormat="1">
      <c r="N33272" s="74"/>
    </row>
    <row r="33273" spans="14:14" customFormat="1">
      <c r="N33273" s="74"/>
    </row>
    <row r="33274" spans="14:14" customFormat="1">
      <c r="N33274" s="74"/>
    </row>
    <row r="33275" spans="14:14" customFormat="1">
      <c r="N33275" s="74"/>
    </row>
    <row r="33276" spans="14:14" customFormat="1">
      <c r="N33276" s="74"/>
    </row>
    <row r="33277" spans="14:14" customFormat="1">
      <c r="N33277" s="74"/>
    </row>
    <row r="33278" spans="14:14" customFormat="1">
      <c r="N33278" s="74"/>
    </row>
    <row r="33279" spans="14:14" customFormat="1">
      <c r="N33279" s="74"/>
    </row>
    <row r="33280" spans="14:14" customFormat="1">
      <c r="N33280" s="74"/>
    </row>
    <row r="33281" spans="14:14" customFormat="1">
      <c r="N33281" s="74"/>
    </row>
    <row r="33282" spans="14:14" customFormat="1">
      <c r="N33282" s="74"/>
    </row>
    <row r="33283" spans="14:14" customFormat="1">
      <c r="N33283" s="74"/>
    </row>
    <row r="33284" spans="14:14" customFormat="1">
      <c r="N33284" s="74"/>
    </row>
    <row r="33285" spans="14:14" customFormat="1">
      <c r="N33285" s="74"/>
    </row>
    <row r="33286" spans="14:14" customFormat="1">
      <c r="N33286" s="74"/>
    </row>
    <row r="33287" spans="14:14" customFormat="1">
      <c r="N33287" s="74"/>
    </row>
    <row r="33288" spans="14:14" customFormat="1">
      <c r="N33288" s="74"/>
    </row>
    <row r="33289" spans="14:14" customFormat="1">
      <c r="N33289" s="74"/>
    </row>
    <row r="33290" spans="14:14" customFormat="1">
      <c r="N33290" s="74"/>
    </row>
    <row r="33291" spans="14:14" customFormat="1">
      <c r="N33291" s="74"/>
    </row>
    <row r="33292" spans="14:14" customFormat="1">
      <c r="N33292" s="74"/>
    </row>
    <row r="33293" spans="14:14" customFormat="1">
      <c r="N33293" s="74"/>
    </row>
    <row r="33294" spans="14:14" customFormat="1">
      <c r="N33294" s="74"/>
    </row>
    <row r="33295" spans="14:14" customFormat="1">
      <c r="N33295" s="74"/>
    </row>
    <row r="33296" spans="14:14" customFormat="1">
      <c r="N33296" s="74"/>
    </row>
    <row r="33297" spans="14:14" customFormat="1">
      <c r="N33297" s="74"/>
    </row>
    <row r="33298" spans="14:14" customFormat="1">
      <c r="N33298" s="74"/>
    </row>
    <row r="33299" spans="14:14" customFormat="1">
      <c r="N33299" s="74"/>
    </row>
    <row r="33300" spans="14:14" customFormat="1">
      <c r="N33300" s="74"/>
    </row>
    <row r="33301" spans="14:14" customFormat="1">
      <c r="N33301" s="74"/>
    </row>
    <row r="33302" spans="14:14" customFormat="1">
      <c r="N33302" s="74"/>
    </row>
    <row r="33303" spans="14:14" customFormat="1">
      <c r="N33303" s="74"/>
    </row>
    <row r="33304" spans="14:14" customFormat="1">
      <c r="N33304" s="74"/>
    </row>
    <row r="33305" spans="14:14" customFormat="1">
      <c r="N33305" s="74"/>
    </row>
    <row r="33306" spans="14:14" customFormat="1">
      <c r="N33306" s="74"/>
    </row>
    <row r="33307" spans="14:14" customFormat="1">
      <c r="N33307" s="74"/>
    </row>
    <row r="33308" spans="14:14" customFormat="1">
      <c r="N33308" s="74"/>
    </row>
    <row r="33309" spans="14:14" customFormat="1">
      <c r="N33309" s="74"/>
    </row>
    <row r="33310" spans="14:14" customFormat="1">
      <c r="N33310" s="74"/>
    </row>
    <row r="33311" spans="14:14" customFormat="1">
      <c r="N33311" s="74"/>
    </row>
    <row r="33312" spans="14:14" customFormat="1">
      <c r="N33312" s="74"/>
    </row>
    <row r="33313" spans="14:14" customFormat="1">
      <c r="N33313" s="74"/>
    </row>
    <row r="33314" spans="14:14" customFormat="1">
      <c r="N33314" s="74"/>
    </row>
    <row r="33315" spans="14:14" customFormat="1">
      <c r="N33315" s="74"/>
    </row>
    <row r="33316" spans="14:14" customFormat="1">
      <c r="N33316" s="74"/>
    </row>
    <row r="33317" spans="14:14" customFormat="1">
      <c r="N33317" s="74"/>
    </row>
    <row r="33318" spans="14:14" customFormat="1">
      <c r="N33318" s="74"/>
    </row>
    <row r="33319" spans="14:14" customFormat="1">
      <c r="N33319" s="74"/>
    </row>
    <row r="33320" spans="14:14" customFormat="1">
      <c r="N33320" s="74"/>
    </row>
    <row r="33321" spans="14:14" customFormat="1">
      <c r="N33321" s="74"/>
    </row>
    <row r="33322" spans="14:14" customFormat="1">
      <c r="N33322" s="74"/>
    </row>
    <row r="33323" spans="14:14" customFormat="1">
      <c r="N33323" s="74"/>
    </row>
    <row r="33324" spans="14:14" customFormat="1">
      <c r="N33324" s="74"/>
    </row>
    <row r="33325" spans="14:14" customFormat="1">
      <c r="N33325" s="74"/>
    </row>
    <row r="33326" spans="14:14" customFormat="1">
      <c r="N33326" s="74"/>
    </row>
    <row r="33327" spans="14:14" customFormat="1">
      <c r="N33327" s="74"/>
    </row>
    <row r="33328" spans="14:14" customFormat="1">
      <c r="N33328" s="74"/>
    </row>
    <row r="33329" spans="14:14" customFormat="1">
      <c r="N33329" s="74"/>
    </row>
    <row r="33330" spans="14:14" customFormat="1">
      <c r="N33330" s="74"/>
    </row>
    <row r="33331" spans="14:14" customFormat="1">
      <c r="N33331" s="74"/>
    </row>
    <row r="33332" spans="14:14" customFormat="1">
      <c r="N33332" s="74"/>
    </row>
    <row r="33333" spans="14:14" customFormat="1">
      <c r="N33333" s="74"/>
    </row>
    <row r="33334" spans="14:14" customFormat="1">
      <c r="N33334" s="74"/>
    </row>
    <row r="33335" spans="14:14" customFormat="1">
      <c r="N33335" s="74"/>
    </row>
    <row r="33336" spans="14:14" customFormat="1">
      <c r="N33336" s="74"/>
    </row>
    <row r="33337" spans="14:14" customFormat="1">
      <c r="N33337" s="74"/>
    </row>
    <row r="33338" spans="14:14" customFormat="1">
      <c r="N33338" s="74"/>
    </row>
    <row r="33339" spans="14:14" customFormat="1">
      <c r="N33339" s="74"/>
    </row>
    <row r="33340" spans="14:14" customFormat="1">
      <c r="N33340" s="74"/>
    </row>
    <row r="33341" spans="14:14" customFormat="1">
      <c r="N33341" s="74"/>
    </row>
    <row r="33342" spans="14:14" customFormat="1">
      <c r="N33342" s="74"/>
    </row>
    <row r="33343" spans="14:14" customFormat="1">
      <c r="N33343" s="74"/>
    </row>
    <row r="33344" spans="14:14" customFormat="1">
      <c r="N33344" s="74"/>
    </row>
    <row r="33345" spans="14:14" customFormat="1">
      <c r="N33345" s="74"/>
    </row>
    <row r="33346" spans="14:14" customFormat="1">
      <c r="N33346" s="74"/>
    </row>
    <row r="33347" spans="14:14" customFormat="1">
      <c r="N33347" s="74"/>
    </row>
    <row r="33348" spans="14:14" customFormat="1">
      <c r="N33348" s="74"/>
    </row>
    <row r="33349" spans="14:14" customFormat="1">
      <c r="N33349" s="74"/>
    </row>
    <row r="33350" spans="14:14" customFormat="1">
      <c r="N33350" s="74"/>
    </row>
    <row r="33351" spans="14:14" customFormat="1">
      <c r="N33351" s="74"/>
    </row>
    <row r="33352" spans="14:14" customFormat="1">
      <c r="N33352" s="74"/>
    </row>
    <row r="33353" spans="14:14" customFormat="1">
      <c r="N33353" s="74"/>
    </row>
    <row r="33354" spans="14:14" customFormat="1">
      <c r="N33354" s="74"/>
    </row>
    <row r="33355" spans="14:14" customFormat="1">
      <c r="N33355" s="74"/>
    </row>
    <row r="33356" spans="14:14" customFormat="1">
      <c r="N33356" s="74"/>
    </row>
    <row r="33357" spans="14:14" customFormat="1">
      <c r="N33357" s="74"/>
    </row>
    <row r="33358" spans="14:14" customFormat="1">
      <c r="N33358" s="74"/>
    </row>
    <row r="33359" spans="14:14" customFormat="1">
      <c r="N33359" s="74"/>
    </row>
    <row r="33360" spans="14:14" customFormat="1">
      <c r="N33360" s="74"/>
    </row>
    <row r="33361" spans="14:14" customFormat="1">
      <c r="N33361" s="74"/>
    </row>
    <row r="33362" spans="14:14" customFormat="1">
      <c r="N33362" s="74"/>
    </row>
    <row r="33363" spans="14:14" customFormat="1">
      <c r="N33363" s="74"/>
    </row>
    <row r="33364" spans="14:14" customFormat="1">
      <c r="N33364" s="74"/>
    </row>
    <row r="33365" spans="14:14" customFormat="1">
      <c r="N33365" s="74"/>
    </row>
    <row r="33366" spans="14:14" customFormat="1">
      <c r="N33366" s="74"/>
    </row>
    <row r="33367" spans="14:14" customFormat="1">
      <c r="N33367" s="74"/>
    </row>
    <row r="33368" spans="14:14" customFormat="1">
      <c r="N33368" s="74"/>
    </row>
    <row r="33369" spans="14:14" customFormat="1">
      <c r="N33369" s="74"/>
    </row>
    <row r="33370" spans="14:14" customFormat="1">
      <c r="N33370" s="74"/>
    </row>
    <row r="33371" spans="14:14" customFormat="1">
      <c r="N33371" s="74"/>
    </row>
    <row r="33372" spans="14:14" customFormat="1">
      <c r="N33372" s="74"/>
    </row>
    <row r="33373" spans="14:14" customFormat="1">
      <c r="N33373" s="74"/>
    </row>
    <row r="33374" spans="14:14" customFormat="1">
      <c r="N33374" s="74"/>
    </row>
    <row r="33375" spans="14:14" customFormat="1">
      <c r="N33375" s="74"/>
    </row>
    <row r="33376" spans="14:14" customFormat="1">
      <c r="N33376" s="74"/>
    </row>
    <row r="33377" spans="14:14" customFormat="1">
      <c r="N33377" s="74"/>
    </row>
    <row r="33378" spans="14:14" customFormat="1">
      <c r="N33378" s="74"/>
    </row>
    <row r="33379" spans="14:14" customFormat="1">
      <c r="N33379" s="74"/>
    </row>
    <row r="33380" spans="14:14" customFormat="1">
      <c r="N33380" s="74"/>
    </row>
    <row r="33381" spans="14:14" customFormat="1">
      <c r="N33381" s="74"/>
    </row>
    <row r="33382" spans="14:14" customFormat="1">
      <c r="N33382" s="74"/>
    </row>
    <row r="33383" spans="14:14" customFormat="1">
      <c r="N33383" s="74"/>
    </row>
    <row r="33384" spans="14:14" customFormat="1">
      <c r="N33384" s="74"/>
    </row>
    <row r="33385" spans="14:14" customFormat="1">
      <c r="N33385" s="74"/>
    </row>
    <row r="33386" spans="14:14" customFormat="1">
      <c r="N33386" s="74"/>
    </row>
    <row r="33387" spans="14:14" customFormat="1">
      <c r="N33387" s="74"/>
    </row>
    <row r="33388" spans="14:14" customFormat="1">
      <c r="N33388" s="74"/>
    </row>
    <row r="33389" spans="14:14" customFormat="1">
      <c r="N33389" s="74"/>
    </row>
    <row r="33390" spans="14:14" customFormat="1">
      <c r="N33390" s="74"/>
    </row>
    <row r="33391" spans="14:14" customFormat="1">
      <c r="N33391" s="74"/>
    </row>
    <row r="33392" spans="14:14" customFormat="1">
      <c r="N33392" s="74"/>
    </row>
    <row r="33393" spans="14:14" customFormat="1">
      <c r="N33393" s="74"/>
    </row>
    <row r="33394" spans="14:14" customFormat="1">
      <c r="N33394" s="74"/>
    </row>
    <row r="33395" spans="14:14" customFormat="1">
      <c r="N33395" s="74"/>
    </row>
    <row r="33396" spans="14:14" customFormat="1">
      <c r="N33396" s="74"/>
    </row>
    <row r="33397" spans="14:14" customFormat="1">
      <c r="N33397" s="74"/>
    </row>
    <row r="33398" spans="14:14" customFormat="1">
      <c r="N33398" s="74"/>
    </row>
    <row r="33399" spans="14:14" customFormat="1">
      <c r="N33399" s="74"/>
    </row>
    <row r="33400" spans="14:14" customFormat="1">
      <c r="N33400" s="74"/>
    </row>
    <row r="33401" spans="14:14" customFormat="1">
      <c r="N33401" s="74"/>
    </row>
    <row r="33402" spans="14:14" customFormat="1">
      <c r="N33402" s="74"/>
    </row>
    <row r="33403" spans="14:14" customFormat="1">
      <c r="N33403" s="74"/>
    </row>
    <row r="33404" spans="14:14" customFormat="1">
      <c r="N33404" s="74"/>
    </row>
    <row r="33405" spans="14:14" customFormat="1">
      <c r="N33405" s="74"/>
    </row>
    <row r="33406" spans="14:14" customFormat="1">
      <c r="N33406" s="74"/>
    </row>
    <row r="33407" spans="14:14" customFormat="1">
      <c r="N33407" s="74"/>
    </row>
    <row r="33408" spans="14:14" customFormat="1">
      <c r="N33408" s="74"/>
    </row>
    <row r="33409" spans="14:14" customFormat="1">
      <c r="N33409" s="74"/>
    </row>
    <row r="33410" spans="14:14" customFormat="1">
      <c r="N33410" s="74"/>
    </row>
    <row r="33411" spans="14:14" customFormat="1">
      <c r="N33411" s="74"/>
    </row>
    <row r="33412" spans="14:14" customFormat="1">
      <c r="N33412" s="74"/>
    </row>
    <row r="33413" spans="14:14" customFormat="1">
      <c r="N33413" s="74"/>
    </row>
    <row r="33414" spans="14:14" customFormat="1">
      <c r="N33414" s="74"/>
    </row>
    <row r="33415" spans="14:14" customFormat="1">
      <c r="N33415" s="74"/>
    </row>
    <row r="33416" spans="14:14" customFormat="1">
      <c r="N33416" s="74"/>
    </row>
    <row r="33417" spans="14:14" customFormat="1">
      <c r="N33417" s="74"/>
    </row>
    <row r="33418" spans="14:14" customFormat="1">
      <c r="N33418" s="74"/>
    </row>
    <row r="33419" spans="14:14" customFormat="1">
      <c r="N33419" s="74"/>
    </row>
    <row r="33420" spans="14:14" customFormat="1">
      <c r="N33420" s="74"/>
    </row>
    <row r="33421" spans="14:14" customFormat="1">
      <c r="N33421" s="74"/>
    </row>
    <row r="33422" spans="14:14" customFormat="1">
      <c r="N33422" s="74"/>
    </row>
    <row r="33423" spans="14:14" customFormat="1">
      <c r="N33423" s="74"/>
    </row>
    <row r="33424" spans="14:14" customFormat="1">
      <c r="N33424" s="74"/>
    </row>
    <row r="33425" spans="14:14" customFormat="1">
      <c r="N33425" s="74"/>
    </row>
    <row r="33426" spans="14:14" customFormat="1">
      <c r="N33426" s="74"/>
    </row>
    <row r="33427" spans="14:14" customFormat="1">
      <c r="N33427" s="74"/>
    </row>
    <row r="33428" spans="14:14" customFormat="1">
      <c r="N33428" s="74"/>
    </row>
    <row r="33429" spans="14:14" customFormat="1">
      <c r="N33429" s="74"/>
    </row>
    <row r="33430" spans="14:14" customFormat="1">
      <c r="N33430" s="74"/>
    </row>
    <row r="33431" spans="14:14" customFormat="1">
      <c r="N33431" s="74"/>
    </row>
    <row r="33432" spans="14:14" customFormat="1">
      <c r="N33432" s="74"/>
    </row>
    <row r="33433" spans="14:14" customFormat="1">
      <c r="N33433" s="74"/>
    </row>
    <row r="33434" spans="14:14" customFormat="1">
      <c r="N33434" s="74"/>
    </row>
    <row r="33435" spans="14:14" customFormat="1">
      <c r="N33435" s="74"/>
    </row>
    <row r="33436" spans="14:14" customFormat="1">
      <c r="N33436" s="74"/>
    </row>
    <row r="33437" spans="14:14" customFormat="1">
      <c r="N33437" s="74"/>
    </row>
    <row r="33438" spans="14:14" customFormat="1">
      <c r="N33438" s="74"/>
    </row>
    <row r="33439" spans="14:14" customFormat="1">
      <c r="N33439" s="74"/>
    </row>
    <row r="33440" spans="14:14" customFormat="1">
      <c r="N33440" s="74"/>
    </row>
    <row r="33441" spans="14:14" customFormat="1">
      <c r="N33441" s="74"/>
    </row>
    <row r="33442" spans="14:14" customFormat="1">
      <c r="N33442" s="74"/>
    </row>
    <row r="33443" spans="14:14" customFormat="1">
      <c r="N33443" s="74"/>
    </row>
    <row r="33444" spans="14:14" customFormat="1">
      <c r="N33444" s="74"/>
    </row>
    <row r="33445" spans="14:14" customFormat="1">
      <c r="N33445" s="74"/>
    </row>
    <row r="33446" spans="14:14" customFormat="1">
      <c r="N33446" s="74"/>
    </row>
    <row r="33447" spans="14:14" customFormat="1">
      <c r="N33447" s="74"/>
    </row>
    <row r="33448" spans="14:14" customFormat="1">
      <c r="N33448" s="74"/>
    </row>
    <row r="33449" spans="14:14" customFormat="1">
      <c r="N33449" s="74"/>
    </row>
    <row r="33450" spans="14:14" customFormat="1">
      <c r="N33450" s="74"/>
    </row>
    <row r="33451" spans="14:14" customFormat="1">
      <c r="N33451" s="74"/>
    </row>
    <row r="33452" spans="14:14" customFormat="1">
      <c r="N33452" s="74"/>
    </row>
    <row r="33453" spans="14:14" customFormat="1">
      <c r="N33453" s="74"/>
    </row>
    <row r="33454" spans="14:14" customFormat="1">
      <c r="N33454" s="74"/>
    </row>
    <row r="33455" spans="14:14" customFormat="1">
      <c r="N33455" s="74"/>
    </row>
    <row r="33456" spans="14:14" customFormat="1">
      <c r="N33456" s="74"/>
    </row>
    <row r="33457" spans="14:14" customFormat="1">
      <c r="N33457" s="74"/>
    </row>
    <row r="33458" spans="14:14" customFormat="1">
      <c r="N33458" s="74"/>
    </row>
    <row r="33459" spans="14:14" customFormat="1">
      <c r="N33459" s="74"/>
    </row>
    <row r="33460" spans="14:14" customFormat="1">
      <c r="N33460" s="74"/>
    </row>
    <row r="33461" spans="14:14" customFormat="1">
      <c r="N33461" s="74"/>
    </row>
    <row r="33462" spans="14:14" customFormat="1">
      <c r="N33462" s="74"/>
    </row>
    <row r="33463" spans="14:14" customFormat="1">
      <c r="N33463" s="74"/>
    </row>
    <row r="33464" spans="14:14" customFormat="1">
      <c r="N33464" s="74"/>
    </row>
    <row r="33465" spans="14:14" customFormat="1">
      <c r="N33465" s="74"/>
    </row>
    <row r="33466" spans="14:14" customFormat="1">
      <c r="N33466" s="74"/>
    </row>
    <row r="33467" spans="14:14" customFormat="1">
      <c r="N33467" s="74"/>
    </row>
    <row r="33468" spans="14:14" customFormat="1">
      <c r="N33468" s="74"/>
    </row>
    <row r="33469" spans="14:14" customFormat="1">
      <c r="N33469" s="74"/>
    </row>
    <row r="33470" spans="14:14" customFormat="1">
      <c r="N33470" s="74"/>
    </row>
    <row r="33471" spans="14:14" customFormat="1">
      <c r="N33471" s="74"/>
    </row>
    <row r="33472" spans="14:14" customFormat="1">
      <c r="N33472" s="74"/>
    </row>
    <row r="33473" spans="14:14" customFormat="1">
      <c r="N33473" s="74"/>
    </row>
    <row r="33474" spans="14:14" customFormat="1">
      <c r="N33474" s="74"/>
    </row>
    <row r="33475" spans="14:14" customFormat="1">
      <c r="N33475" s="74"/>
    </row>
    <row r="33476" spans="14:14" customFormat="1">
      <c r="N33476" s="74"/>
    </row>
    <row r="33477" spans="14:14" customFormat="1">
      <c r="N33477" s="74"/>
    </row>
    <row r="33478" spans="14:14" customFormat="1">
      <c r="N33478" s="74"/>
    </row>
    <row r="33479" spans="14:14" customFormat="1">
      <c r="N33479" s="74"/>
    </row>
    <row r="33480" spans="14:14" customFormat="1">
      <c r="N33480" s="74"/>
    </row>
    <row r="33481" spans="14:14" customFormat="1">
      <c r="N33481" s="74"/>
    </row>
    <row r="33482" spans="14:14" customFormat="1">
      <c r="N33482" s="74"/>
    </row>
    <row r="33483" spans="14:14" customFormat="1">
      <c r="N33483" s="74"/>
    </row>
    <row r="33484" spans="14:14" customFormat="1">
      <c r="N33484" s="74"/>
    </row>
    <row r="33485" spans="14:14" customFormat="1">
      <c r="N33485" s="74"/>
    </row>
    <row r="33486" spans="14:14" customFormat="1">
      <c r="N33486" s="74"/>
    </row>
    <row r="33487" spans="14:14" customFormat="1">
      <c r="N33487" s="74"/>
    </row>
    <row r="33488" spans="14:14" customFormat="1">
      <c r="N33488" s="74"/>
    </row>
    <row r="33489" spans="14:14" customFormat="1">
      <c r="N33489" s="74"/>
    </row>
    <row r="33490" spans="14:14" customFormat="1">
      <c r="N33490" s="74"/>
    </row>
    <row r="33491" spans="14:14" customFormat="1">
      <c r="N33491" s="74"/>
    </row>
    <row r="33492" spans="14:14" customFormat="1">
      <c r="N33492" s="74"/>
    </row>
    <row r="33493" spans="14:14" customFormat="1">
      <c r="N33493" s="74"/>
    </row>
    <row r="33494" spans="14:14" customFormat="1">
      <c r="N33494" s="74"/>
    </row>
    <row r="33495" spans="14:14" customFormat="1">
      <c r="N33495" s="74"/>
    </row>
    <row r="33496" spans="14:14" customFormat="1">
      <c r="N33496" s="74"/>
    </row>
    <row r="33497" spans="14:14" customFormat="1">
      <c r="N33497" s="74"/>
    </row>
    <row r="33498" spans="14:14" customFormat="1">
      <c r="N33498" s="74"/>
    </row>
    <row r="33499" spans="14:14" customFormat="1">
      <c r="N33499" s="74"/>
    </row>
    <row r="33500" spans="14:14" customFormat="1">
      <c r="N33500" s="74"/>
    </row>
    <row r="33501" spans="14:14" customFormat="1">
      <c r="N33501" s="74"/>
    </row>
    <row r="33502" spans="14:14" customFormat="1">
      <c r="N33502" s="74"/>
    </row>
    <row r="33503" spans="14:14" customFormat="1">
      <c r="N33503" s="74"/>
    </row>
    <row r="33504" spans="14:14" customFormat="1">
      <c r="N33504" s="74"/>
    </row>
    <row r="33505" spans="14:14" customFormat="1">
      <c r="N33505" s="74"/>
    </row>
    <row r="33506" spans="14:14" customFormat="1">
      <c r="N33506" s="74"/>
    </row>
    <row r="33507" spans="14:14" customFormat="1">
      <c r="N33507" s="74"/>
    </row>
    <row r="33508" spans="14:14" customFormat="1">
      <c r="N33508" s="74"/>
    </row>
    <row r="33509" spans="14:14" customFormat="1">
      <c r="N33509" s="74"/>
    </row>
    <row r="33510" spans="14:14" customFormat="1">
      <c r="N33510" s="74"/>
    </row>
    <row r="33511" spans="14:14" customFormat="1">
      <c r="N33511" s="74"/>
    </row>
    <row r="33512" spans="14:14" customFormat="1">
      <c r="N33512" s="74"/>
    </row>
    <row r="33513" spans="14:14" customFormat="1">
      <c r="N33513" s="74"/>
    </row>
    <row r="33514" spans="14:14" customFormat="1">
      <c r="N33514" s="74"/>
    </row>
    <row r="33515" spans="14:14" customFormat="1">
      <c r="N33515" s="74"/>
    </row>
    <row r="33516" spans="14:14" customFormat="1">
      <c r="N33516" s="74"/>
    </row>
    <row r="33517" spans="14:14" customFormat="1">
      <c r="N33517" s="74"/>
    </row>
    <row r="33518" spans="14:14" customFormat="1">
      <c r="N33518" s="74"/>
    </row>
    <row r="33519" spans="14:14" customFormat="1">
      <c r="N33519" s="74"/>
    </row>
    <row r="33520" spans="14:14" customFormat="1">
      <c r="N33520" s="74"/>
    </row>
    <row r="33521" spans="14:14" customFormat="1">
      <c r="N33521" s="74"/>
    </row>
    <row r="33522" spans="14:14" customFormat="1">
      <c r="N33522" s="74"/>
    </row>
    <row r="33523" spans="14:14" customFormat="1">
      <c r="N33523" s="74"/>
    </row>
    <row r="33524" spans="14:14" customFormat="1">
      <c r="N33524" s="74"/>
    </row>
    <row r="33525" spans="14:14" customFormat="1">
      <c r="N33525" s="74"/>
    </row>
    <row r="33526" spans="14:14" customFormat="1">
      <c r="N33526" s="74"/>
    </row>
    <row r="33527" spans="14:14" customFormat="1">
      <c r="N33527" s="74"/>
    </row>
    <row r="33528" spans="14:14" customFormat="1">
      <c r="N33528" s="74"/>
    </row>
    <row r="33529" spans="14:14" customFormat="1">
      <c r="N33529" s="74"/>
    </row>
    <row r="33530" spans="14:14" customFormat="1">
      <c r="N33530" s="74"/>
    </row>
    <row r="33531" spans="14:14" customFormat="1">
      <c r="N33531" s="74"/>
    </row>
    <row r="33532" spans="14:14" customFormat="1">
      <c r="N33532" s="74"/>
    </row>
    <row r="33533" spans="14:14" customFormat="1">
      <c r="N33533" s="74"/>
    </row>
    <row r="33534" spans="14:14" customFormat="1">
      <c r="N33534" s="74"/>
    </row>
    <row r="33535" spans="14:14" customFormat="1">
      <c r="N33535" s="74"/>
    </row>
    <row r="33536" spans="14:14" customFormat="1">
      <c r="N33536" s="74"/>
    </row>
    <row r="33537" spans="14:14" customFormat="1">
      <c r="N33537" s="74"/>
    </row>
    <row r="33538" spans="14:14" customFormat="1">
      <c r="N33538" s="74"/>
    </row>
    <row r="33539" spans="14:14" customFormat="1">
      <c r="N33539" s="74"/>
    </row>
    <row r="33540" spans="14:14" customFormat="1">
      <c r="N33540" s="74"/>
    </row>
    <row r="33541" spans="14:14" customFormat="1">
      <c r="N33541" s="74"/>
    </row>
    <row r="33542" spans="14:14" customFormat="1">
      <c r="N33542" s="74"/>
    </row>
    <row r="33543" spans="14:14" customFormat="1">
      <c r="N33543" s="74"/>
    </row>
    <row r="33544" spans="14:14" customFormat="1">
      <c r="N33544" s="74"/>
    </row>
    <row r="33545" spans="14:14" customFormat="1">
      <c r="N33545" s="74"/>
    </row>
    <row r="33546" spans="14:14" customFormat="1">
      <c r="N33546" s="74"/>
    </row>
    <row r="33547" spans="14:14" customFormat="1">
      <c r="N33547" s="74"/>
    </row>
    <row r="33548" spans="14:14" customFormat="1">
      <c r="N33548" s="74"/>
    </row>
    <row r="33549" spans="14:14" customFormat="1">
      <c r="N33549" s="74"/>
    </row>
    <row r="33550" spans="14:14" customFormat="1">
      <c r="N33550" s="74"/>
    </row>
    <row r="33551" spans="14:14" customFormat="1">
      <c r="N33551" s="74"/>
    </row>
    <row r="33552" spans="14:14" customFormat="1">
      <c r="N33552" s="74"/>
    </row>
    <row r="33553" spans="14:14" customFormat="1">
      <c r="N33553" s="74"/>
    </row>
    <row r="33554" spans="14:14" customFormat="1">
      <c r="N33554" s="74"/>
    </row>
    <row r="33555" spans="14:14" customFormat="1">
      <c r="N33555" s="74"/>
    </row>
    <row r="33556" spans="14:14" customFormat="1">
      <c r="N33556" s="74"/>
    </row>
    <row r="33557" spans="14:14" customFormat="1">
      <c r="N33557" s="74"/>
    </row>
    <row r="33558" spans="14:14" customFormat="1">
      <c r="N33558" s="74"/>
    </row>
    <row r="33559" spans="14:14" customFormat="1">
      <c r="N33559" s="74"/>
    </row>
    <row r="33560" spans="14:14" customFormat="1">
      <c r="N33560" s="74"/>
    </row>
    <row r="33561" spans="14:14" customFormat="1">
      <c r="N33561" s="74"/>
    </row>
    <row r="33562" spans="14:14" customFormat="1">
      <c r="N33562" s="74"/>
    </row>
    <row r="33563" spans="14:14" customFormat="1">
      <c r="N33563" s="74"/>
    </row>
    <row r="33564" spans="14:14" customFormat="1">
      <c r="N33564" s="74"/>
    </row>
    <row r="33565" spans="14:14" customFormat="1">
      <c r="N33565" s="74"/>
    </row>
    <row r="33566" spans="14:14" customFormat="1">
      <c r="N33566" s="74"/>
    </row>
    <row r="33567" spans="14:14" customFormat="1">
      <c r="N33567" s="74"/>
    </row>
    <row r="33568" spans="14:14" customFormat="1">
      <c r="N33568" s="74"/>
    </row>
    <row r="33569" spans="14:14" customFormat="1">
      <c r="N33569" s="74"/>
    </row>
    <row r="33570" spans="14:14" customFormat="1">
      <c r="N33570" s="74"/>
    </row>
    <row r="33571" spans="14:14" customFormat="1">
      <c r="N33571" s="74"/>
    </row>
    <row r="33572" spans="14:14" customFormat="1">
      <c r="N33572" s="74"/>
    </row>
    <row r="33573" spans="14:14" customFormat="1">
      <c r="N33573" s="74"/>
    </row>
    <row r="33574" spans="14:14" customFormat="1">
      <c r="N33574" s="74"/>
    </row>
    <row r="33575" spans="14:14" customFormat="1">
      <c r="N33575" s="74"/>
    </row>
    <row r="33576" spans="14:14" customFormat="1">
      <c r="N33576" s="74"/>
    </row>
    <row r="33577" spans="14:14" customFormat="1">
      <c r="N33577" s="74"/>
    </row>
    <row r="33578" spans="14:14" customFormat="1">
      <c r="N33578" s="74"/>
    </row>
    <row r="33579" spans="14:14" customFormat="1">
      <c r="N33579" s="74"/>
    </row>
    <row r="33580" spans="14:14" customFormat="1">
      <c r="N33580" s="74"/>
    </row>
    <row r="33581" spans="14:14" customFormat="1">
      <c r="N33581" s="74"/>
    </row>
    <row r="33582" spans="14:14" customFormat="1">
      <c r="N33582" s="74"/>
    </row>
    <row r="33583" spans="14:14" customFormat="1">
      <c r="N33583" s="74"/>
    </row>
    <row r="33584" spans="14:14" customFormat="1">
      <c r="N33584" s="74"/>
    </row>
    <row r="33585" spans="14:14" customFormat="1">
      <c r="N33585" s="74"/>
    </row>
    <row r="33586" spans="14:14" customFormat="1">
      <c r="N33586" s="74"/>
    </row>
    <row r="33587" spans="14:14" customFormat="1">
      <c r="N33587" s="74"/>
    </row>
    <row r="33588" spans="14:14" customFormat="1">
      <c r="N33588" s="74"/>
    </row>
    <row r="33589" spans="14:14" customFormat="1">
      <c r="N33589" s="74"/>
    </row>
    <row r="33590" spans="14:14" customFormat="1">
      <c r="N33590" s="74"/>
    </row>
    <row r="33591" spans="14:14" customFormat="1">
      <c r="N33591" s="74"/>
    </row>
    <row r="33592" spans="14:14" customFormat="1">
      <c r="N33592" s="74"/>
    </row>
    <row r="33593" spans="14:14" customFormat="1">
      <c r="N33593" s="74"/>
    </row>
    <row r="33594" spans="14:14" customFormat="1">
      <c r="N33594" s="74"/>
    </row>
    <row r="33595" spans="14:14" customFormat="1">
      <c r="N33595" s="74"/>
    </row>
    <row r="33596" spans="14:14" customFormat="1">
      <c r="N33596" s="74"/>
    </row>
    <row r="33597" spans="14:14" customFormat="1">
      <c r="N33597" s="74"/>
    </row>
    <row r="33598" spans="14:14" customFormat="1">
      <c r="N33598" s="74"/>
    </row>
    <row r="33599" spans="14:14" customFormat="1">
      <c r="N33599" s="74"/>
    </row>
    <row r="33600" spans="14:14" customFormat="1">
      <c r="N33600" s="74"/>
    </row>
    <row r="33601" spans="14:14" customFormat="1">
      <c r="N33601" s="74"/>
    </row>
    <row r="33602" spans="14:14" customFormat="1">
      <c r="N33602" s="74"/>
    </row>
    <row r="33603" spans="14:14" customFormat="1">
      <c r="N33603" s="74"/>
    </row>
    <row r="33604" spans="14:14" customFormat="1">
      <c r="N33604" s="74"/>
    </row>
    <row r="33605" spans="14:14" customFormat="1">
      <c r="N33605" s="74"/>
    </row>
    <row r="33606" spans="14:14" customFormat="1">
      <c r="N33606" s="74"/>
    </row>
    <row r="33607" spans="14:14" customFormat="1">
      <c r="N33607" s="74"/>
    </row>
    <row r="33608" spans="14:14" customFormat="1">
      <c r="N33608" s="74"/>
    </row>
    <row r="33609" spans="14:14" customFormat="1">
      <c r="N33609" s="74"/>
    </row>
    <row r="33610" spans="14:14" customFormat="1">
      <c r="N33610" s="74"/>
    </row>
    <row r="33611" spans="14:14" customFormat="1">
      <c r="N33611" s="74"/>
    </row>
    <row r="33612" spans="14:14" customFormat="1">
      <c r="N33612" s="74"/>
    </row>
    <row r="33613" spans="14:14" customFormat="1">
      <c r="N33613" s="74"/>
    </row>
    <row r="33614" spans="14:14" customFormat="1">
      <c r="N33614" s="74"/>
    </row>
    <row r="33615" spans="14:14" customFormat="1">
      <c r="N33615" s="74"/>
    </row>
    <row r="33616" spans="14:14" customFormat="1">
      <c r="N33616" s="74"/>
    </row>
    <row r="33617" spans="14:14" customFormat="1">
      <c r="N33617" s="74"/>
    </row>
    <row r="33618" spans="14:14" customFormat="1">
      <c r="N33618" s="74"/>
    </row>
    <row r="33619" spans="14:14" customFormat="1">
      <c r="N33619" s="74"/>
    </row>
    <row r="33620" spans="14:14" customFormat="1">
      <c r="N33620" s="74"/>
    </row>
    <row r="33621" spans="14:14" customFormat="1">
      <c r="N33621" s="74"/>
    </row>
    <row r="33622" spans="14:14" customFormat="1">
      <c r="N33622" s="74"/>
    </row>
    <row r="33623" spans="14:14" customFormat="1">
      <c r="N33623" s="74"/>
    </row>
    <row r="33624" spans="14:14" customFormat="1">
      <c r="N33624" s="74"/>
    </row>
    <row r="33625" spans="14:14" customFormat="1">
      <c r="N33625" s="74"/>
    </row>
    <row r="33626" spans="14:14" customFormat="1">
      <c r="N33626" s="74"/>
    </row>
    <row r="33627" spans="14:14" customFormat="1">
      <c r="N33627" s="74"/>
    </row>
    <row r="33628" spans="14:14" customFormat="1">
      <c r="N33628" s="74"/>
    </row>
    <row r="33629" spans="14:14" customFormat="1">
      <c r="N33629" s="74"/>
    </row>
    <row r="33630" spans="14:14" customFormat="1">
      <c r="N33630" s="74"/>
    </row>
    <row r="33631" spans="14:14" customFormat="1">
      <c r="N33631" s="74"/>
    </row>
    <row r="33632" spans="14:14" customFormat="1">
      <c r="N33632" s="74"/>
    </row>
    <row r="33633" spans="14:14" customFormat="1">
      <c r="N33633" s="74"/>
    </row>
    <row r="33634" spans="14:14" customFormat="1">
      <c r="N33634" s="74"/>
    </row>
    <row r="33635" spans="14:14" customFormat="1">
      <c r="N33635" s="74"/>
    </row>
    <row r="33636" spans="14:14" customFormat="1">
      <c r="N33636" s="74"/>
    </row>
    <row r="33637" spans="14:14" customFormat="1">
      <c r="N33637" s="74"/>
    </row>
    <row r="33638" spans="14:14" customFormat="1">
      <c r="N33638" s="74"/>
    </row>
    <row r="33639" spans="14:14" customFormat="1">
      <c r="N33639" s="74"/>
    </row>
    <row r="33640" spans="14:14" customFormat="1">
      <c r="N33640" s="74"/>
    </row>
    <row r="33641" spans="14:14" customFormat="1">
      <c r="N33641" s="74"/>
    </row>
    <row r="33642" spans="14:14" customFormat="1">
      <c r="N33642" s="74"/>
    </row>
    <row r="33643" spans="14:14" customFormat="1">
      <c r="N33643" s="74"/>
    </row>
    <row r="33644" spans="14:14" customFormat="1">
      <c r="N33644" s="74"/>
    </row>
    <row r="33645" spans="14:14" customFormat="1">
      <c r="N33645" s="74"/>
    </row>
    <row r="33646" spans="14:14" customFormat="1">
      <c r="N33646" s="74"/>
    </row>
    <row r="33647" spans="14:14" customFormat="1">
      <c r="N33647" s="74"/>
    </row>
    <row r="33648" spans="14:14" customFormat="1">
      <c r="N33648" s="74"/>
    </row>
    <row r="33649" spans="14:14" customFormat="1">
      <c r="N33649" s="74"/>
    </row>
    <row r="33650" spans="14:14" customFormat="1">
      <c r="N33650" s="74"/>
    </row>
    <row r="33651" spans="14:14" customFormat="1">
      <c r="N33651" s="74"/>
    </row>
    <row r="33652" spans="14:14" customFormat="1">
      <c r="N33652" s="74"/>
    </row>
    <row r="33653" spans="14:14" customFormat="1">
      <c r="N33653" s="74"/>
    </row>
    <row r="33654" spans="14:14" customFormat="1">
      <c r="N33654" s="74"/>
    </row>
    <row r="33655" spans="14:14" customFormat="1">
      <c r="N33655" s="74"/>
    </row>
    <row r="33656" spans="14:14" customFormat="1">
      <c r="N33656" s="74"/>
    </row>
    <row r="33657" spans="14:14" customFormat="1">
      <c r="N33657" s="74"/>
    </row>
    <row r="33658" spans="14:14" customFormat="1">
      <c r="N33658" s="74"/>
    </row>
    <row r="33659" spans="14:14" customFormat="1">
      <c r="N33659" s="74"/>
    </row>
    <row r="33660" spans="14:14" customFormat="1">
      <c r="N33660" s="74"/>
    </row>
    <row r="33661" spans="14:14" customFormat="1">
      <c r="N33661" s="74"/>
    </row>
    <row r="33662" spans="14:14" customFormat="1">
      <c r="N33662" s="74"/>
    </row>
    <row r="33663" spans="14:14" customFormat="1">
      <c r="N33663" s="74"/>
    </row>
    <row r="33664" spans="14:14" customFormat="1">
      <c r="N33664" s="74"/>
    </row>
    <row r="33665" spans="14:14" customFormat="1">
      <c r="N33665" s="74"/>
    </row>
    <row r="33666" spans="14:14" customFormat="1">
      <c r="N33666" s="74"/>
    </row>
    <row r="33667" spans="14:14" customFormat="1">
      <c r="N33667" s="74"/>
    </row>
    <row r="33668" spans="14:14" customFormat="1">
      <c r="N33668" s="74"/>
    </row>
    <row r="33669" spans="14:14" customFormat="1">
      <c r="N33669" s="74"/>
    </row>
    <row r="33670" spans="14:14" customFormat="1">
      <c r="N33670" s="74"/>
    </row>
    <row r="33671" spans="14:14" customFormat="1">
      <c r="N33671" s="74"/>
    </row>
    <row r="33672" spans="14:14" customFormat="1">
      <c r="N33672" s="74"/>
    </row>
    <row r="33673" spans="14:14" customFormat="1">
      <c r="N33673" s="74"/>
    </row>
    <row r="33674" spans="14:14" customFormat="1">
      <c r="N33674" s="74"/>
    </row>
    <row r="33675" spans="14:14" customFormat="1">
      <c r="N33675" s="74"/>
    </row>
    <row r="33676" spans="14:14" customFormat="1">
      <c r="N33676" s="74"/>
    </row>
    <row r="33677" spans="14:14" customFormat="1">
      <c r="N33677" s="74"/>
    </row>
    <row r="33678" spans="14:14" customFormat="1">
      <c r="N33678" s="74"/>
    </row>
    <row r="33679" spans="14:14" customFormat="1">
      <c r="N33679" s="74"/>
    </row>
    <row r="33680" spans="14:14" customFormat="1">
      <c r="N33680" s="74"/>
    </row>
    <row r="33681" spans="14:14" customFormat="1">
      <c r="N33681" s="74"/>
    </row>
    <row r="33682" spans="14:14" customFormat="1">
      <c r="N33682" s="74"/>
    </row>
    <row r="33683" spans="14:14" customFormat="1">
      <c r="N33683" s="74"/>
    </row>
    <row r="33684" spans="14:14" customFormat="1">
      <c r="N33684" s="74"/>
    </row>
    <row r="33685" spans="14:14" customFormat="1">
      <c r="N33685" s="74"/>
    </row>
    <row r="33686" spans="14:14" customFormat="1">
      <c r="N33686" s="74"/>
    </row>
    <row r="33687" spans="14:14" customFormat="1">
      <c r="N33687" s="74"/>
    </row>
    <row r="33688" spans="14:14" customFormat="1">
      <c r="N33688" s="74"/>
    </row>
    <row r="33689" spans="14:14" customFormat="1">
      <c r="N33689" s="74"/>
    </row>
    <row r="33690" spans="14:14" customFormat="1">
      <c r="N33690" s="74"/>
    </row>
    <row r="33691" spans="14:14" customFormat="1">
      <c r="N33691" s="74"/>
    </row>
    <row r="33692" spans="14:14" customFormat="1">
      <c r="N33692" s="74"/>
    </row>
    <row r="33693" spans="14:14" customFormat="1">
      <c r="N33693" s="74"/>
    </row>
    <row r="33694" spans="14:14" customFormat="1">
      <c r="N33694" s="74"/>
    </row>
    <row r="33695" spans="14:14" customFormat="1">
      <c r="N33695" s="74"/>
    </row>
    <row r="33696" spans="14:14" customFormat="1">
      <c r="N33696" s="74"/>
    </row>
    <row r="33697" spans="14:14" customFormat="1">
      <c r="N33697" s="74"/>
    </row>
    <row r="33698" spans="14:14" customFormat="1">
      <c r="N33698" s="74"/>
    </row>
    <row r="33699" spans="14:14" customFormat="1">
      <c r="N33699" s="74"/>
    </row>
    <row r="33700" spans="14:14" customFormat="1">
      <c r="N33700" s="74"/>
    </row>
    <row r="33701" spans="14:14" customFormat="1">
      <c r="N33701" s="74"/>
    </row>
    <row r="33702" spans="14:14" customFormat="1">
      <c r="N33702" s="74"/>
    </row>
    <row r="33703" spans="14:14" customFormat="1">
      <c r="N33703" s="74"/>
    </row>
    <row r="33704" spans="14:14" customFormat="1">
      <c r="N33704" s="74"/>
    </row>
    <row r="33705" spans="14:14" customFormat="1">
      <c r="N33705" s="74"/>
    </row>
    <row r="33706" spans="14:14" customFormat="1">
      <c r="N33706" s="74"/>
    </row>
    <row r="33707" spans="14:14" customFormat="1">
      <c r="N33707" s="74"/>
    </row>
    <row r="33708" spans="14:14" customFormat="1">
      <c r="N33708" s="74"/>
    </row>
    <row r="33709" spans="14:14" customFormat="1">
      <c r="N33709" s="74"/>
    </row>
    <row r="33710" spans="14:14" customFormat="1">
      <c r="N33710" s="74"/>
    </row>
    <row r="33711" spans="14:14" customFormat="1">
      <c r="N33711" s="74"/>
    </row>
    <row r="33712" spans="14:14" customFormat="1">
      <c r="N33712" s="74"/>
    </row>
    <row r="33713" spans="14:14" customFormat="1">
      <c r="N33713" s="74"/>
    </row>
    <row r="33714" spans="14:14" customFormat="1">
      <c r="N33714" s="74"/>
    </row>
    <row r="33715" spans="14:14" customFormat="1">
      <c r="N33715" s="74"/>
    </row>
    <row r="33716" spans="14:14" customFormat="1">
      <c r="N33716" s="74"/>
    </row>
    <row r="33717" spans="14:14" customFormat="1">
      <c r="N33717" s="74"/>
    </row>
    <row r="33718" spans="14:14" customFormat="1">
      <c r="N33718" s="74"/>
    </row>
    <row r="33719" spans="14:14" customFormat="1">
      <c r="N33719" s="74"/>
    </row>
    <row r="33720" spans="14:14" customFormat="1">
      <c r="N33720" s="74"/>
    </row>
    <row r="33721" spans="14:14" customFormat="1">
      <c r="N33721" s="74"/>
    </row>
    <row r="33722" spans="14:14" customFormat="1">
      <c r="N33722" s="74"/>
    </row>
    <row r="33723" spans="14:14" customFormat="1">
      <c r="N33723" s="74"/>
    </row>
    <row r="33724" spans="14:14" customFormat="1">
      <c r="N33724" s="74"/>
    </row>
    <row r="33725" spans="14:14" customFormat="1">
      <c r="N33725" s="74"/>
    </row>
    <row r="33726" spans="14:14" customFormat="1">
      <c r="N33726" s="74"/>
    </row>
    <row r="33727" spans="14:14" customFormat="1">
      <c r="N33727" s="74"/>
    </row>
    <row r="33728" spans="14:14" customFormat="1">
      <c r="N33728" s="74"/>
    </row>
    <row r="33729" spans="14:14" customFormat="1">
      <c r="N33729" s="74"/>
    </row>
    <row r="33730" spans="14:14" customFormat="1">
      <c r="N33730" s="74"/>
    </row>
    <row r="33731" spans="14:14" customFormat="1">
      <c r="N33731" s="74"/>
    </row>
    <row r="33732" spans="14:14" customFormat="1">
      <c r="N33732" s="74"/>
    </row>
    <row r="33733" spans="14:14" customFormat="1">
      <c r="N33733" s="74"/>
    </row>
    <row r="33734" spans="14:14" customFormat="1">
      <c r="N33734" s="74"/>
    </row>
    <row r="33735" spans="14:14" customFormat="1">
      <c r="N33735" s="74"/>
    </row>
    <row r="33736" spans="14:14" customFormat="1">
      <c r="N33736" s="74"/>
    </row>
    <row r="33737" spans="14:14" customFormat="1">
      <c r="N33737" s="74"/>
    </row>
    <row r="33738" spans="14:14" customFormat="1">
      <c r="N33738" s="74"/>
    </row>
    <row r="33739" spans="14:14" customFormat="1">
      <c r="N33739" s="74"/>
    </row>
    <row r="33740" spans="14:14" customFormat="1">
      <c r="N33740" s="74"/>
    </row>
    <row r="33741" spans="14:14" customFormat="1">
      <c r="N33741" s="74"/>
    </row>
    <row r="33742" spans="14:14" customFormat="1">
      <c r="N33742" s="74"/>
    </row>
    <row r="33743" spans="14:14" customFormat="1">
      <c r="N33743" s="74"/>
    </row>
    <row r="33744" spans="14:14" customFormat="1">
      <c r="N33744" s="74"/>
    </row>
    <row r="33745" spans="14:14" customFormat="1">
      <c r="N33745" s="74"/>
    </row>
    <row r="33746" spans="14:14" customFormat="1">
      <c r="N33746" s="74"/>
    </row>
    <row r="33747" spans="14:14" customFormat="1">
      <c r="N33747" s="74"/>
    </row>
    <row r="33748" spans="14:14" customFormat="1">
      <c r="N33748" s="74"/>
    </row>
    <row r="33749" spans="14:14" customFormat="1">
      <c r="N33749" s="74"/>
    </row>
    <row r="33750" spans="14:14" customFormat="1">
      <c r="N33750" s="74"/>
    </row>
    <row r="33751" spans="14:14" customFormat="1">
      <c r="N33751" s="74"/>
    </row>
    <row r="33752" spans="14:14" customFormat="1">
      <c r="N33752" s="74"/>
    </row>
    <row r="33753" spans="14:14" customFormat="1">
      <c r="N33753" s="74"/>
    </row>
    <row r="33754" spans="14:14" customFormat="1">
      <c r="N33754" s="74"/>
    </row>
    <row r="33755" spans="14:14" customFormat="1">
      <c r="N33755" s="74"/>
    </row>
    <row r="33756" spans="14:14" customFormat="1">
      <c r="N33756" s="74"/>
    </row>
    <row r="33757" spans="14:14" customFormat="1">
      <c r="N33757" s="74"/>
    </row>
    <row r="33758" spans="14:14" customFormat="1">
      <c r="N33758" s="74"/>
    </row>
    <row r="33759" spans="14:14" customFormat="1">
      <c r="N33759" s="74"/>
    </row>
    <row r="33760" spans="14:14" customFormat="1">
      <c r="N33760" s="74"/>
    </row>
    <row r="33761" spans="14:14" customFormat="1">
      <c r="N33761" s="74"/>
    </row>
    <row r="33762" spans="14:14" customFormat="1">
      <c r="N33762" s="74"/>
    </row>
    <row r="33763" spans="14:14" customFormat="1">
      <c r="N33763" s="74"/>
    </row>
    <row r="33764" spans="14:14" customFormat="1">
      <c r="N33764" s="74"/>
    </row>
    <row r="33765" spans="14:14" customFormat="1">
      <c r="N33765" s="74"/>
    </row>
    <row r="33766" spans="14:14" customFormat="1">
      <c r="N33766" s="74"/>
    </row>
    <row r="33767" spans="14:14" customFormat="1">
      <c r="N33767" s="74"/>
    </row>
    <row r="33768" spans="14:14" customFormat="1">
      <c r="N33768" s="74"/>
    </row>
    <row r="33769" spans="14:14" customFormat="1">
      <c r="N33769" s="74"/>
    </row>
    <row r="33770" spans="14:14" customFormat="1">
      <c r="N33770" s="74"/>
    </row>
    <row r="33771" spans="14:14" customFormat="1">
      <c r="N33771" s="74"/>
    </row>
    <row r="33772" spans="14:14" customFormat="1">
      <c r="N33772" s="74"/>
    </row>
    <row r="33773" spans="14:14" customFormat="1">
      <c r="N33773" s="74"/>
    </row>
    <row r="33774" spans="14:14" customFormat="1">
      <c r="N33774" s="74"/>
    </row>
    <row r="33775" spans="14:14" customFormat="1">
      <c r="N33775" s="74"/>
    </row>
    <row r="33776" spans="14:14" customFormat="1">
      <c r="N33776" s="74"/>
    </row>
    <row r="33777" spans="14:14" customFormat="1">
      <c r="N33777" s="74"/>
    </row>
    <row r="33778" spans="14:14" customFormat="1">
      <c r="N33778" s="74"/>
    </row>
    <row r="33779" spans="14:14" customFormat="1">
      <c r="N33779" s="74"/>
    </row>
    <row r="33780" spans="14:14" customFormat="1">
      <c r="N33780" s="74"/>
    </row>
    <row r="33781" spans="14:14" customFormat="1">
      <c r="N33781" s="74"/>
    </row>
    <row r="33782" spans="14:14" customFormat="1">
      <c r="N33782" s="74"/>
    </row>
    <row r="33783" spans="14:14" customFormat="1">
      <c r="N33783" s="74"/>
    </row>
    <row r="33784" spans="14:14" customFormat="1">
      <c r="N33784" s="74"/>
    </row>
    <row r="33785" spans="14:14" customFormat="1">
      <c r="N33785" s="74"/>
    </row>
    <row r="33786" spans="14:14" customFormat="1">
      <c r="N33786" s="74"/>
    </row>
    <row r="33787" spans="14:14" customFormat="1">
      <c r="N33787" s="74"/>
    </row>
    <row r="33788" spans="14:14" customFormat="1">
      <c r="N33788" s="74"/>
    </row>
    <row r="33789" spans="14:14" customFormat="1">
      <c r="N33789" s="74"/>
    </row>
    <row r="33790" spans="14:14" customFormat="1">
      <c r="N33790" s="74"/>
    </row>
    <row r="33791" spans="14:14" customFormat="1">
      <c r="N33791" s="74"/>
    </row>
    <row r="33792" spans="14:14" customFormat="1">
      <c r="N33792" s="74"/>
    </row>
    <row r="33793" spans="14:14" customFormat="1">
      <c r="N33793" s="74"/>
    </row>
    <row r="33794" spans="14:14" customFormat="1">
      <c r="N33794" s="74"/>
    </row>
    <row r="33795" spans="14:14" customFormat="1">
      <c r="N33795" s="74"/>
    </row>
    <row r="33796" spans="14:14" customFormat="1">
      <c r="N33796" s="74"/>
    </row>
    <row r="33797" spans="14:14" customFormat="1">
      <c r="N33797" s="74"/>
    </row>
    <row r="33798" spans="14:14" customFormat="1">
      <c r="N33798" s="74"/>
    </row>
    <row r="33799" spans="14:14" customFormat="1">
      <c r="N33799" s="74"/>
    </row>
    <row r="33800" spans="14:14" customFormat="1">
      <c r="N33800" s="74"/>
    </row>
    <row r="33801" spans="14:14" customFormat="1">
      <c r="N33801" s="74"/>
    </row>
    <row r="33802" spans="14:14" customFormat="1">
      <c r="N33802" s="74"/>
    </row>
    <row r="33803" spans="14:14" customFormat="1">
      <c r="N33803" s="74"/>
    </row>
    <row r="33804" spans="14:14" customFormat="1">
      <c r="N33804" s="74"/>
    </row>
    <row r="33805" spans="14:14" customFormat="1">
      <c r="N33805" s="74"/>
    </row>
    <row r="33806" spans="14:14" customFormat="1">
      <c r="N33806" s="74"/>
    </row>
    <row r="33807" spans="14:14" customFormat="1">
      <c r="N33807" s="74"/>
    </row>
    <row r="33808" spans="14:14" customFormat="1">
      <c r="N33808" s="74"/>
    </row>
    <row r="33809" spans="14:14" customFormat="1">
      <c r="N33809" s="74"/>
    </row>
    <row r="33810" spans="14:14" customFormat="1">
      <c r="N33810" s="74"/>
    </row>
    <row r="33811" spans="14:14" customFormat="1">
      <c r="N33811" s="74"/>
    </row>
    <row r="33812" spans="14:14" customFormat="1">
      <c r="N33812" s="74"/>
    </row>
    <row r="33813" spans="14:14" customFormat="1">
      <c r="N33813" s="74"/>
    </row>
    <row r="33814" spans="14:14" customFormat="1">
      <c r="N33814" s="74"/>
    </row>
    <row r="33815" spans="14:14" customFormat="1">
      <c r="N33815" s="74"/>
    </row>
    <row r="33816" spans="14:14" customFormat="1">
      <c r="N33816" s="74"/>
    </row>
    <row r="33817" spans="14:14" customFormat="1">
      <c r="N33817" s="74"/>
    </row>
    <row r="33818" spans="14:14" customFormat="1">
      <c r="N33818" s="74"/>
    </row>
    <row r="33819" spans="14:14" customFormat="1">
      <c r="N33819" s="74"/>
    </row>
    <row r="33820" spans="14:14" customFormat="1">
      <c r="N33820" s="74"/>
    </row>
    <row r="33821" spans="14:14" customFormat="1">
      <c r="N33821" s="74"/>
    </row>
    <row r="33822" spans="14:14" customFormat="1">
      <c r="N33822" s="74"/>
    </row>
    <row r="33823" spans="14:14" customFormat="1">
      <c r="N33823" s="74"/>
    </row>
    <row r="33824" spans="14:14" customFormat="1">
      <c r="N33824" s="74"/>
    </row>
    <row r="33825" spans="14:14" customFormat="1">
      <c r="N33825" s="74"/>
    </row>
    <row r="33826" spans="14:14" customFormat="1">
      <c r="N33826" s="74"/>
    </row>
    <row r="33827" spans="14:14" customFormat="1">
      <c r="N33827" s="74"/>
    </row>
    <row r="33828" spans="14:14" customFormat="1">
      <c r="N33828" s="74"/>
    </row>
    <row r="33829" spans="14:14" customFormat="1">
      <c r="N33829" s="74"/>
    </row>
    <row r="33830" spans="14:14" customFormat="1">
      <c r="N33830" s="74"/>
    </row>
    <row r="33831" spans="14:14" customFormat="1">
      <c r="N33831" s="74"/>
    </row>
    <row r="33832" spans="14:14" customFormat="1">
      <c r="N33832" s="74"/>
    </row>
    <row r="33833" spans="14:14" customFormat="1">
      <c r="N33833" s="74"/>
    </row>
    <row r="33834" spans="14:14" customFormat="1">
      <c r="N33834" s="74"/>
    </row>
    <row r="33835" spans="14:14" customFormat="1">
      <c r="N33835" s="74"/>
    </row>
    <row r="33836" spans="14:14" customFormat="1">
      <c r="N33836" s="74"/>
    </row>
    <row r="33837" spans="14:14" customFormat="1">
      <c r="N33837" s="74"/>
    </row>
    <row r="33838" spans="14:14" customFormat="1">
      <c r="N33838" s="74"/>
    </row>
    <row r="33839" spans="14:14" customFormat="1">
      <c r="N33839" s="74"/>
    </row>
    <row r="33840" spans="14:14" customFormat="1">
      <c r="N33840" s="74"/>
    </row>
    <row r="33841" spans="14:14" customFormat="1">
      <c r="N33841" s="74"/>
    </row>
    <row r="33842" spans="14:14" customFormat="1">
      <c r="N33842" s="74"/>
    </row>
    <row r="33843" spans="14:14" customFormat="1">
      <c r="N33843" s="74"/>
    </row>
    <row r="33844" spans="14:14" customFormat="1">
      <c r="N33844" s="74"/>
    </row>
    <row r="33845" spans="14:14" customFormat="1">
      <c r="N33845" s="74"/>
    </row>
    <row r="33846" spans="14:14" customFormat="1">
      <c r="N33846" s="74"/>
    </row>
    <row r="33847" spans="14:14" customFormat="1">
      <c r="N33847" s="74"/>
    </row>
    <row r="33848" spans="14:14" customFormat="1">
      <c r="N33848" s="74"/>
    </row>
    <row r="33849" spans="14:14" customFormat="1">
      <c r="N33849" s="74"/>
    </row>
    <row r="33850" spans="14:14" customFormat="1">
      <c r="N33850" s="74"/>
    </row>
    <row r="33851" spans="14:14" customFormat="1">
      <c r="N33851" s="74"/>
    </row>
    <row r="33852" spans="14:14" customFormat="1">
      <c r="N33852" s="74"/>
    </row>
    <row r="33853" spans="14:14" customFormat="1">
      <c r="N33853" s="74"/>
    </row>
    <row r="33854" spans="14:14" customFormat="1">
      <c r="N33854" s="74"/>
    </row>
    <row r="33855" spans="14:14" customFormat="1">
      <c r="N33855" s="74"/>
    </row>
    <row r="33856" spans="14:14" customFormat="1">
      <c r="N33856" s="74"/>
    </row>
    <row r="33857" spans="14:14" customFormat="1">
      <c r="N33857" s="74"/>
    </row>
    <row r="33858" spans="14:14" customFormat="1">
      <c r="N33858" s="74"/>
    </row>
    <row r="33859" spans="14:14" customFormat="1">
      <c r="N33859" s="74"/>
    </row>
    <row r="33860" spans="14:14" customFormat="1">
      <c r="N33860" s="74"/>
    </row>
    <row r="33861" spans="14:14" customFormat="1">
      <c r="N33861" s="74"/>
    </row>
    <row r="33862" spans="14:14" customFormat="1">
      <c r="N33862" s="74"/>
    </row>
    <row r="33863" spans="14:14" customFormat="1">
      <c r="N33863" s="74"/>
    </row>
    <row r="33864" spans="14:14" customFormat="1">
      <c r="N33864" s="74"/>
    </row>
    <row r="33865" spans="14:14" customFormat="1">
      <c r="N33865" s="74"/>
    </row>
    <row r="33866" spans="14:14" customFormat="1">
      <c r="N33866" s="74"/>
    </row>
    <row r="33867" spans="14:14" customFormat="1">
      <c r="N33867" s="74"/>
    </row>
    <row r="33868" spans="14:14" customFormat="1">
      <c r="N33868" s="74"/>
    </row>
    <row r="33869" spans="14:14" customFormat="1">
      <c r="N33869" s="74"/>
    </row>
    <row r="33870" spans="14:14" customFormat="1">
      <c r="N33870" s="74"/>
    </row>
    <row r="33871" spans="14:14" customFormat="1">
      <c r="N33871" s="74"/>
    </row>
    <row r="33872" spans="14:14" customFormat="1">
      <c r="N33872" s="74"/>
    </row>
    <row r="33873" spans="14:14" customFormat="1">
      <c r="N33873" s="74"/>
    </row>
    <row r="33874" spans="14:14" customFormat="1">
      <c r="N33874" s="74"/>
    </row>
    <row r="33875" spans="14:14" customFormat="1">
      <c r="N33875" s="74"/>
    </row>
    <row r="33876" spans="14:14" customFormat="1">
      <c r="N33876" s="74"/>
    </row>
    <row r="33877" spans="14:14" customFormat="1">
      <c r="N33877" s="74"/>
    </row>
    <row r="33878" spans="14:14" customFormat="1">
      <c r="N33878" s="74"/>
    </row>
    <row r="33879" spans="14:14" customFormat="1">
      <c r="N33879" s="74"/>
    </row>
    <row r="33880" spans="14:14" customFormat="1">
      <c r="N33880" s="74"/>
    </row>
    <row r="33881" spans="14:14" customFormat="1">
      <c r="N33881" s="74"/>
    </row>
    <row r="33882" spans="14:14" customFormat="1">
      <c r="N33882" s="74"/>
    </row>
    <row r="33883" spans="14:14" customFormat="1">
      <c r="N33883" s="74"/>
    </row>
    <row r="33884" spans="14:14" customFormat="1">
      <c r="N33884" s="74"/>
    </row>
    <row r="33885" spans="14:14" customFormat="1">
      <c r="N33885" s="74"/>
    </row>
    <row r="33886" spans="14:14" customFormat="1">
      <c r="N33886" s="74"/>
    </row>
    <row r="33887" spans="14:14" customFormat="1">
      <c r="N33887" s="74"/>
    </row>
    <row r="33888" spans="14:14" customFormat="1">
      <c r="N33888" s="74"/>
    </row>
    <row r="33889" spans="14:14" customFormat="1">
      <c r="N33889" s="74"/>
    </row>
    <row r="33890" spans="14:14" customFormat="1">
      <c r="N33890" s="74"/>
    </row>
    <row r="33891" spans="14:14" customFormat="1">
      <c r="N33891" s="74"/>
    </row>
    <row r="33892" spans="14:14" customFormat="1">
      <c r="N33892" s="74"/>
    </row>
    <row r="33893" spans="14:14" customFormat="1">
      <c r="N33893" s="74"/>
    </row>
    <row r="33894" spans="14:14" customFormat="1">
      <c r="N33894" s="74"/>
    </row>
    <row r="33895" spans="14:14" customFormat="1">
      <c r="N33895" s="74"/>
    </row>
    <row r="33896" spans="14:14" customFormat="1">
      <c r="N33896" s="74"/>
    </row>
    <row r="33897" spans="14:14" customFormat="1">
      <c r="N33897" s="74"/>
    </row>
    <row r="33898" spans="14:14" customFormat="1">
      <c r="N33898" s="74"/>
    </row>
    <row r="33899" spans="14:14" customFormat="1">
      <c r="N33899" s="74"/>
    </row>
    <row r="33900" spans="14:14" customFormat="1">
      <c r="N33900" s="74"/>
    </row>
    <row r="33901" spans="14:14" customFormat="1">
      <c r="N33901" s="74"/>
    </row>
    <row r="33902" spans="14:14" customFormat="1">
      <c r="N33902" s="74"/>
    </row>
    <row r="33903" spans="14:14" customFormat="1">
      <c r="N33903" s="74"/>
    </row>
    <row r="33904" spans="14:14" customFormat="1">
      <c r="N33904" s="74"/>
    </row>
    <row r="33905" spans="14:14" customFormat="1">
      <c r="N33905" s="74"/>
    </row>
    <row r="33906" spans="14:14" customFormat="1">
      <c r="N33906" s="74"/>
    </row>
    <row r="33907" spans="14:14" customFormat="1">
      <c r="N33907" s="74"/>
    </row>
    <row r="33908" spans="14:14" customFormat="1">
      <c r="N33908" s="74"/>
    </row>
    <row r="33909" spans="14:14" customFormat="1">
      <c r="N33909" s="74"/>
    </row>
    <row r="33910" spans="14:14" customFormat="1">
      <c r="N33910" s="74"/>
    </row>
    <row r="33911" spans="14:14" customFormat="1">
      <c r="N33911" s="74"/>
    </row>
    <row r="33912" spans="14:14" customFormat="1">
      <c r="N33912" s="74"/>
    </row>
    <row r="33913" spans="14:14" customFormat="1">
      <c r="N33913" s="74"/>
    </row>
    <row r="33914" spans="14:14" customFormat="1">
      <c r="N33914" s="74"/>
    </row>
    <row r="33915" spans="14:14" customFormat="1">
      <c r="N33915" s="74"/>
    </row>
    <row r="33916" spans="14:14" customFormat="1">
      <c r="N33916" s="74"/>
    </row>
    <row r="33917" spans="14:14" customFormat="1">
      <c r="N33917" s="74"/>
    </row>
    <row r="33918" spans="14:14" customFormat="1">
      <c r="N33918" s="74"/>
    </row>
    <row r="33919" spans="14:14" customFormat="1">
      <c r="N33919" s="74"/>
    </row>
    <row r="33920" spans="14:14" customFormat="1">
      <c r="N33920" s="74"/>
    </row>
    <row r="33921" spans="14:14" customFormat="1">
      <c r="N33921" s="74"/>
    </row>
    <row r="33922" spans="14:14" customFormat="1">
      <c r="N33922" s="74"/>
    </row>
    <row r="33923" spans="14:14" customFormat="1">
      <c r="N33923" s="74"/>
    </row>
    <row r="33924" spans="14:14" customFormat="1">
      <c r="N33924" s="74"/>
    </row>
    <row r="33925" spans="14:14" customFormat="1">
      <c r="N33925" s="74"/>
    </row>
    <row r="33926" spans="14:14" customFormat="1">
      <c r="N33926" s="74"/>
    </row>
    <row r="33927" spans="14:14" customFormat="1">
      <c r="N33927" s="74"/>
    </row>
    <row r="33928" spans="14:14" customFormat="1">
      <c r="N33928" s="74"/>
    </row>
    <row r="33929" spans="14:14" customFormat="1">
      <c r="N33929" s="74"/>
    </row>
    <row r="33930" spans="14:14" customFormat="1">
      <c r="N33930" s="74"/>
    </row>
    <row r="33931" spans="14:14" customFormat="1">
      <c r="N33931" s="74"/>
    </row>
    <row r="33932" spans="14:14" customFormat="1">
      <c r="N33932" s="74"/>
    </row>
    <row r="33933" spans="14:14" customFormat="1">
      <c r="N33933" s="74"/>
    </row>
    <row r="33934" spans="14:14" customFormat="1">
      <c r="N33934" s="74"/>
    </row>
    <row r="33935" spans="14:14" customFormat="1">
      <c r="N33935" s="74"/>
    </row>
    <row r="33936" spans="14:14" customFormat="1">
      <c r="N33936" s="74"/>
    </row>
    <row r="33937" spans="14:14" customFormat="1">
      <c r="N33937" s="74"/>
    </row>
    <row r="33938" spans="14:14" customFormat="1">
      <c r="N33938" s="74"/>
    </row>
    <row r="33939" spans="14:14" customFormat="1">
      <c r="N33939" s="74"/>
    </row>
    <row r="33940" spans="14:14" customFormat="1">
      <c r="N33940" s="74"/>
    </row>
    <row r="33941" spans="14:14" customFormat="1">
      <c r="N33941" s="74"/>
    </row>
    <row r="33942" spans="14:14" customFormat="1">
      <c r="N33942" s="74"/>
    </row>
    <row r="33943" spans="14:14" customFormat="1">
      <c r="N33943" s="74"/>
    </row>
    <row r="33944" spans="14:14" customFormat="1">
      <c r="N33944" s="74"/>
    </row>
    <row r="33945" spans="14:14" customFormat="1">
      <c r="N33945" s="74"/>
    </row>
    <row r="33946" spans="14:14" customFormat="1">
      <c r="N33946" s="74"/>
    </row>
    <row r="33947" spans="14:14" customFormat="1">
      <c r="N33947" s="74"/>
    </row>
    <row r="33948" spans="14:14" customFormat="1">
      <c r="N33948" s="74"/>
    </row>
    <row r="33949" spans="14:14" customFormat="1">
      <c r="N33949" s="74"/>
    </row>
    <row r="33950" spans="14:14" customFormat="1">
      <c r="N33950" s="74"/>
    </row>
    <row r="33951" spans="14:14" customFormat="1">
      <c r="N33951" s="74"/>
    </row>
    <row r="33952" spans="14:14" customFormat="1">
      <c r="N33952" s="74"/>
    </row>
    <row r="33953" spans="14:14" customFormat="1">
      <c r="N33953" s="74"/>
    </row>
    <row r="33954" spans="14:14" customFormat="1">
      <c r="N33954" s="74"/>
    </row>
    <row r="33955" spans="14:14" customFormat="1">
      <c r="N33955" s="74"/>
    </row>
    <row r="33956" spans="14:14" customFormat="1">
      <c r="N33956" s="74"/>
    </row>
    <row r="33957" spans="14:14" customFormat="1">
      <c r="N33957" s="74"/>
    </row>
    <row r="33958" spans="14:14" customFormat="1">
      <c r="N33958" s="74"/>
    </row>
    <row r="33959" spans="14:14" customFormat="1">
      <c r="N33959" s="74"/>
    </row>
    <row r="33960" spans="14:14" customFormat="1">
      <c r="N33960" s="74"/>
    </row>
    <row r="33961" spans="14:14" customFormat="1">
      <c r="N33961" s="74"/>
    </row>
    <row r="33962" spans="14:14" customFormat="1">
      <c r="N33962" s="74"/>
    </row>
    <row r="33963" spans="14:14" customFormat="1">
      <c r="N33963" s="74"/>
    </row>
    <row r="33964" spans="14:14" customFormat="1">
      <c r="N33964" s="74"/>
    </row>
    <row r="33965" spans="14:14" customFormat="1">
      <c r="N33965" s="74"/>
    </row>
    <row r="33966" spans="14:14" customFormat="1">
      <c r="N33966" s="74"/>
    </row>
    <row r="33967" spans="14:14" customFormat="1">
      <c r="N33967" s="74"/>
    </row>
    <row r="33968" spans="14:14" customFormat="1">
      <c r="N33968" s="74"/>
    </row>
    <row r="33969" spans="14:14" customFormat="1">
      <c r="N33969" s="74"/>
    </row>
    <row r="33970" spans="14:14" customFormat="1">
      <c r="N33970" s="74"/>
    </row>
    <row r="33971" spans="14:14" customFormat="1">
      <c r="N33971" s="74"/>
    </row>
    <row r="33972" spans="14:14" customFormat="1">
      <c r="N33972" s="74"/>
    </row>
    <row r="33973" spans="14:14" customFormat="1">
      <c r="N33973" s="74"/>
    </row>
    <row r="33974" spans="14:14" customFormat="1">
      <c r="N33974" s="74"/>
    </row>
    <row r="33975" spans="14:14" customFormat="1">
      <c r="N33975" s="74"/>
    </row>
    <row r="33976" spans="14:14" customFormat="1">
      <c r="N33976" s="74"/>
    </row>
    <row r="33977" spans="14:14" customFormat="1">
      <c r="N33977" s="74"/>
    </row>
    <row r="33978" spans="14:14" customFormat="1">
      <c r="N33978" s="74"/>
    </row>
    <row r="33979" spans="14:14" customFormat="1">
      <c r="N33979" s="74"/>
    </row>
    <row r="33980" spans="14:14" customFormat="1">
      <c r="N33980" s="74"/>
    </row>
    <row r="33981" spans="14:14" customFormat="1">
      <c r="N33981" s="74"/>
    </row>
    <row r="33982" spans="14:14" customFormat="1">
      <c r="N33982" s="74"/>
    </row>
    <row r="33983" spans="14:14" customFormat="1">
      <c r="N33983" s="74"/>
    </row>
    <row r="33984" spans="14:14" customFormat="1">
      <c r="N33984" s="74"/>
    </row>
    <row r="33985" spans="14:14" customFormat="1">
      <c r="N33985" s="74"/>
    </row>
    <row r="33986" spans="14:14" customFormat="1">
      <c r="N33986" s="74"/>
    </row>
    <row r="33987" spans="14:14" customFormat="1">
      <c r="N33987" s="74"/>
    </row>
    <row r="33988" spans="14:14" customFormat="1">
      <c r="N33988" s="74"/>
    </row>
    <row r="33989" spans="14:14" customFormat="1">
      <c r="N33989" s="74"/>
    </row>
    <row r="33990" spans="14:14" customFormat="1">
      <c r="N33990" s="74"/>
    </row>
    <row r="33991" spans="14:14" customFormat="1">
      <c r="N33991" s="74"/>
    </row>
    <row r="33992" spans="14:14" customFormat="1">
      <c r="N33992" s="74"/>
    </row>
    <row r="33993" spans="14:14" customFormat="1">
      <c r="N33993" s="74"/>
    </row>
    <row r="33994" spans="14:14" customFormat="1">
      <c r="N33994" s="74"/>
    </row>
    <row r="33995" spans="14:14" customFormat="1">
      <c r="N33995" s="74"/>
    </row>
    <row r="33996" spans="14:14" customFormat="1">
      <c r="N33996" s="74"/>
    </row>
    <row r="33997" spans="14:14" customFormat="1">
      <c r="N33997" s="74"/>
    </row>
    <row r="33998" spans="14:14" customFormat="1">
      <c r="N33998" s="74"/>
    </row>
    <row r="33999" spans="14:14" customFormat="1">
      <c r="N33999" s="74"/>
    </row>
    <row r="34000" spans="14:14" customFormat="1">
      <c r="N34000" s="74"/>
    </row>
    <row r="34001" spans="14:14" customFormat="1">
      <c r="N34001" s="74"/>
    </row>
    <row r="34002" spans="14:14" customFormat="1">
      <c r="N34002" s="74"/>
    </row>
    <row r="34003" spans="14:14" customFormat="1">
      <c r="N34003" s="74"/>
    </row>
    <row r="34004" spans="14:14" customFormat="1">
      <c r="N34004" s="74"/>
    </row>
    <row r="34005" spans="14:14" customFormat="1">
      <c r="N34005" s="74"/>
    </row>
    <row r="34006" spans="14:14" customFormat="1">
      <c r="N34006" s="74"/>
    </row>
    <row r="34007" spans="14:14" customFormat="1">
      <c r="N34007" s="74"/>
    </row>
    <row r="34008" spans="14:14" customFormat="1">
      <c r="N34008" s="74"/>
    </row>
    <row r="34009" spans="14:14" customFormat="1">
      <c r="N34009" s="74"/>
    </row>
    <row r="34010" spans="14:14" customFormat="1">
      <c r="N34010" s="74"/>
    </row>
    <row r="34011" spans="14:14" customFormat="1">
      <c r="N34011" s="74"/>
    </row>
    <row r="34012" spans="14:14" customFormat="1">
      <c r="N34012" s="74"/>
    </row>
    <row r="34013" spans="14:14" customFormat="1">
      <c r="N34013" s="74"/>
    </row>
    <row r="34014" spans="14:14" customFormat="1">
      <c r="N34014" s="74"/>
    </row>
    <row r="34015" spans="14:14" customFormat="1">
      <c r="N34015" s="74"/>
    </row>
    <row r="34016" spans="14:14" customFormat="1">
      <c r="N34016" s="74"/>
    </row>
    <row r="34017" spans="14:14" customFormat="1">
      <c r="N34017" s="74"/>
    </row>
    <row r="34018" spans="14:14" customFormat="1">
      <c r="N34018" s="74"/>
    </row>
    <row r="34019" spans="14:14" customFormat="1">
      <c r="N34019" s="74"/>
    </row>
    <row r="34020" spans="14:14" customFormat="1">
      <c r="N34020" s="74"/>
    </row>
    <row r="34021" spans="14:14" customFormat="1">
      <c r="N34021" s="74"/>
    </row>
    <row r="34022" spans="14:14" customFormat="1">
      <c r="N34022" s="74"/>
    </row>
    <row r="34023" spans="14:14" customFormat="1">
      <c r="N34023" s="74"/>
    </row>
    <row r="34024" spans="14:14" customFormat="1">
      <c r="N34024" s="74"/>
    </row>
    <row r="34025" spans="14:14" customFormat="1">
      <c r="N34025" s="74"/>
    </row>
    <row r="34026" spans="14:14" customFormat="1">
      <c r="N34026" s="74"/>
    </row>
    <row r="34027" spans="14:14" customFormat="1">
      <c r="N34027" s="74"/>
    </row>
    <row r="34028" spans="14:14" customFormat="1">
      <c r="N34028" s="74"/>
    </row>
    <row r="34029" spans="14:14" customFormat="1">
      <c r="N34029" s="74"/>
    </row>
    <row r="34030" spans="14:14" customFormat="1">
      <c r="N34030" s="74"/>
    </row>
    <row r="34031" spans="14:14" customFormat="1">
      <c r="N34031" s="74"/>
    </row>
    <row r="34032" spans="14:14" customFormat="1">
      <c r="N34032" s="74"/>
    </row>
    <row r="34033" spans="14:14" customFormat="1">
      <c r="N34033" s="74"/>
    </row>
    <row r="34034" spans="14:14" customFormat="1">
      <c r="N34034" s="74"/>
    </row>
    <row r="34035" spans="14:14" customFormat="1">
      <c r="N34035" s="74"/>
    </row>
    <row r="34036" spans="14:14" customFormat="1">
      <c r="N34036" s="74"/>
    </row>
    <row r="34037" spans="14:14" customFormat="1">
      <c r="N34037" s="74"/>
    </row>
    <row r="34038" spans="14:14" customFormat="1">
      <c r="N34038" s="74"/>
    </row>
    <row r="34039" spans="14:14" customFormat="1">
      <c r="N34039" s="74"/>
    </row>
    <row r="34040" spans="14:14" customFormat="1">
      <c r="N34040" s="74"/>
    </row>
    <row r="34041" spans="14:14" customFormat="1">
      <c r="N34041" s="74"/>
    </row>
    <row r="34042" spans="14:14" customFormat="1">
      <c r="N34042" s="74"/>
    </row>
    <row r="34043" spans="14:14" customFormat="1">
      <c r="N34043" s="74"/>
    </row>
    <row r="34044" spans="14:14" customFormat="1">
      <c r="N34044" s="74"/>
    </row>
    <row r="34045" spans="14:14" customFormat="1">
      <c r="N34045" s="74"/>
    </row>
    <row r="34046" spans="14:14" customFormat="1">
      <c r="N34046" s="74"/>
    </row>
    <row r="34047" spans="14:14" customFormat="1">
      <c r="N34047" s="74"/>
    </row>
    <row r="34048" spans="14:14" customFormat="1">
      <c r="N34048" s="74"/>
    </row>
    <row r="34049" spans="14:14" customFormat="1">
      <c r="N34049" s="74"/>
    </row>
    <row r="34050" spans="14:14" customFormat="1">
      <c r="N34050" s="74"/>
    </row>
    <row r="34051" spans="14:14" customFormat="1">
      <c r="N34051" s="74"/>
    </row>
    <row r="34052" spans="14:14" customFormat="1">
      <c r="N34052" s="74"/>
    </row>
    <row r="34053" spans="14:14" customFormat="1">
      <c r="N34053" s="74"/>
    </row>
    <row r="34054" spans="14:14" customFormat="1">
      <c r="N34054" s="74"/>
    </row>
    <row r="34055" spans="14:14" customFormat="1">
      <c r="N34055" s="74"/>
    </row>
    <row r="34056" spans="14:14" customFormat="1">
      <c r="N34056" s="74"/>
    </row>
    <row r="34057" spans="14:14" customFormat="1">
      <c r="N34057" s="74"/>
    </row>
    <row r="34058" spans="14:14" customFormat="1">
      <c r="N34058" s="74"/>
    </row>
    <row r="34059" spans="14:14" customFormat="1">
      <c r="N34059" s="74"/>
    </row>
    <row r="34060" spans="14:14" customFormat="1">
      <c r="N34060" s="74"/>
    </row>
    <row r="34061" spans="14:14" customFormat="1">
      <c r="N34061" s="74"/>
    </row>
    <row r="34062" spans="14:14" customFormat="1">
      <c r="N34062" s="74"/>
    </row>
    <row r="34063" spans="14:14" customFormat="1">
      <c r="N34063" s="74"/>
    </row>
    <row r="34064" spans="14:14" customFormat="1">
      <c r="N34064" s="74"/>
    </row>
    <row r="34065" spans="14:14" customFormat="1">
      <c r="N34065" s="74"/>
    </row>
    <row r="34066" spans="14:14" customFormat="1">
      <c r="N34066" s="74"/>
    </row>
    <row r="34067" spans="14:14" customFormat="1">
      <c r="N34067" s="74"/>
    </row>
    <row r="34068" spans="14:14" customFormat="1">
      <c r="N34068" s="74"/>
    </row>
    <row r="34069" spans="14:14" customFormat="1">
      <c r="N34069" s="74"/>
    </row>
    <row r="34070" spans="14:14" customFormat="1">
      <c r="N34070" s="74"/>
    </row>
    <row r="34071" spans="14:14" customFormat="1">
      <c r="N34071" s="74"/>
    </row>
    <row r="34072" spans="14:14" customFormat="1">
      <c r="N34072" s="74"/>
    </row>
    <row r="34073" spans="14:14" customFormat="1">
      <c r="N34073" s="74"/>
    </row>
    <row r="34074" spans="14:14" customFormat="1">
      <c r="N34074" s="74"/>
    </row>
    <row r="34075" spans="14:14" customFormat="1">
      <c r="N34075" s="74"/>
    </row>
    <row r="34076" spans="14:14" customFormat="1">
      <c r="N34076" s="74"/>
    </row>
    <row r="34077" spans="14:14" customFormat="1">
      <c r="N34077" s="74"/>
    </row>
    <row r="34078" spans="14:14" customFormat="1">
      <c r="N34078" s="74"/>
    </row>
    <row r="34079" spans="14:14" customFormat="1">
      <c r="N34079" s="74"/>
    </row>
    <row r="34080" spans="14:14" customFormat="1">
      <c r="N34080" s="74"/>
    </row>
    <row r="34081" spans="14:14" customFormat="1">
      <c r="N34081" s="74"/>
    </row>
    <row r="34082" spans="14:14" customFormat="1">
      <c r="N34082" s="74"/>
    </row>
    <row r="34083" spans="14:14" customFormat="1">
      <c r="N34083" s="74"/>
    </row>
    <row r="34084" spans="14:14" customFormat="1">
      <c r="N34084" s="74"/>
    </row>
    <row r="34085" spans="14:14" customFormat="1">
      <c r="N34085" s="74"/>
    </row>
    <row r="34086" spans="14:14" customFormat="1">
      <c r="N34086" s="74"/>
    </row>
    <row r="34087" spans="14:14" customFormat="1">
      <c r="N34087" s="74"/>
    </row>
    <row r="34088" spans="14:14" customFormat="1">
      <c r="N34088" s="74"/>
    </row>
    <row r="34089" spans="14:14" customFormat="1">
      <c r="N34089" s="74"/>
    </row>
    <row r="34090" spans="14:14" customFormat="1">
      <c r="N34090" s="74"/>
    </row>
    <row r="34091" spans="14:14" customFormat="1">
      <c r="N34091" s="74"/>
    </row>
    <row r="34092" spans="14:14" customFormat="1">
      <c r="N34092" s="74"/>
    </row>
    <row r="34093" spans="14:14" customFormat="1">
      <c r="N34093" s="74"/>
    </row>
    <row r="34094" spans="14:14" customFormat="1">
      <c r="N34094" s="74"/>
    </row>
    <row r="34095" spans="14:14" customFormat="1">
      <c r="N34095" s="74"/>
    </row>
    <row r="34096" spans="14:14" customFormat="1">
      <c r="N34096" s="74"/>
    </row>
    <row r="34097" spans="14:14" customFormat="1">
      <c r="N34097" s="74"/>
    </row>
    <row r="34098" spans="14:14" customFormat="1">
      <c r="N34098" s="74"/>
    </row>
    <row r="34099" spans="14:14" customFormat="1">
      <c r="N34099" s="74"/>
    </row>
    <row r="34100" spans="14:14" customFormat="1">
      <c r="N34100" s="74"/>
    </row>
    <row r="34101" spans="14:14" customFormat="1">
      <c r="N34101" s="74"/>
    </row>
    <row r="34102" spans="14:14" customFormat="1">
      <c r="N34102" s="74"/>
    </row>
    <row r="34103" spans="14:14" customFormat="1">
      <c r="N34103" s="74"/>
    </row>
    <row r="34104" spans="14:14" customFormat="1">
      <c r="N34104" s="74"/>
    </row>
    <row r="34105" spans="14:14" customFormat="1">
      <c r="N34105" s="74"/>
    </row>
    <row r="34106" spans="14:14" customFormat="1">
      <c r="N34106" s="74"/>
    </row>
    <row r="34107" spans="14:14" customFormat="1">
      <c r="N34107" s="74"/>
    </row>
    <row r="34108" spans="14:14" customFormat="1">
      <c r="N34108" s="74"/>
    </row>
    <row r="34109" spans="14:14" customFormat="1">
      <c r="N34109" s="74"/>
    </row>
    <row r="34110" spans="14:14" customFormat="1">
      <c r="N34110" s="74"/>
    </row>
    <row r="34111" spans="14:14" customFormat="1">
      <c r="N34111" s="74"/>
    </row>
    <row r="34112" spans="14:14" customFormat="1">
      <c r="N34112" s="74"/>
    </row>
    <row r="34113" spans="14:14" customFormat="1">
      <c r="N34113" s="74"/>
    </row>
    <row r="34114" spans="14:14" customFormat="1">
      <c r="N34114" s="74"/>
    </row>
    <row r="34115" spans="14:14" customFormat="1">
      <c r="N34115" s="74"/>
    </row>
    <row r="34116" spans="14:14" customFormat="1">
      <c r="N34116" s="74"/>
    </row>
    <row r="34117" spans="14:14" customFormat="1">
      <c r="N34117" s="74"/>
    </row>
    <row r="34118" spans="14:14" customFormat="1">
      <c r="N34118" s="74"/>
    </row>
    <row r="34119" spans="14:14" customFormat="1">
      <c r="N34119" s="74"/>
    </row>
    <row r="34120" spans="14:14" customFormat="1">
      <c r="N34120" s="74"/>
    </row>
    <row r="34121" spans="14:14" customFormat="1">
      <c r="N34121" s="74"/>
    </row>
    <row r="34122" spans="14:14" customFormat="1">
      <c r="N34122" s="74"/>
    </row>
    <row r="34123" spans="14:14" customFormat="1">
      <c r="N34123" s="74"/>
    </row>
    <row r="34124" spans="14:14" customFormat="1">
      <c r="N34124" s="74"/>
    </row>
    <row r="34125" spans="14:14" customFormat="1">
      <c r="N34125" s="74"/>
    </row>
    <row r="34126" spans="14:14" customFormat="1">
      <c r="N34126" s="74"/>
    </row>
    <row r="34127" spans="14:14" customFormat="1">
      <c r="N34127" s="74"/>
    </row>
    <row r="34128" spans="14:14" customFormat="1">
      <c r="N34128" s="74"/>
    </row>
    <row r="34129" spans="14:14" customFormat="1">
      <c r="N34129" s="74"/>
    </row>
    <row r="34130" spans="14:14" customFormat="1">
      <c r="N34130" s="74"/>
    </row>
    <row r="34131" spans="14:14" customFormat="1">
      <c r="N34131" s="74"/>
    </row>
    <row r="34132" spans="14:14" customFormat="1">
      <c r="N34132" s="74"/>
    </row>
    <row r="34133" spans="14:14" customFormat="1">
      <c r="N34133" s="74"/>
    </row>
    <row r="34134" spans="14:14" customFormat="1">
      <c r="N34134" s="74"/>
    </row>
    <row r="34135" spans="14:14" customFormat="1">
      <c r="N34135" s="74"/>
    </row>
    <row r="34136" spans="14:14" customFormat="1">
      <c r="N34136" s="74"/>
    </row>
    <row r="34137" spans="14:14" customFormat="1">
      <c r="N34137" s="74"/>
    </row>
    <row r="34138" spans="14:14" customFormat="1">
      <c r="N34138" s="74"/>
    </row>
    <row r="34139" spans="14:14" customFormat="1">
      <c r="N34139" s="74"/>
    </row>
    <row r="34140" spans="14:14" customFormat="1">
      <c r="N34140" s="74"/>
    </row>
    <row r="34141" spans="14:14" customFormat="1">
      <c r="N34141" s="74"/>
    </row>
    <row r="34142" spans="14:14" customFormat="1">
      <c r="N34142" s="74"/>
    </row>
    <row r="34143" spans="14:14" customFormat="1">
      <c r="N34143" s="74"/>
    </row>
    <row r="34144" spans="14:14" customFormat="1">
      <c r="N34144" s="74"/>
    </row>
    <row r="34145" spans="14:14" customFormat="1">
      <c r="N34145" s="74"/>
    </row>
    <row r="34146" spans="14:14" customFormat="1">
      <c r="N34146" s="74"/>
    </row>
    <row r="34147" spans="14:14" customFormat="1">
      <c r="N34147" s="74"/>
    </row>
    <row r="34148" spans="14:14" customFormat="1">
      <c r="N34148" s="74"/>
    </row>
    <row r="34149" spans="14:14" customFormat="1">
      <c r="N34149" s="74"/>
    </row>
    <row r="34150" spans="14:14" customFormat="1">
      <c r="N34150" s="74"/>
    </row>
    <row r="34151" spans="14:14" customFormat="1">
      <c r="N34151" s="74"/>
    </row>
    <row r="34152" spans="14:14" customFormat="1">
      <c r="N34152" s="74"/>
    </row>
    <row r="34153" spans="14:14" customFormat="1">
      <c r="N34153" s="74"/>
    </row>
    <row r="34154" spans="14:14" customFormat="1">
      <c r="N34154" s="74"/>
    </row>
    <row r="34155" spans="14:14" customFormat="1">
      <c r="N34155" s="74"/>
    </row>
    <row r="34156" spans="14:14" customFormat="1">
      <c r="N34156" s="74"/>
    </row>
    <row r="34157" spans="14:14" customFormat="1">
      <c r="N34157" s="74"/>
    </row>
    <row r="34158" spans="14:14" customFormat="1">
      <c r="N34158" s="74"/>
    </row>
    <row r="34159" spans="14:14" customFormat="1">
      <c r="N34159" s="74"/>
    </row>
    <row r="34160" spans="14:14" customFormat="1">
      <c r="N34160" s="74"/>
    </row>
    <row r="34161" spans="14:14" customFormat="1">
      <c r="N34161" s="74"/>
    </row>
    <row r="34162" spans="14:14" customFormat="1">
      <c r="N34162" s="74"/>
    </row>
    <row r="34163" spans="14:14" customFormat="1">
      <c r="N34163" s="74"/>
    </row>
    <row r="34164" spans="14:14" customFormat="1">
      <c r="N34164" s="74"/>
    </row>
    <row r="34165" spans="14:14" customFormat="1">
      <c r="N34165" s="74"/>
    </row>
    <row r="34166" spans="14:14" customFormat="1">
      <c r="N34166" s="74"/>
    </row>
    <row r="34167" spans="14:14" customFormat="1">
      <c r="N34167" s="74"/>
    </row>
    <row r="34168" spans="14:14" customFormat="1">
      <c r="N34168" s="74"/>
    </row>
    <row r="34169" spans="14:14" customFormat="1">
      <c r="N34169" s="74"/>
    </row>
    <row r="34170" spans="14:14" customFormat="1">
      <c r="N34170" s="74"/>
    </row>
    <row r="34171" spans="14:14" customFormat="1">
      <c r="N34171" s="74"/>
    </row>
    <row r="34172" spans="14:14" customFormat="1">
      <c r="N34172" s="74"/>
    </row>
    <row r="34173" spans="14:14" customFormat="1">
      <c r="N34173" s="74"/>
    </row>
    <row r="34174" spans="14:14" customFormat="1">
      <c r="N34174" s="74"/>
    </row>
    <row r="34175" spans="14:14" customFormat="1">
      <c r="N34175" s="74"/>
    </row>
    <row r="34176" spans="14:14" customFormat="1">
      <c r="N34176" s="74"/>
    </row>
    <row r="34177" spans="14:14" customFormat="1">
      <c r="N34177" s="74"/>
    </row>
    <row r="34178" spans="14:14" customFormat="1">
      <c r="N34178" s="74"/>
    </row>
    <row r="34179" spans="14:14" customFormat="1">
      <c r="N34179" s="74"/>
    </row>
    <row r="34180" spans="14:14" customFormat="1">
      <c r="N34180" s="74"/>
    </row>
    <row r="34181" spans="14:14" customFormat="1">
      <c r="N34181" s="74"/>
    </row>
    <row r="34182" spans="14:14" customFormat="1">
      <c r="N34182" s="74"/>
    </row>
    <row r="34183" spans="14:14" customFormat="1">
      <c r="N34183" s="74"/>
    </row>
    <row r="34184" spans="14:14" customFormat="1">
      <c r="N34184" s="74"/>
    </row>
    <row r="34185" spans="14:14" customFormat="1">
      <c r="N34185" s="74"/>
    </row>
    <row r="34186" spans="14:14" customFormat="1">
      <c r="N34186" s="74"/>
    </row>
    <row r="34187" spans="14:14" customFormat="1">
      <c r="N34187" s="74"/>
    </row>
    <row r="34188" spans="14:14" customFormat="1">
      <c r="N34188" s="74"/>
    </row>
    <row r="34189" spans="14:14" customFormat="1">
      <c r="N34189" s="74"/>
    </row>
    <row r="34190" spans="14:14" customFormat="1">
      <c r="N34190" s="74"/>
    </row>
    <row r="34191" spans="14:14" customFormat="1">
      <c r="N34191" s="74"/>
    </row>
    <row r="34192" spans="14:14" customFormat="1">
      <c r="N34192" s="74"/>
    </row>
    <row r="34193" spans="14:14" customFormat="1">
      <c r="N34193" s="74"/>
    </row>
    <row r="34194" spans="14:14" customFormat="1">
      <c r="N34194" s="74"/>
    </row>
    <row r="34195" spans="14:14" customFormat="1">
      <c r="N34195" s="74"/>
    </row>
    <row r="34196" spans="14:14" customFormat="1">
      <c r="N34196" s="74"/>
    </row>
    <row r="34197" spans="14:14" customFormat="1">
      <c r="N34197" s="74"/>
    </row>
    <row r="34198" spans="14:14" customFormat="1">
      <c r="N34198" s="74"/>
    </row>
    <row r="34199" spans="14:14" customFormat="1">
      <c r="N34199" s="74"/>
    </row>
    <row r="34200" spans="14:14" customFormat="1">
      <c r="N34200" s="74"/>
    </row>
    <row r="34201" spans="14:14" customFormat="1">
      <c r="N34201" s="74"/>
    </row>
    <row r="34202" spans="14:14" customFormat="1">
      <c r="N34202" s="74"/>
    </row>
    <row r="34203" spans="14:14" customFormat="1">
      <c r="N34203" s="74"/>
    </row>
    <row r="34204" spans="14:14" customFormat="1">
      <c r="N34204" s="74"/>
    </row>
    <row r="34205" spans="14:14" customFormat="1">
      <c r="N34205" s="74"/>
    </row>
    <row r="34206" spans="14:14" customFormat="1">
      <c r="N34206" s="74"/>
    </row>
    <row r="34207" spans="14:14" customFormat="1">
      <c r="N34207" s="74"/>
    </row>
    <row r="34208" spans="14:14" customFormat="1">
      <c r="N34208" s="74"/>
    </row>
    <row r="34209" spans="14:14" customFormat="1">
      <c r="N34209" s="74"/>
    </row>
    <row r="34210" spans="14:14" customFormat="1">
      <c r="N34210" s="74"/>
    </row>
    <row r="34211" spans="14:14" customFormat="1">
      <c r="N34211" s="74"/>
    </row>
    <row r="34212" spans="14:14" customFormat="1">
      <c r="N34212" s="74"/>
    </row>
    <row r="34213" spans="14:14" customFormat="1">
      <c r="N34213" s="74"/>
    </row>
    <row r="34214" spans="14:14" customFormat="1">
      <c r="N34214" s="74"/>
    </row>
    <row r="34215" spans="14:14" customFormat="1">
      <c r="N34215" s="74"/>
    </row>
    <row r="34216" spans="14:14" customFormat="1">
      <c r="N34216" s="74"/>
    </row>
    <row r="34217" spans="14:14" customFormat="1">
      <c r="N34217" s="74"/>
    </row>
    <row r="34218" spans="14:14" customFormat="1">
      <c r="N34218" s="74"/>
    </row>
    <row r="34219" spans="14:14" customFormat="1">
      <c r="N34219" s="74"/>
    </row>
    <row r="34220" spans="14:14" customFormat="1">
      <c r="N34220" s="74"/>
    </row>
    <row r="34221" spans="14:14" customFormat="1">
      <c r="N34221" s="74"/>
    </row>
    <row r="34222" spans="14:14" customFormat="1">
      <c r="N34222" s="74"/>
    </row>
    <row r="34223" spans="14:14" customFormat="1">
      <c r="N34223" s="74"/>
    </row>
    <row r="34224" spans="14:14" customFormat="1">
      <c r="N34224" s="74"/>
    </row>
    <row r="34225" spans="14:14" customFormat="1">
      <c r="N34225" s="74"/>
    </row>
    <row r="34226" spans="14:14" customFormat="1">
      <c r="N34226" s="74"/>
    </row>
    <row r="34227" spans="14:14" customFormat="1">
      <c r="N34227" s="74"/>
    </row>
    <row r="34228" spans="14:14" customFormat="1">
      <c r="N34228" s="74"/>
    </row>
    <row r="34229" spans="14:14" customFormat="1">
      <c r="N34229" s="74"/>
    </row>
    <row r="34230" spans="14:14" customFormat="1">
      <c r="N34230" s="74"/>
    </row>
    <row r="34231" spans="14:14" customFormat="1">
      <c r="N34231" s="74"/>
    </row>
    <row r="34232" spans="14:14" customFormat="1">
      <c r="N34232" s="74"/>
    </row>
    <row r="34233" spans="14:14" customFormat="1">
      <c r="N34233" s="74"/>
    </row>
    <row r="34234" spans="14:14" customFormat="1">
      <c r="N34234" s="74"/>
    </row>
    <row r="34235" spans="14:14" customFormat="1">
      <c r="N34235" s="74"/>
    </row>
    <row r="34236" spans="14:14" customFormat="1">
      <c r="N34236" s="74"/>
    </row>
    <row r="34237" spans="14:14" customFormat="1">
      <c r="N34237" s="74"/>
    </row>
    <row r="34238" spans="14:14" customFormat="1">
      <c r="N34238" s="74"/>
    </row>
    <row r="34239" spans="14:14" customFormat="1">
      <c r="N34239" s="74"/>
    </row>
    <row r="34240" spans="14:14" customFormat="1">
      <c r="N34240" s="74"/>
    </row>
    <row r="34241" spans="14:14" customFormat="1">
      <c r="N34241" s="74"/>
    </row>
    <row r="34242" spans="14:14" customFormat="1">
      <c r="N34242" s="74"/>
    </row>
    <row r="34243" spans="14:14" customFormat="1">
      <c r="N34243" s="74"/>
    </row>
    <row r="34244" spans="14:14" customFormat="1">
      <c r="N34244" s="74"/>
    </row>
    <row r="34245" spans="14:14" customFormat="1">
      <c r="N34245" s="74"/>
    </row>
    <row r="34246" spans="14:14" customFormat="1">
      <c r="N34246" s="74"/>
    </row>
    <row r="34247" spans="14:14" customFormat="1">
      <c r="N34247" s="74"/>
    </row>
    <row r="34248" spans="14:14" customFormat="1">
      <c r="N34248" s="74"/>
    </row>
    <row r="34249" spans="14:14" customFormat="1">
      <c r="N34249" s="74"/>
    </row>
    <row r="34250" spans="14:14" customFormat="1">
      <c r="N34250" s="74"/>
    </row>
    <row r="34251" spans="14:14" customFormat="1">
      <c r="N34251" s="74"/>
    </row>
    <row r="34252" spans="14:14" customFormat="1">
      <c r="N34252" s="74"/>
    </row>
    <row r="34253" spans="14:14" customFormat="1">
      <c r="N34253" s="74"/>
    </row>
    <row r="34254" spans="14:14" customFormat="1">
      <c r="N34254" s="74"/>
    </row>
    <row r="34255" spans="14:14" customFormat="1">
      <c r="N34255" s="74"/>
    </row>
    <row r="34256" spans="14:14" customFormat="1">
      <c r="N34256" s="74"/>
    </row>
    <row r="34257" spans="14:14" customFormat="1">
      <c r="N34257" s="74"/>
    </row>
    <row r="34258" spans="14:14" customFormat="1">
      <c r="N34258" s="74"/>
    </row>
    <row r="34259" spans="14:14" customFormat="1">
      <c r="N34259" s="74"/>
    </row>
    <row r="34260" spans="14:14" customFormat="1">
      <c r="N34260" s="74"/>
    </row>
    <row r="34261" spans="14:14" customFormat="1">
      <c r="N34261" s="74"/>
    </row>
    <row r="34262" spans="14:14" customFormat="1">
      <c r="N34262" s="74"/>
    </row>
    <row r="34263" spans="14:14" customFormat="1">
      <c r="N34263" s="74"/>
    </row>
    <row r="34264" spans="14:14" customFormat="1">
      <c r="N34264" s="74"/>
    </row>
    <row r="34265" spans="14:14" customFormat="1">
      <c r="N34265" s="74"/>
    </row>
    <row r="34266" spans="14:14" customFormat="1">
      <c r="N34266" s="74"/>
    </row>
    <row r="34267" spans="14:14" customFormat="1">
      <c r="N34267" s="74"/>
    </row>
    <row r="34268" spans="14:14" customFormat="1">
      <c r="N34268" s="74"/>
    </row>
    <row r="34269" spans="14:14" customFormat="1">
      <c r="N34269" s="74"/>
    </row>
    <row r="34270" spans="14:14" customFormat="1">
      <c r="N34270" s="74"/>
    </row>
    <row r="34271" spans="14:14" customFormat="1">
      <c r="N34271" s="74"/>
    </row>
    <row r="34272" spans="14:14" customFormat="1">
      <c r="N34272" s="74"/>
    </row>
    <row r="34273" spans="14:14" customFormat="1">
      <c r="N34273" s="74"/>
    </row>
    <row r="34274" spans="14:14" customFormat="1">
      <c r="N34274" s="74"/>
    </row>
    <row r="34275" spans="14:14" customFormat="1">
      <c r="N34275" s="74"/>
    </row>
    <row r="34276" spans="14:14" customFormat="1">
      <c r="N34276" s="74"/>
    </row>
    <row r="34277" spans="14:14" customFormat="1">
      <c r="N34277" s="74"/>
    </row>
    <row r="34278" spans="14:14" customFormat="1">
      <c r="N34278" s="74"/>
    </row>
    <row r="34279" spans="14:14" customFormat="1">
      <c r="N34279" s="74"/>
    </row>
    <row r="34280" spans="14:14" customFormat="1">
      <c r="N34280" s="74"/>
    </row>
    <row r="34281" spans="14:14" customFormat="1">
      <c r="N34281" s="74"/>
    </row>
    <row r="34282" spans="14:14" customFormat="1">
      <c r="N34282" s="74"/>
    </row>
    <row r="34283" spans="14:14" customFormat="1">
      <c r="N34283" s="74"/>
    </row>
    <row r="34284" spans="14:14" customFormat="1">
      <c r="N34284" s="74"/>
    </row>
    <row r="34285" spans="14:14" customFormat="1">
      <c r="N34285" s="74"/>
    </row>
    <row r="34286" spans="14:14" customFormat="1">
      <c r="N34286" s="74"/>
    </row>
    <row r="34287" spans="14:14" customFormat="1">
      <c r="N34287" s="74"/>
    </row>
    <row r="34288" spans="14:14" customFormat="1">
      <c r="N34288" s="74"/>
    </row>
    <row r="34289" spans="14:14" customFormat="1">
      <c r="N34289" s="74"/>
    </row>
    <row r="34290" spans="14:14" customFormat="1">
      <c r="N34290" s="74"/>
    </row>
    <row r="34291" spans="14:14" customFormat="1">
      <c r="N34291" s="74"/>
    </row>
    <row r="34292" spans="14:14" customFormat="1">
      <c r="N34292" s="74"/>
    </row>
    <row r="34293" spans="14:14" customFormat="1">
      <c r="N34293" s="74"/>
    </row>
    <row r="34294" spans="14:14" customFormat="1">
      <c r="N34294" s="74"/>
    </row>
    <row r="34295" spans="14:14" customFormat="1">
      <c r="N34295" s="74"/>
    </row>
    <row r="34296" spans="14:14" customFormat="1">
      <c r="N34296" s="74"/>
    </row>
    <row r="34297" spans="14:14" customFormat="1">
      <c r="N34297" s="74"/>
    </row>
    <row r="34298" spans="14:14" customFormat="1">
      <c r="N34298" s="74"/>
    </row>
    <row r="34299" spans="14:14" customFormat="1">
      <c r="N34299" s="74"/>
    </row>
    <row r="34300" spans="14:14" customFormat="1">
      <c r="N34300" s="74"/>
    </row>
    <row r="34301" spans="14:14" customFormat="1">
      <c r="N34301" s="74"/>
    </row>
    <row r="34302" spans="14:14" customFormat="1">
      <c r="N34302" s="74"/>
    </row>
    <row r="34303" spans="14:14" customFormat="1">
      <c r="N34303" s="74"/>
    </row>
    <row r="34304" spans="14:14" customFormat="1">
      <c r="N34304" s="74"/>
    </row>
    <row r="34305" spans="14:14" customFormat="1">
      <c r="N34305" s="74"/>
    </row>
    <row r="34306" spans="14:14" customFormat="1">
      <c r="N34306" s="74"/>
    </row>
    <row r="34307" spans="14:14" customFormat="1">
      <c r="N34307" s="74"/>
    </row>
    <row r="34308" spans="14:14" customFormat="1">
      <c r="N34308" s="74"/>
    </row>
    <row r="34309" spans="14:14" customFormat="1">
      <c r="N34309" s="74"/>
    </row>
    <row r="34310" spans="14:14" customFormat="1">
      <c r="N34310" s="74"/>
    </row>
    <row r="34311" spans="14:14" customFormat="1">
      <c r="N34311" s="74"/>
    </row>
    <row r="34312" spans="14:14" customFormat="1">
      <c r="N34312" s="74"/>
    </row>
    <row r="34313" spans="14:14" customFormat="1">
      <c r="N34313" s="74"/>
    </row>
    <row r="34314" spans="14:14" customFormat="1">
      <c r="N34314" s="74"/>
    </row>
    <row r="34315" spans="14:14" customFormat="1">
      <c r="N34315" s="74"/>
    </row>
    <row r="34316" spans="14:14" customFormat="1">
      <c r="N34316" s="74"/>
    </row>
    <row r="34317" spans="14:14" customFormat="1">
      <c r="N34317" s="74"/>
    </row>
    <row r="34318" spans="14:14" customFormat="1">
      <c r="N34318" s="74"/>
    </row>
    <row r="34319" spans="14:14" customFormat="1">
      <c r="N34319" s="74"/>
    </row>
    <row r="34320" spans="14:14" customFormat="1">
      <c r="N34320" s="74"/>
    </row>
    <row r="34321" spans="14:14" customFormat="1">
      <c r="N34321" s="74"/>
    </row>
    <row r="34322" spans="14:14" customFormat="1">
      <c r="N34322" s="74"/>
    </row>
    <row r="34323" spans="14:14" customFormat="1">
      <c r="N34323" s="74"/>
    </row>
    <row r="34324" spans="14:14" customFormat="1">
      <c r="N34324" s="74"/>
    </row>
    <row r="34325" spans="14:14" customFormat="1">
      <c r="N34325" s="74"/>
    </row>
    <row r="34326" spans="14:14" customFormat="1">
      <c r="N34326" s="74"/>
    </row>
    <row r="34327" spans="14:14" customFormat="1">
      <c r="N34327" s="74"/>
    </row>
    <row r="34328" spans="14:14" customFormat="1">
      <c r="N34328" s="74"/>
    </row>
    <row r="34329" spans="14:14" customFormat="1">
      <c r="N34329" s="74"/>
    </row>
    <row r="34330" spans="14:14" customFormat="1">
      <c r="N34330" s="74"/>
    </row>
    <row r="34331" spans="14:14" customFormat="1">
      <c r="N34331" s="74"/>
    </row>
    <row r="34332" spans="14:14" customFormat="1">
      <c r="N34332" s="74"/>
    </row>
    <row r="34333" spans="14:14" customFormat="1">
      <c r="N34333" s="74"/>
    </row>
    <row r="34334" spans="14:14" customFormat="1">
      <c r="N34334" s="74"/>
    </row>
    <row r="34335" spans="14:14" customFormat="1">
      <c r="N34335" s="74"/>
    </row>
    <row r="34336" spans="14:14" customFormat="1">
      <c r="N34336" s="74"/>
    </row>
    <row r="34337" spans="14:14" customFormat="1">
      <c r="N34337" s="74"/>
    </row>
    <row r="34338" spans="14:14" customFormat="1">
      <c r="N34338" s="74"/>
    </row>
    <row r="34339" spans="14:14" customFormat="1">
      <c r="N34339" s="74"/>
    </row>
    <row r="34340" spans="14:14" customFormat="1">
      <c r="N34340" s="74"/>
    </row>
    <row r="34341" spans="14:14" customFormat="1">
      <c r="N34341" s="74"/>
    </row>
    <row r="34342" spans="14:14" customFormat="1">
      <c r="N34342" s="74"/>
    </row>
    <row r="34343" spans="14:14" customFormat="1">
      <c r="N34343" s="74"/>
    </row>
    <row r="34344" spans="14:14" customFormat="1">
      <c r="N34344" s="74"/>
    </row>
    <row r="34345" spans="14:14" customFormat="1">
      <c r="N34345" s="74"/>
    </row>
    <row r="34346" spans="14:14" customFormat="1">
      <c r="N34346" s="74"/>
    </row>
    <row r="34347" spans="14:14" customFormat="1">
      <c r="N34347" s="74"/>
    </row>
    <row r="34348" spans="14:14" customFormat="1">
      <c r="N34348" s="74"/>
    </row>
    <row r="34349" spans="14:14" customFormat="1">
      <c r="N34349" s="74"/>
    </row>
    <row r="34350" spans="14:14" customFormat="1">
      <c r="N34350" s="74"/>
    </row>
    <row r="34351" spans="14:14" customFormat="1">
      <c r="N34351" s="74"/>
    </row>
    <row r="34352" spans="14:14" customFormat="1">
      <c r="N34352" s="74"/>
    </row>
    <row r="34353" spans="14:14" customFormat="1">
      <c r="N34353" s="74"/>
    </row>
    <row r="34354" spans="14:14" customFormat="1">
      <c r="N34354" s="74"/>
    </row>
    <row r="34355" spans="14:14" customFormat="1">
      <c r="N34355" s="74"/>
    </row>
    <row r="34356" spans="14:14" customFormat="1">
      <c r="N34356" s="74"/>
    </row>
    <row r="34357" spans="14:14" customFormat="1">
      <c r="N34357" s="74"/>
    </row>
    <row r="34358" spans="14:14" customFormat="1">
      <c r="N34358" s="74"/>
    </row>
    <row r="34359" spans="14:14" customFormat="1">
      <c r="N34359" s="74"/>
    </row>
    <row r="34360" spans="14:14" customFormat="1">
      <c r="N34360" s="74"/>
    </row>
    <row r="34361" spans="14:14" customFormat="1">
      <c r="N34361" s="74"/>
    </row>
    <row r="34362" spans="14:14" customFormat="1">
      <c r="N34362" s="74"/>
    </row>
    <row r="34363" spans="14:14" customFormat="1">
      <c r="N34363" s="74"/>
    </row>
    <row r="34364" spans="14:14" customFormat="1">
      <c r="N34364" s="74"/>
    </row>
    <row r="34365" spans="14:14" customFormat="1">
      <c r="N34365" s="74"/>
    </row>
    <row r="34366" spans="14:14" customFormat="1">
      <c r="N34366" s="74"/>
    </row>
    <row r="34367" spans="14:14" customFormat="1">
      <c r="N34367" s="74"/>
    </row>
    <row r="34368" spans="14:14" customFormat="1">
      <c r="N34368" s="74"/>
    </row>
    <row r="34369" spans="14:14" customFormat="1">
      <c r="N34369" s="74"/>
    </row>
    <row r="34370" spans="14:14" customFormat="1">
      <c r="N34370" s="74"/>
    </row>
    <row r="34371" spans="14:14" customFormat="1">
      <c r="N34371" s="74"/>
    </row>
    <row r="34372" spans="14:14" customFormat="1">
      <c r="N34372" s="74"/>
    </row>
    <row r="34373" spans="14:14" customFormat="1">
      <c r="N34373" s="74"/>
    </row>
    <row r="34374" spans="14:14" customFormat="1">
      <c r="N34374" s="74"/>
    </row>
    <row r="34375" spans="14:14" customFormat="1">
      <c r="N34375" s="74"/>
    </row>
    <row r="34376" spans="14:14" customFormat="1">
      <c r="N34376" s="74"/>
    </row>
    <row r="34377" spans="14:14" customFormat="1">
      <c r="N34377" s="74"/>
    </row>
    <row r="34378" spans="14:14" customFormat="1">
      <c r="N34378" s="74"/>
    </row>
    <row r="34379" spans="14:14" customFormat="1">
      <c r="N34379" s="74"/>
    </row>
    <row r="34380" spans="14:14" customFormat="1">
      <c r="N34380" s="74"/>
    </row>
    <row r="34381" spans="14:14" customFormat="1">
      <c r="N34381" s="74"/>
    </row>
    <row r="34382" spans="14:14" customFormat="1">
      <c r="N34382" s="74"/>
    </row>
    <row r="34383" spans="14:14" customFormat="1">
      <c r="N34383" s="74"/>
    </row>
    <row r="34384" spans="14:14" customFormat="1">
      <c r="N34384" s="74"/>
    </row>
    <row r="34385" spans="14:14" customFormat="1">
      <c r="N34385" s="74"/>
    </row>
    <row r="34386" spans="14:14" customFormat="1">
      <c r="N34386" s="74"/>
    </row>
    <row r="34387" spans="14:14" customFormat="1">
      <c r="N34387" s="74"/>
    </row>
    <row r="34388" spans="14:14" customFormat="1">
      <c r="N34388" s="74"/>
    </row>
    <row r="34389" spans="14:14" customFormat="1">
      <c r="N34389" s="74"/>
    </row>
    <row r="34390" spans="14:14" customFormat="1">
      <c r="N34390" s="74"/>
    </row>
    <row r="34391" spans="14:14" customFormat="1">
      <c r="N34391" s="74"/>
    </row>
    <row r="34392" spans="14:14" customFormat="1">
      <c r="N34392" s="74"/>
    </row>
    <row r="34393" spans="14:14" customFormat="1">
      <c r="N34393" s="74"/>
    </row>
    <row r="34394" spans="14:14" customFormat="1">
      <c r="N34394" s="74"/>
    </row>
    <row r="34395" spans="14:14" customFormat="1">
      <c r="N34395" s="74"/>
    </row>
    <row r="34396" spans="14:14" customFormat="1">
      <c r="N34396" s="74"/>
    </row>
    <row r="34397" spans="14:14" customFormat="1">
      <c r="N34397" s="74"/>
    </row>
    <row r="34398" spans="14:14" customFormat="1">
      <c r="N34398" s="74"/>
    </row>
    <row r="34399" spans="14:14" customFormat="1">
      <c r="N34399" s="74"/>
    </row>
    <row r="34400" spans="14:14" customFormat="1">
      <c r="N34400" s="74"/>
    </row>
    <row r="34401" spans="14:14" customFormat="1">
      <c r="N34401" s="74"/>
    </row>
    <row r="34402" spans="14:14" customFormat="1">
      <c r="N34402" s="74"/>
    </row>
    <row r="34403" spans="14:14" customFormat="1">
      <c r="N34403" s="74"/>
    </row>
    <row r="34404" spans="14:14" customFormat="1">
      <c r="N34404" s="74"/>
    </row>
    <row r="34405" spans="14:14" customFormat="1">
      <c r="N34405" s="74"/>
    </row>
    <row r="34406" spans="14:14" customFormat="1">
      <c r="N34406" s="74"/>
    </row>
    <row r="34407" spans="14:14" customFormat="1">
      <c r="N34407" s="74"/>
    </row>
    <row r="34408" spans="14:14" customFormat="1">
      <c r="N34408" s="74"/>
    </row>
    <row r="34409" spans="14:14" customFormat="1">
      <c r="N34409" s="74"/>
    </row>
    <row r="34410" spans="14:14" customFormat="1">
      <c r="N34410" s="74"/>
    </row>
    <row r="34411" spans="14:14" customFormat="1">
      <c r="N34411" s="74"/>
    </row>
    <row r="34412" spans="14:14" customFormat="1">
      <c r="N34412" s="74"/>
    </row>
    <row r="34413" spans="14:14" customFormat="1">
      <c r="N34413" s="74"/>
    </row>
    <row r="34414" spans="14:14" customFormat="1">
      <c r="N34414" s="74"/>
    </row>
    <row r="34415" spans="14:14" customFormat="1">
      <c r="N34415" s="74"/>
    </row>
    <row r="34416" spans="14:14" customFormat="1">
      <c r="N34416" s="74"/>
    </row>
    <row r="34417" spans="14:14" customFormat="1">
      <c r="N34417" s="74"/>
    </row>
    <row r="34418" spans="14:14" customFormat="1">
      <c r="N34418" s="74"/>
    </row>
    <row r="34419" spans="14:14" customFormat="1">
      <c r="N34419" s="74"/>
    </row>
    <row r="34420" spans="14:14" customFormat="1">
      <c r="N34420" s="74"/>
    </row>
    <row r="34421" spans="14:14" customFormat="1">
      <c r="N34421" s="74"/>
    </row>
    <row r="34422" spans="14:14" customFormat="1">
      <c r="N34422" s="74"/>
    </row>
    <row r="34423" spans="14:14" customFormat="1">
      <c r="N34423" s="74"/>
    </row>
    <row r="34424" spans="14:14" customFormat="1">
      <c r="N34424" s="74"/>
    </row>
    <row r="34425" spans="14:14" customFormat="1">
      <c r="N34425" s="74"/>
    </row>
    <row r="34426" spans="14:14" customFormat="1">
      <c r="N34426" s="74"/>
    </row>
    <row r="34427" spans="14:14" customFormat="1">
      <c r="N34427" s="74"/>
    </row>
    <row r="34428" spans="14:14" customFormat="1">
      <c r="N34428" s="74"/>
    </row>
    <row r="34429" spans="14:14" customFormat="1">
      <c r="N34429" s="74"/>
    </row>
    <row r="34430" spans="14:14" customFormat="1">
      <c r="N34430" s="74"/>
    </row>
    <row r="34431" spans="14:14" customFormat="1">
      <c r="N34431" s="74"/>
    </row>
    <row r="34432" spans="14:14" customFormat="1">
      <c r="N34432" s="74"/>
    </row>
    <row r="34433" spans="14:14" customFormat="1">
      <c r="N34433" s="74"/>
    </row>
    <row r="34434" spans="14:14" customFormat="1">
      <c r="N34434" s="74"/>
    </row>
    <row r="34435" spans="14:14" customFormat="1">
      <c r="N34435" s="74"/>
    </row>
    <row r="34436" spans="14:14" customFormat="1">
      <c r="N34436" s="74"/>
    </row>
    <row r="34437" spans="14:14" customFormat="1">
      <c r="N34437" s="74"/>
    </row>
    <row r="34438" spans="14:14" customFormat="1">
      <c r="N34438" s="74"/>
    </row>
    <row r="34439" spans="14:14" customFormat="1">
      <c r="N34439" s="74"/>
    </row>
    <row r="34440" spans="14:14" customFormat="1">
      <c r="N34440" s="74"/>
    </row>
    <row r="34441" spans="14:14" customFormat="1">
      <c r="N34441" s="74"/>
    </row>
    <row r="34442" spans="14:14" customFormat="1">
      <c r="N34442" s="74"/>
    </row>
    <row r="34443" spans="14:14" customFormat="1">
      <c r="N34443" s="74"/>
    </row>
    <row r="34444" spans="14:14" customFormat="1">
      <c r="N34444" s="74"/>
    </row>
    <row r="34445" spans="14:14" customFormat="1">
      <c r="N34445" s="74"/>
    </row>
    <row r="34446" spans="14:14" customFormat="1">
      <c r="N34446" s="74"/>
    </row>
    <row r="34447" spans="14:14" customFormat="1">
      <c r="N34447" s="74"/>
    </row>
    <row r="34448" spans="14:14" customFormat="1">
      <c r="N34448" s="74"/>
    </row>
    <row r="34449" spans="14:14" customFormat="1">
      <c r="N34449" s="74"/>
    </row>
    <row r="34450" spans="14:14" customFormat="1">
      <c r="N34450" s="74"/>
    </row>
    <row r="34451" spans="14:14" customFormat="1">
      <c r="N34451" s="74"/>
    </row>
    <row r="34452" spans="14:14" customFormat="1">
      <c r="N34452" s="74"/>
    </row>
    <row r="34453" spans="14:14" customFormat="1">
      <c r="N34453" s="74"/>
    </row>
    <row r="34454" spans="14:14" customFormat="1">
      <c r="N34454" s="74"/>
    </row>
    <row r="34455" spans="14:14" customFormat="1">
      <c r="N34455" s="74"/>
    </row>
    <row r="34456" spans="14:14" customFormat="1">
      <c r="N34456" s="74"/>
    </row>
    <row r="34457" spans="14:14" customFormat="1">
      <c r="N34457" s="74"/>
    </row>
    <row r="34458" spans="14:14" customFormat="1">
      <c r="N34458" s="74"/>
    </row>
    <row r="34459" spans="14:14" customFormat="1">
      <c r="N34459" s="74"/>
    </row>
    <row r="34460" spans="14:14" customFormat="1">
      <c r="N34460" s="74"/>
    </row>
    <row r="34461" spans="14:14" customFormat="1">
      <c r="N34461" s="74"/>
    </row>
    <row r="34462" spans="14:14" customFormat="1">
      <c r="N34462" s="74"/>
    </row>
    <row r="34463" spans="14:14" customFormat="1">
      <c r="N34463" s="74"/>
    </row>
    <row r="34464" spans="14:14" customFormat="1">
      <c r="N34464" s="74"/>
    </row>
    <row r="34465" spans="14:14" customFormat="1">
      <c r="N34465" s="74"/>
    </row>
    <row r="34466" spans="14:14" customFormat="1">
      <c r="N34466" s="74"/>
    </row>
    <row r="34467" spans="14:14" customFormat="1">
      <c r="N34467" s="74"/>
    </row>
    <row r="34468" spans="14:14" customFormat="1">
      <c r="N34468" s="74"/>
    </row>
    <row r="34469" spans="14:14" customFormat="1">
      <c r="N34469" s="74"/>
    </row>
    <row r="34470" spans="14:14" customFormat="1">
      <c r="N34470" s="74"/>
    </row>
    <row r="34471" spans="14:14" customFormat="1">
      <c r="N34471" s="74"/>
    </row>
    <row r="34472" spans="14:14" customFormat="1">
      <c r="N34472" s="74"/>
    </row>
    <row r="34473" spans="14:14" customFormat="1">
      <c r="N34473" s="74"/>
    </row>
    <row r="34474" spans="14:14" customFormat="1">
      <c r="N34474" s="74"/>
    </row>
    <row r="34475" spans="14:14" customFormat="1">
      <c r="N34475" s="74"/>
    </row>
    <row r="34476" spans="14:14" customFormat="1">
      <c r="N34476" s="74"/>
    </row>
    <row r="34477" spans="14:14" customFormat="1">
      <c r="N34477" s="74"/>
    </row>
    <row r="34478" spans="14:14" customFormat="1">
      <c r="N34478" s="74"/>
    </row>
    <row r="34479" spans="14:14" customFormat="1">
      <c r="N34479" s="74"/>
    </row>
    <row r="34480" spans="14:14" customFormat="1">
      <c r="N34480" s="74"/>
    </row>
    <row r="34481" spans="14:14" customFormat="1">
      <c r="N34481" s="74"/>
    </row>
    <row r="34482" spans="14:14" customFormat="1">
      <c r="N34482" s="74"/>
    </row>
    <row r="34483" spans="14:14" customFormat="1">
      <c r="N34483" s="74"/>
    </row>
    <row r="34484" spans="14:14" customFormat="1">
      <c r="N34484" s="74"/>
    </row>
    <row r="34485" spans="14:14" customFormat="1">
      <c r="N34485" s="74"/>
    </row>
    <row r="34486" spans="14:14" customFormat="1">
      <c r="N34486" s="74"/>
    </row>
    <row r="34487" spans="14:14" customFormat="1">
      <c r="N34487" s="74"/>
    </row>
    <row r="34488" spans="14:14" customFormat="1">
      <c r="N34488" s="74"/>
    </row>
    <row r="34489" spans="14:14" customFormat="1">
      <c r="N34489" s="74"/>
    </row>
    <row r="34490" spans="14:14" customFormat="1">
      <c r="N34490" s="74"/>
    </row>
    <row r="34491" spans="14:14" customFormat="1">
      <c r="N34491" s="74"/>
    </row>
    <row r="34492" spans="14:14" customFormat="1">
      <c r="N34492" s="74"/>
    </row>
    <row r="34493" spans="14:14" customFormat="1">
      <c r="N34493" s="74"/>
    </row>
    <row r="34494" spans="14:14" customFormat="1">
      <c r="N34494" s="74"/>
    </row>
    <row r="34495" spans="14:14" customFormat="1">
      <c r="N34495" s="74"/>
    </row>
    <row r="34496" spans="14:14" customFormat="1">
      <c r="N34496" s="74"/>
    </row>
    <row r="34497" spans="14:14" customFormat="1">
      <c r="N34497" s="74"/>
    </row>
    <row r="34498" spans="14:14" customFormat="1">
      <c r="N34498" s="74"/>
    </row>
    <row r="34499" spans="14:14" customFormat="1">
      <c r="N34499" s="74"/>
    </row>
    <row r="34500" spans="14:14" customFormat="1">
      <c r="N34500" s="74"/>
    </row>
    <row r="34501" spans="14:14" customFormat="1">
      <c r="N34501" s="74"/>
    </row>
    <row r="34502" spans="14:14" customFormat="1">
      <c r="N34502" s="74"/>
    </row>
    <row r="34503" spans="14:14" customFormat="1">
      <c r="N34503" s="74"/>
    </row>
    <row r="34504" spans="14:14" customFormat="1">
      <c r="N34504" s="74"/>
    </row>
    <row r="34505" spans="14:14" customFormat="1">
      <c r="N34505" s="74"/>
    </row>
    <row r="34506" spans="14:14" customFormat="1">
      <c r="N34506" s="74"/>
    </row>
    <row r="34507" spans="14:14" customFormat="1">
      <c r="N34507" s="74"/>
    </row>
    <row r="34508" spans="14:14" customFormat="1">
      <c r="N34508" s="74"/>
    </row>
    <row r="34509" spans="14:14" customFormat="1">
      <c r="N34509" s="74"/>
    </row>
    <row r="34510" spans="14:14" customFormat="1">
      <c r="N34510" s="74"/>
    </row>
    <row r="34511" spans="14:14" customFormat="1">
      <c r="N34511" s="74"/>
    </row>
    <row r="34512" spans="14:14" customFormat="1">
      <c r="N34512" s="74"/>
    </row>
    <row r="34513" spans="14:14" customFormat="1">
      <c r="N34513" s="74"/>
    </row>
    <row r="34514" spans="14:14" customFormat="1">
      <c r="N34514" s="74"/>
    </row>
    <row r="34515" spans="14:14" customFormat="1">
      <c r="N34515" s="74"/>
    </row>
    <row r="34516" spans="14:14" customFormat="1">
      <c r="N34516" s="74"/>
    </row>
    <row r="34517" spans="14:14" customFormat="1">
      <c r="N34517" s="74"/>
    </row>
    <row r="34518" spans="14:14" customFormat="1">
      <c r="N34518" s="74"/>
    </row>
    <row r="34519" spans="14:14" customFormat="1">
      <c r="N34519" s="74"/>
    </row>
    <row r="34520" spans="14:14" customFormat="1">
      <c r="N34520" s="74"/>
    </row>
    <row r="34521" spans="14:14" customFormat="1">
      <c r="N34521" s="74"/>
    </row>
    <row r="34522" spans="14:14" customFormat="1">
      <c r="N34522" s="74"/>
    </row>
    <row r="34523" spans="14:14" customFormat="1">
      <c r="N34523" s="74"/>
    </row>
    <row r="34524" spans="14:14" customFormat="1">
      <c r="N34524" s="74"/>
    </row>
    <row r="34525" spans="14:14" customFormat="1">
      <c r="N34525" s="74"/>
    </row>
    <row r="34526" spans="14:14" customFormat="1">
      <c r="N34526" s="74"/>
    </row>
    <row r="34527" spans="14:14" customFormat="1">
      <c r="N34527" s="74"/>
    </row>
    <row r="34528" spans="14:14" customFormat="1">
      <c r="N34528" s="74"/>
    </row>
    <row r="34529" spans="14:14" customFormat="1">
      <c r="N34529" s="74"/>
    </row>
    <row r="34530" spans="14:14" customFormat="1">
      <c r="N34530" s="74"/>
    </row>
    <row r="34531" spans="14:14" customFormat="1">
      <c r="N34531" s="74"/>
    </row>
    <row r="34532" spans="14:14" customFormat="1">
      <c r="N34532" s="74"/>
    </row>
    <row r="34533" spans="14:14" customFormat="1">
      <c r="N34533" s="74"/>
    </row>
    <row r="34534" spans="14:14" customFormat="1">
      <c r="N34534" s="74"/>
    </row>
    <row r="34535" spans="14:14" customFormat="1">
      <c r="N34535" s="74"/>
    </row>
    <row r="34536" spans="14:14" customFormat="1">
      <c r="N34536" s="74"/>
    </row>
    <row r="34537" spans="14:14" customFormat="1">
      <c r="N34537" s="74"/>
    </row>
    <row r="34538" spans="14:14" customFormat="1">
      <c r="N34538" s="74"/>
    </row>
    <row r="34539" spans="14:14" customFormat="1">
      <c r="N34539" s="74"/>
    </row>
    <row r="34540" spans="14:14" customFormat="1">
      <c r="N34540" s="74"/>
    </row>
    <row r="34541" spans="14:14" customFormat="1">
      <c r="N34541" s="74"/>
    </row>
    <row r="34542" spans="14:14" customFormat="1">
      <c r="N34542" s="74"/>
    </row>
    <row r="34543" spans="14:14" customFormat="1">
      <c r="N34543" s="74"/>
    </row>
    <row r="34544" spans="14:14" customFormat="1">
      <c r="N34544" s="74"/>
    </row>
    <row r="34545" spans="14:14" customFormat="1">
      <c r="N34545" s="74"/>
    </row>
    <row r="34546" spans="14:14" customFormat="1">
      <c r="N34546" s="74"/>
    </row>
    <row r="34547" spans="14:14" customFormat="1">
      <c r="N34547" s="74"/>
    </row>
    <row r="34548" spans="14:14" customFormat="1">
      <c r="N34548" s="74"/>
    </row>
    <row r="34549" spans="14:14" customFormat="1">
      <c r="N34549" s="74"/>
    </row>
    <row r="34550" spans="14:14" customFormat="1">
      <c r="N34550" s="74"/>
    </row>
    <row r="34551" spans="14:14" customFormat="1">
      <c r="N34551" s="74"/>
    </row>
    <row r="34552" spans="14:14" customFormat="1">
      <c r="N34552" s="74"/>
    </row>
    <row r="34553" spans="14:14" customFormat="1">
      <c r="N34553" s="74"/>
    </row>
    <row r="34554" spans="14:14" customFormat="1">
      <c r="N34554" s="74"/>
    </row>
    <row r="34555" spans="14:14" customFormat="1">
      <c r="N34555" s="74"/>
    </row>
    <row r="34556" spans="14:14" customFormat="1">
      <c r="N34556" s="74"/>
    </row>
    <row r="34557" spans="14:14" customFormat="1">
      <c r="N34557" s="74"/>
    </row>
    <row r="34558" spans="14:14" customFormat="1">
      <c r="N34558" s="74"/>
    </row>
    <row r="34559" spans="14:14" customFormat="1">
      <c r="N34559" s="74"/>
    </row>
    <row r="34560" spans="14:14" customFormat="1">
      <c r="N34560" s="74"/>
    </row>
    <row r="34561" spans="14:14" customFormat="1">
      <c r="N34561" s="74"/>
    </row>
    <row r="34562" spans="14:14" customFormat="1">
      <c r="N34562" s="74"/>
    </row>
    <row r="34563" spans="14:14" customFormat="1">
      <c r="N34563" s="74"/>
    </row>
    <row r="34564" spans="14:14" customFormat="1">
      <c r="N34564" s="74"/>
    </row>
    <row r="34565" spans="14:14" customFormat="1">
      <c r="N34565" s="74"/>
    </row>
    <row r="34566" spans="14:14" customFormat="1">
      <c r="N34566" s="74"/>
    </row>
    <row r="34567" spans="14:14" customFormat="1">
      <c r="N34567" s="74"/>
    </row>
    <row r="34568" spans="14:14" customFormat="1">
      <c r="N34568" s="74"/>
    </row>
    <row r="34569" spans="14:14" customFormat="1">
      <c r="N34569" s="74"/>
    </row>
    <row r="34570" spans="14:14" customFormat="1">
      <c r="N34570" s="74"/>
    </row>
    <row r="34571" spans="14:14" customFormat="1">
      <c r="N34571" s="74"/>
    </row>
    <row r="34572" spans="14:14" customFormat="1">
      <c r="N34572" s="74"/>
    </row>
    <row r="34573" spans="14:14" customFormat="1">
      <c r="N34573" s="74"/>
    </row>
    <row r="34574" spans="14:14" customFormat="1">
      <c r="N34574" s="74"/>
    </row>
    <row r="34575" spans="14:14" customFormat="1">
      <c r="N34575" s="74"/>
    </row>
    <row r="34576" spans="14:14" customFormat="1">
      <c r="N34576" s="74"/>
    </row>
    <row r="34577" spans="14:14" customFormat="1">
      <c r="N34577" s="74"/>
    </row>
    <row r="34578" spans="14:14" customFormat="1">
      <c r="N34578" s="74"/>
    </row>
    <row r="34579" spans="14:14" customFormat="1">
      <c r="N34579" s="74"/>
    </row>
    <row r="34580" spans="14:14" customFormat="1">
      <c r="N34580" s="74"/>
    </row>
    <row r="34581" spans="14:14" customFormat="1">
      <c r="N34581" s="74"/>
    </row>
    <row r="34582" spans="14:14" customFormat="1">
      <c r="N34582" s="74"/>
    </row>
    <row r="34583" spans="14:14" customFormat="1">
      <c r="N34583" s="74"/>
    </row>
    <row r="34584" spans="14:14" customFormat="1">
      <c r="N34584" s="74"/>
    </row>
    <row r="34585" spans="14:14" customFormat="1">
      <c r="N34585" s="74"/>
    </row>
    <row r="34586" spans="14:14" customFormat="1">
      <c r="N34586" s="74"/>
    </row>
    <row r="34587" spans="14:14" customFormat="1">
      <c r="N34587" s="74"/>
    </row>
    <row r="34588" spans="14:14" customFormat="1">
      <c r="N34588" s="74"/>
    </row>
    <row r="34589" spans="14:14" customFormat="1">
      <c r="N34589" s="74"/>
    </row>
    <row r="34590" spans="14:14" customFormat="1">
      <c r="N34590" s="74"/>
    </row>
    <row r="34591" spans="14:14" customFormat="1">
      <c r="N34591" s="74"/>
    </row>
    <row r="34592" spans="14:14" customFormat="1">
      <c r="N34592" s="74"/>
    </row>
    <row r="34593" spans="14:14" customFormat="1">
      <c r="N34593" s="74"/>
    </row>
    <row r="34594" spans="14:14" customFormat="1">
      <c r="N34594" s="74"/>
    </row>
    <row r="34595" spans="14:14" customFormat="1">
      <c r="N34595" s="74"/>
    </row>
    <row r="34596" spans="14:14" customFormat="1">
      <c r="N34596" s="74"/>
    </row>
    <row r="34597" spans="14:14" customFormat="1">
      <c r="N34597" s="74"/>
    </row>
    <row r="34598" spans="14:14" customFormat="1">
      <c r="N34598" s="74"/>
    </row>
    <row r="34599" spans="14:14" customFormat="1">
      <c r="N34599" s="74"/>
    </row>
    <row r="34600" spans="14:14" customFormat="1">
      <c r="N34600" s="74"/>
    </row>
    <row r="34601" spans="14:14" customFormat="1">
      <c r="N34601" s="74"/>
    </row>
    <row r="34602" spans="14:14" customFormat="1">
      <c r="N34602" s="74"/>
    </row>
    <row r="34603" spans="14:14" customFormat="1">
      <c r="N34603" s="74"/>
    </row>
    <row r="34604" spans="14:14" customFormat="1">
      <c r="N34604" s="74"/>
    </row>
    <row r="34605" spans="14:14" customFormat="1">
      <c r="N34605" s="74"/>
    </row>
    <row r="34606" spans="14:14" customFormat="1">
      <c r="N34606" s="74"/>
    </row>
    <row r="34607" spans="14:14" customFormat="1">
      <c r="N34607" s="74"/>
    </row>
    <row r="34608" spans="14:14" customFormat="1">
      <c r="N34608" s="74"/>
    </row>
    <row r="34609" spans="14:14" customFormat="1">
      <c r="N34609" s="74"/>
    </row>
    <row r="34610" spans="14:14" customFormat="1">
      <c r="N34610" s="74"/>
    </row>
    <row r="34611" spans="14:14" customFormat="1">
      <c r="N34611" s="74"/>
    </row>
    <row r="34612" spans="14:14" customFormat="1">
      <c r="N34612" s="74"/>
    </row>
    <row r="34613" spans="14:14" customFormat="1">
      <c r="N34613" s="74"/>
    </row>
    <row r="34614" spans="14:14" customFormat="1">
      <c r="N34614" s="74"/>
    </row>
    <row r="34615" spans="14:14" customFormat="1">
      <c r="N34615" s="74"/>
    </row>
    <row r="34616" spans="14:14" customFormat="1">
      <c r="N34616" s="74"/>
    </row>
    <row r="34617" spans="14:14" customFormat="1">
      <c r="N34617" s="74"/>
    </row>
    <row r="34618" spans="14:14" customFormat="1">
      <c r="N34618" s="74"/>
    </row>
    <row r="34619" spans="14:14" customFormat="1">
      <c r="N34619" s="74"/>
    </row>
    <row r="34620" spans="14:14" customFormat="1">
      <c r="N34620" s="74"/>
    </row>
    <row r="34621" spans="14:14" customFormat="1">
      <c r="N34621" s="74"/>
    </row>
    <row r="34622" spans="14:14" customFormat="1">
      <c r="N34622" s="74"/>
    </row>
    <row r="34623" spans="14:14" customFormat="1">
      <c r="N34623" s="74"/>
    </row>
    <row r="34624" spans="14:14" customFormat="1">
      <c r="N34624" s="74"/>
    </row>
    <row r="34625" spans="14:14" customFormat="1">
      <c r="N34625" s="74"/>
    </row>
    <row r="34626" spans="14:14" customFormat="1">
      <c r="N34626" s="74"/>
    </row>
    <row r="34627" spans="14:14" customFormat="1">
      <c r="N34627" s="74"/>
    </row>
    <row r="34628" spans="14:14" customFormat="1">
      <c r="N34628" s="74"/>
    </row>
    <row r="34629" spans="14:14" customFormat="1">
      <c r="N34629" s="74"/>
    </row>
    <row r="34630" spans="14:14" customFormat="1">
      <c r="N34630" s="74"/>
    </row>
    <row r="34631" spans="14:14" customFormat="1">
      <c r="N34631" s="74"/>
    </row>
    <row r="34632" spans="14:14" customFormat="1">
      <c r="N34632" s="74"/>
    </row>
    <row r="34633" spans="14:14" customFormat="1">
      <c r="N34633" s="74"/>
    </row>
    <row r="34634" spans="14:14" customFormat="1">
      <c r="N34634" s="74"/>
    </row>
    <row r="34635" spans="14:14" customFormat="1">
      <c r="N34635" s="74"/>
    </row>
    <row r="34636" spans="14:14" customFormat="1">
      <c r="N34636" s="74"/>
    </row>
    <row r="34637" spans="14:14" customFormat="1">
      <c r="N34637" s="74"/>
    </row>
    <row r="34638" spans="14:14" customFormat="1">
      <c r="N34638" s="74"/>
    </row>
    <row r="34639" spans="14:14" customFormat="1">
      <c r="N34639" s="74"/>
    </row>
    <row r="34640" spans="14:14" customFormat="1">
      <c r="N34640" s="74"/>
    </row>
    <row r="34641" spans="14:14" customFormat="1">
      <c r="N34641" s="74"/>
    </row>
    <row r="34642" spans="14:14" customFormat="1">
      <c r="N34642" s="74"/>
    </row>
    <row r="34643" spans="14:14" customFormat="1">
      <c r="N34643" s="74"/>
    </row>
    <row r="34644" spans="14:14" customFormat="1">
      <c r="N34644" s="74"/>
    </row>
    <row r="34645" spans="14:14" customFormat="1">
      <c r="N34645" s="74"/>
    </row>
    <row r="34646" spans="14:14" customFormat="1">
      <c r="N34646" s="74"/>
    </row>
    <row r="34647" spans="14:14" customFormat="1">
      <c r="N34647" s="74"/>
    </row>
    <row r="34648" spans="14:14" customFormat="1">
      <c r="N34648" s="74"/>
    </row>
    <row r="34649" spans="14:14" customFormat="1">
      <c r="N34649" s="74"/>
    </row>
    <row r="34650" spans="14:14" customFormat="1">
      <c r="N34650" s="74"/>
    </row>
    <row r="34651" spans="14:14" customFormat="1">
      <c r="N34651" s="74"/>
    </row>
    <row r="34652" spans="14:14" customFormat="1">
      <c r="N34652" s="74"/>
    </row>
    <row r="34653" spans="14:14" customFormat="1">
      <c r="N34653" s="74"/>
    </row>
    <row r="34654" spans="14:14" customFormat="1">
      <c r="N34654" s="74"/>
    </row>
    <row r="34655" spans="14:14" customFormat="1">
      <c r="N34655" s="74"/>
    </row>
    <row r="34656" spans="14:14" customFormat="1">
      <c r="N34656" s="74"/>
    </row>
    <row r="34657" spans="14:14" customFormat="1">
      <c r="N34657" s="74"/>
    </row>
    <row r="34658" spans="14:14" customFormat="1">
      <c r="N34658" s="74"/>
    </row>
    <row r="34659" spans="14:14" customFormat="1">
      <c r="N34659" s="74"/>
    </row>
    <row r="34660" spans="14:14" customFormat="1">
      <c r="N34660" s="74"/>
    </row>
    <row r="34661" spans="14:14" customFormat="1">
      <c r="N34661" s="74"/>
    </row>
    <row r="34662" spans="14:14" customFormat="1">
      <c r="N34662" s="74"/>
    </row>
    <row r="34663" spans="14:14" customFormat="1">
      <c r="N34663" s="74"/>
    </row>
    <row r="34664" spans="14:14" customFormat="1">
      <c r="N34664" s="74"/>
    </row>
    <row r="34665" spans="14:14" customFormat="1">
      <c r="N34665" s="74"/>
    </row>
    <row r="34666" spans="14:14" customFormat="1">
      <c r="N34666" s="74"/>
    </row>
    <row r="34667" spans="14:14" customFormat="1">
      <c r="N34667" s="74"/>
    </row>
    <row r="34668" spans="14:14" customFormat="1">
      <c r="N34668" s="74"/>
    </row>
    <row r="34669" spans="14:14" customFormat="1">
      <c r="N34669" s="74"/>
    </row>
    <row r="34670" spans="14:14" customFormat="1">
      <c r="N34670" s="74"/>
    </row>
    <row r="34671" spans="14:14" customFormat="1">
      <c r="N34671" s="74"/>
    </row>
    <row r="34672" spans="14:14" customFormat="1">
      <c r="N34672" s="74"/>
    </row>
    <row r="34673" spans="14:14" customFormat="1">
      <c r="N34673" s="74"/>
    </row>
    <row r="34674" spans="14:14" customFormat="1">
      <c r="N34674" s="74"/>
    </row>
    <row r="34675" spans="14:14" customFormat="1">
      <c r="N34675" s="74"/>
    </row>
    <row r="34676" spans="14:14" customFormat="1">
      <c r="N34676" s="74"/>
    </row>
    <row r="34677" spans="14:14" customFormat="1">
      <c r="N34677" s="74"/>
    </row>
    <row r="34678" spans="14:14" customFormat="1">
      <c r="N34678" s="74"/>
    </row>
    <row r="34679" spans="14:14" customFormat="1">
      <c r="N34679" s="74"/>
    </row>
    <row r="34680" spans="14:14" customFormat="1">
      <c r="N34680" s="74"/>
    </row>
    <row r="34681" spans="14:14" customFormat="1">
      <c r="N34681" s="74"/>
    </row>
    <row r="34682" spans="14:14" customFormat="1">
      <c r="N34682" s="74"/>
    </row>
    <row r="34683" spans="14:14" customFormat="1">
      <c r="N34683" s="74"/>
    </row>
    <row r="34684" spans="14:14" customFormat="1">
      <c r="N34684" s="74"/>
    </row>
    <row r="34685" spans="14:14" customFormat="1">
      <c r="N34685" s="74"/>
    </row>
    <row r="34686" spans="14:14" customFormat="1">
      <c r="N34686" s="74"/>
    </row>
    <row r="34687" spans="14:14" customFormat="1">
      <c r="N34687" s="74"/>
    </row>
    <row r="34688" spans="14:14" customFormat="1">
      <c r="N34688" s="74"/>
    </row>
    <row r="34689" spans="14:14" customFormat="1">
      <c r="N34689" s="74"/>
    </row>
    <row r="34690" spans="14:14" customFormat="1">
      <c r="N34690" s="74"/>
    </row>
    <row r="34691" spans="14:14" customFormat="1">
      <c r="N34691" s="74"/>
    </row>
    <row r="34692" spans="14:14" customFormat="1">
      <c r="N34692" s="74"/>
    </row>
    <row r="34693" spans="14:14" customFormat="1">
      <c r="N34693" s="74"/>
    </row>
    <row r="34694" spans="14:14" customFormat="1">
      <c r="N34694" s="74"/>
    </row>
    <row r="34695" spans="14:14" customFormat="1">
      <c r="N34695" s="74"/>
    </row>
    <row r="34696" spans="14:14" customFormat="1">
      <c r="N34696" s="74"/>
    </row>
    <row r="34697" spans="14:14" customFormat="1">
      <c r="N34697" s="74"/>
    </row>
    <row r="34698" spans="14:14" customFormat="1">
      <c r="N34698" s="74"/>
    </row>
    <row r="34699" spans="14:14" customFormat="1">
      <c r="N34699" s="74"/>
    </row>
    <row r="34700" spans="14:14" customFormat="1">
      <c r="N34700" s="74"/>
    </row>
    <row r="34701" spans="14:14" customFormat="1">
      <c r="N34701" s="74"/>
    </row>
    <row r="34702" spans="14:14" customFormat="1">
      <c r="N34702" s="74"/>
    </row>
    <row r="34703" spans="14:14" customFormat="1">
      <c r="N34703" s="74"/>
    </row>
    <row r="34704" spans="14:14" customFormat="1">
      <c r="N34704" s="74"/>
    </row>
    <row r="34705" spans="14:14" customFormat="1">
      <c r="N34705" s="74"/>
    </row>
    <row r="34706" spans="14:14" customFormat="1">
      <c r="N34706" s="74"/>
    </row>
    <row r="34707" spans="14:14" customFormat="1">
      <c r="N34707" s="74"/>
    </row>
    <row r="34708" spans="14:14" customFormat="1">
      <c r="N34708" s="74"/>
    </row>
    <row r="34709" spans="14:14" customFormat="1">
      <c r="N34709" s="74"/>
    </row>
    <row r="34710" spans="14:14" customFormat="1">
      <c r="N34710" s="74"/>
    </row>
    <row r="34711" spans="14:14" customFormat="1">
      <c r="N34711" s="74"/>
    </row>
    <row r="34712" spans="14:14" customFormat="1">
      <c r="N34712" s="74"/>
    </row>
    <row r="34713" spans="14:14" customFormat="1">
      <c r="N34713" s="74"/>
    </row>
    <row r="34714" spans="14:14" customFormat="1">
      <c r="N34714" s="74"/>
    </row>
    <row r="34715" spans="14:14" customFormat="1">
      <c r="N34715" s="74"/>
    </row>
    <row r="34716" spans="14:14" customFormat="1">
      <c r="N34716" s="74"/>
    </row>
    <row r="34717" spans="14:14" customFormat="1">
      <c r="N34717" s="74"/>
    </row>
    <row r="34718" spans="14:14" customFormat="1">
      <c r="N34718" s="74"/>
    </row>
    <row r="34719" spans="14:14" customFormat="1">
      <c r="N34719" s="74"/>
    </row>
    <row r="34720" spans="14:14" customFormat="1">
      <c r="N34720" s="74"/>
    </row>
    <row r="34721" spans="14:14" customFormat="1">
      <c r="N34721" s="74"/>
    </row>
    <row r="34722" spans="14:14" customFormat="1">
      <c r="N34722" s="74"/>
    </row>
    <row r="34723" spans="14:14" customFormat="1">
      <c r="N34723" s="74"/>
    </row>
    <row r="34724" spans="14:14" customFormat="1">
      <c r="N34724" s="74"/>
    </row>
    <row r="34725" spans="14:14" customFormat="1">
      <c r="N34725" s="74"/>
    </row>
    <row r="34726" spans="14:14" customFormat="1">
      <c r="N34726" s="74"/>
    </row>
    <row r="34727" spans="14:14" customFormat="1">
      <c r="N34727" s="74"/>
    </row>
    <row r="34728" spans="14:14" customFormat="1">
      <c r="N34728" s="74"/>
    </row>
    <row r="34729" spans="14:14" customFormat="1">
      <c r="N34729" s="74"/>
    </row>
    <row r="34730" spans="14:14" customFormat="1">
      <c r="N34730" s="74"/>
    </row>
    <row r="34731" spans="14:14" customFormat="1">
      <c r="N34731" s="74"/>
    </row>
    <row r="34732" spans="14:14" customFormat="1">
      <c r="N34732" s="74"/>
    </row>
    <row r="34733" spans="14:14" customFormat="1">
      <c r="N34733" s="74"/>
    </row>
    <row r="34734" spans="14:14" customFormat="1">
      <c r="N34734" s="74"/>
    </row>
    <row r="34735" spans="14:14" customFormat="1">
      <c r="N34735" s="74"/>
    </row>
    <row r="34736" spans="14:14" customFormat="1">
      <c r="N34736" s="74"/>
    </row>
    <row r="34737" spans="14:14" customFormat="1">
      <c r="N34737" s="74"/>
    </row>
    <row r="34738" spans="14:14" customFormat="1">
      <c r="N34738" s="74"/>
    </row>
    <row r="34739" spans="14:14" customFormat="1">
      <c r="N34739" s="74"/>
    </row>
    <row r="34740" spans="14:14" customFormat="1">
      <c r="N34740" s="74"/>
    </row>
    <row r="34741" spans="14:14" customFormat="1">
      <c r="N34741" s="74"/>
    </row>
    <row r="34742" spans="14:14" customFormat="1">
      <c r="N34742" s="74"/>
    </row>
    <row r="34743" spans="14:14" customFormat="1">
      <c r="N34743" s="74"/>
    </row>
    <row r="34744" spans="14:14" customFormat="1">
      <c r="N34744" s="74"/>
    </row>
    <row r="34745" spans="14:14" customFormat="1">
      <c r="N34745" s="74"/>
    </row>
    <row r="34746" spans="14:14" customFormat="1">
      <c r="N34746" s="74"/>
    </row>
    <row r="34747" spans="14:14" customFormat="1">
      <c r="N34747" s="74"/>
    </row>
    <row r="34748" spans="14:14" customFormat="1">
      <c r="N34748" s="74"/>
    </row>
    <row r="34749" spans="14:14" customFormat="1">
      <c r="N34749" s="74"/>
    </row>
    <row r="34750" spans="14:14" customFormat="1">
      <c r="N34750" s="74"/>
    </row>
    <row r="34751" spans="14:14" customFormat="1">
      <c r="N34751" s="74"/>
    </row>
    <row r="34752" spans="14:14" customFormat="1">
      <c r="N34752" s="74"/>
    </row>
    <row r="34753" spans="14:14" customFormat="1">
      <c r="N34753" s="74"/>
    </row>
    <row r="34754" spans="14:14" customFormat="1">
      <c r="N34754" s="74"/>
    </row>
    <row r="34755" spans="14:14" customFormat="1">
      <c r="N34755" s="74"/>
    </row>
    <row r="34756" spans="14:14" customFormat="1">
      <c r="N34756" s="74"/>
    </row>
    <row r="34757" spans="14:14" customFormat="1">
      <c r="N34757" s="74"/>
    </row>
    <row r="34758" spans="14:14" customFormat="1">
      <c r="N34758" s="74"/>
    </row>
    <row r="34759" spans="14:14" customFormat="1">
      <c r="N34759" s="74"/>
    </row>
    <row r="34760" spans="14:14" customFormat="1">
      <c r="N34760" s="74"/>
    </row>
    <row r="34761" spans="14:14" customFormat="1">
      <c r="N34761" s="74"/>
    </row>
    <row r="34762" spans="14:14" customFormat="1">
      <c r="N34762" s="74"/>
    </row>
    <row r="34763" spans="14:14" customFormat="1">
      <c r="N34763" s="74"/>
    </row>
    <row r="34764" spans="14:14" customFormat="1">
      <c r="N34764" s="74"/>
    </row>
    <row r="34765" spans="14:14" customFormat="1">
      <c r="N34765" s="74"/>
    </row>
    <row r="34766" spans="14:14" customFormat="1">
      <c r="N34766" s="74"/>
    </row>
    <row r="34767" spans="14:14" customFormat="1">
      <c r="N34767" s="74"/>
    </row>
    <row r="34768" spans="14:14" customFormat="1">
      <c r="N34768" s="74"/>
    </row>
    <row r="34769" spans="14:14" customFormat="1">
      <c r="N34769" s="74"/>
    </row>
    <row r="34770" spans="14:14" customFormat="1">
      <c r="N34770" s="74"/>
    </row>
    <row r="34771" spans="14:14" customFormat="1">
      <c r="N34771" s="74"/>
    </row>
    <row r="34772" spans="14:14" customFormat="1">
      <c r="N34772" s="74"/>
    </row>
    <row r="34773" spans="14:14" customFormat="1">
      <c r="N34773" s="74"/>
    </row>
    <row r="34774" spans="14:14" customFormat="1">
      <c r="N34774" s="74"/>
    </row>
    <row r="34775" spans="14:14" customFormat="1">
      <c r="N34775" s="74"/>
    </row>
    <row r="34776" spans="14:14" customFormat="1">
      <c r="N34776" s="74"/>
    </row>
    <row r="34777" spans="14:14" customFormat="1">
      <c r="N34777" s="74"/>
    </row>
    <row r="34778" spans="14:14" customFormat="1">
      <c r="N34778" s="74"/>
    </row>
    <row r="34779" spans="14:14" customFormat="1">
      <c r="N34779" s="74"/>
    </row>
    <row r="34780" spans="14:14" customFormat="1">
      <c r="N34780" s="74"/>
    </row>
    <row r="34781" spans="14:14" customFormat="1">
      <c r="N34781" s="74"/>
    </row>
    <row r="34782" spans="14:14" customFormat="1">
      <c r="N34782" s="74"/>
    </row>
    <row r="34783" spans="14:14" customFormat="1">
      <c r="N34783" s="74"/>
    </row>
    <row r="34784" spans="14:14" customFormat="1">
      <c r="N34784" s="74"/>
    </row>
    <row r="34785" spans="14:14" customFormat="1">
      <c r="N34785" s="74"/>
    </row>
    <row r="34786" spans="14:14" customFormat="1">
      <c r="N34786" s="74"/>
    </row>
    <row r="34787" spans="14:14" customFormat="1">
      <c r="N34787" s="74"/>
    </row>
    <row r="34788" spans="14:14" customFormat="1">
      <c r="N34788" s="74"/>
    </row>
    <row r="34789" spans="14:14" customFormat="1">
      <c r="N34789" s="74"/>
    </row>
    <row r="34790" spans="14:14" customFormat="1">
      <c r="N34790" s="74"/>
    </row>
    <row r="34791" spans="14:14" customFormat="1">
      <c r="N34791" s="74"/>
    </row>
    <row r="34792" spans="14:14" customFormat="1">
      <c r="N34792" s="74"/>
    </row>
    <row r="34793" spans="14:14" customFormat="1">
      <c r="N34793" s="74"/>
    </row>
    <row r="34794" spans="14:14" customFormat="1">
      <c r="N34794" s="74"/>
    </row>
    <row r="34795" spans="14:14" customFormat="1">
      <c r="N34795" s="74"/>
    </row>
    <row r="34796" spans="14:14" customFormat="1">
      <c r="N34796" s="74"/>
    </row>
    <row r="34797" spans="14:14" customFormat="1">
      <c r="N34797" s="74"/>
    </row>
    <row r="34798" spans="14:14" customFormat="1">
      <c r="N34798" s="74"/>
    </row>
    <row r="34799" spans="14:14" customFormat="1">
      <c r="N34799" s="74"/>
    </row>
    <row r="34800" spans="14:14" customFormat="1">
      <c r="N34800" s="74"/>
    </row>
    <row r="34801" spans="14:14" customFormat="1">
      <c r="N34801" s="74"/>
    </row>
    <row r="34802" spans="14:14" customFormat="1">
      <c r="N34802" s="74"/>
    </row>
    <row r="34803" spans="14:14" customFormat="1">
      <c r="N34803" s="74"/>
    </row>
    <row r="34804" spans="14:14" customFormat="1">
      <c r="N34804" s="74"/>
    </row>
    <row r="34805" spans="14:14" customFormat="1">
      <c r="N34805" s="74"/>
    </row>
    <row r="34806" spans="14:14" customFormat="1">
      <c r="N34806" s="74"/>
    </row>
    <row r="34807" spans="14:14" customFormat="1">
      <c r="N34807" s="74"/>
    </row>
    <row r="34808" spans="14:14" customFormat="1">
      <c r="N34808" s="74"/>
    </row>
    <row r="34809" spans="14:14" customFormat="1">
      <c r="N34809" s="74"/>
    </row>
    <row r="34810" spans="14:14" customFormat="1">
      <c r="N34810" s="74"/>
    </row>
    <row r="34811" spans="14:14" customFormat="1">
      <c r="N34811" s="74"/>
    </row>
    <row r="34812" spans="14:14" customFormat="1">
      <c r="N34812" s="74"/>
    </row>
    <row r="34813" spans="14:14" customFormat="1">
      <c r="N34813" s="74"/>
    </row>
    <row r="34814" spans="14:14" customFormat="1">
      <c r="N34814" s="74"/>
    </row>
    <row r="34815" spans="14:14" customFormat="1">
      <c r="N34815" s="74"/>
    </row>
    <row r="34816" spans="14:14" customFormat="1">
      <c r="N34816" s="74"/>
    </row>
    <row r="34817" spans="14:14" customFormat="1">
      <c r="N34817" s="74"/>
    </row>
    <row r="34818" spans="14:14" customFormat="1">
      <c r="N34818" s="74"/>
    </row>
    <row r="34819" spans="14:14" customFormat="1">
      <c r="N34819" s="74"/>
    </row>
    <row r="34820" spans="14:14" customFormat="1">
      <c r="N34820" s="74"/>
    </row>
    <row r="34821" spans="14:14" customFormat="1">
      <c r="N34821" s="74"/>
    </row>
    <row r="34822" spans="14:14" customFormat="1">
      <c r="N34822" s="74"/>
    </row>
    <row r="34823" spans="14:14" customFormat="1">
      <c r="N34823" s="74"/>
    </row>
    <row r="34824" spans="14:14" customFormat="1">
      <c r="N34824" s="74"/>
    </row>
    <row r="34825" spans="14:14" customFormat="1">
      <c r="N34825" s="74"/>
    </row>
    <row r="34826" spans="14:14" customFormat="1">
      <c r="N34826" s="74"/>
    </row>
    <row r="34827" spans="14:14" customFormat="1">
      <c r="N34827" s="74"/>
    </row>
    <row r="34828" spans="14:14" customFormat="1">
      <c r="N34828" s="74"/>
    </row>
    <row r="34829" spans="14:14" customFormat="1">
      <c r="N34829" s="74"/>
    </row>
    <row r="34830" spans="14:14" customFormat="1">
      <c r="N34830" s="74"/>
    </row>
    <row r="34831" spans="14:14" customFormat="1">
      <c r="N34831" s="74"/>
    </row>
    <row r="34832" spans="14:14" customFormat="1">
      <c r="N34832" s="74"/>
    </row>
    <row r="34833" spans="14:14" customFormat="1">
      <c r="N34833" s="74"/>
    </row>
    <row r="34834" spans="14:14" customFormat="1">
      <c r="N34834" s="74"/>
    </row>
    <row r="34835" spans="14:14" customFormat="1">
      <c r="N34835" s="74"/>
    </row>
    <row r="34836" spans="14:14" customFormat="1">
      <c r="N34836" s="74"/>
    </row>
    <row r="34837" spans="14:14" customFormat="1">
      <c r="N34837" s="74"/>
    </row>
    <row r="34838" spans="14:14" customFormat="1">
      <c r="N34838" s="74"/>
    </row>
    <row r="34839" spans="14:14" customFormat="1">
      <c r="N34839" s="74"/>
    </row>
    <row r="34840" spans="14:14" customFormat="1">
      <c r="N34840" s="74"/>
    </row>
    <row r="34841" spans="14:14" customFormat="1">
      <c r="N34841" s="74"/>
    </row>
    <row r="34842" spans="14:14" customFormat="1">
      <c r="N34842" s="74"/>
    </row>
    <row r="34843" spans="14:14" customFormat="1">
      <c r="N34843" s="74"/>
    </row>
    <row r="34844" spans="14:14" customFormat="1">
      <c r="N34844" s="74"/>
    </row>
    <row r="34845" spans="14:14" customFormat="1">
      <c r="N34845" s="74"/>
    </row>
    <row r="34846" spans="14:14" customFormat="1">
      <c r="N34846" s="74"/>
    </row>
    <row r="34847" spans="14:14" customFormat="1">
      <c r="N34847" s="74"/>
    </row>
    <row r="34848" spans="14:14" customFormat="1">
      <c r="N34848" s="74"/>
    </row>
    <row r="34849" spans="14:14" customFormat="1">
      <c r="N34849" s="74"/>
    </row>
    <row r="34850" spans="14:14" customFormat="1">
      <c r="N34850" s="74"/>
    </row>
    <row r="34851" spans="14:14" customFormat="1">
      <c r="N34851" s="74"/>
    </row>
    <row r="34852" spans="14:14" customFormat="1">
      <c r="N34852" s="74"/>
    </row>
    <row r="34853" spans="14:14" customFormat="1">
      <c r="N34853" s="74"/>
    </row>
    <row r="34854" spans="14:14" customFormat="1">
      <c r="N34854" s="74"/>
    </row>
    <row r="34855" spans="14:14" customFormat="1">
      <c r="N34855" s="74"/>
    </row>
    <row r="34856" spans="14:14" customFormat="1">
      <c r="N34856" s="74"/>
    </row>
    <row r="34857" spans="14:14" customFormat="1">
      <c r="N34857" s="74"/>
    </row>
    <row r="34858" spans="14:14" customFormat="1">
      <c r="N34858" s="74"/>
    </row>
    <row r="34859" spans="14:14" customFormat="1">
      <c r="N34859" s="74"/>
    </row>
    <row r="34860" spans="14:14" customFormat="1">
      <c r="N34860" s="74"/>
    </row>
    <row r="34861" spans="14:14" customFormat="1">
      <c r="N34861" s="74"/>
    </row>
    <row r="34862" spans="14:14" customFormat="1">
      <c r="N34862" s="74"/>
    </row>
    <row r="34863" spans="14:14" customFormat="1">
      <c r="N34863" s="74"/>
    </row>
    <row r="34864" spans="14:14" customFormat="1">
      <c r="N34864" s="74"/>
    </row>
    <row r="34865" spans="14:14" customFormat="1">
      <c r="N34865" s="74"/>
    </row>
    <row r="34866" spans="14:14" customFormat="1">
      <c r="N34866" s="74"/>
    </row>
    <row r="34867" spans="14:14" customFormat="1">
      <c r="N34867" s="74"/>
    </row>
    <row r="34868" spans="14:14" customFormat="1">
      <c r="N34868" s="74"/>
    </row>
    <row r="34869" spans="14:14" customFormat="1">
      <c r="N34869" s="74"/>
    </row>
    <row r="34870" spans="14:14" customFormat="1">
      <c r="N34870" s="74"/>
    </row>
    <row r="34871" spans="14:14" customFormat="1">
      <c r="N34871" s="74"/>
    </row>
    <row r="34872" spans="14:14" customFormat="1">
      <c r="N34872" s="74"/>
    </row>
    <row r="34873" spans="14:14" customFormat="1">
      <c r="N34873" s="74"/>
    </row>
    <row r="34874" spans="14:14" customFormat="1">
      <c r="N34874" s="74"/>
    </row>
    <row r="34875" spans="14:14" customFormat="1">
      <c r="N34875" s="74"/>
    </row>
    <row r="34876" spans="14:14" customFormat="1">
      <c r="N34876" s="74"/>
    </row>
    <row r="34877" spans="14:14" customFormat="1">
      <c r="N34877" s="74"/>
    </row>
    <row r="34878" spans="14:14" customFormat="1">
      <c r="N34878" s="74"/>
    </row>
    <row r="34879" spans="14:14" customFormat="1">
      <c r="N34879" s="74"/>
    </row>
    <row r="34880" spans="14:14" customFormat="1">
      <c r="N34880" s="74"/>
    </row>
    <row r="34881" spans="14:14" customFormat="1">
      <c r="N34881" s="74"/>
    </row>
    <row r="34882" spans="14:14" customFormat="1">
      <c r="N34882" s="74"/>
    </row>
    <row r="34883" spans="14:14" customFormat="1">
      <c r="N34883" s="74"/>
    </row>
    <row r="34884" spans="14:14" customFormat="1">
      <c r="N34884" s="74"/>
    </row>
    <row r="34885" spans="14:14" customFormat="1">
      <c r="N34885" s="74"/>
    </row>
    <row r="34886" spans="14:14" customFormat="1">
      <c r="N34886" s="74"/>
    </row>
    <row r="34887" spans="14:14" customFormat="1">
      <c r="N34887" s="74"/>
    </row>
    <row r="34888" spans="14:14" customFormat="1">
      <c r="N34888" s="74"/>
    </row>
    <row r="34889" spans="14:14" customFormat="1">
      <c r="N34889" s="74"/>
    </row>
    <row r="34890" spans="14:14" customFormat="1">
      <c r="N34890" s="74"/>
    </row>
    <row r="34891" spans="14:14" customFormat="1">
      <c r="N34891" s="74"/>
    </row>
    <row r="34892" spans="14:14" customFormat="1">
      <c r="N34892" s="74"/>
    </row>
    <row r="34893" spans="14:14" customFormat="1">
      <c r="N34893" s="74"/>
    </row>
    <row r="34894" spans="14:14" customFormat="1">
      <c r="N34894" s="74"/>
    </row>
    <row r="34895" spans="14:14" customFormat="1">
      <c r="N34895" s="74"/>
    </row>
    <row r="34896" spans="14:14" customFormat="1">
      <c r="N34896" s="74"/>
    </row>
    <row r="34897" spans="14:14" customFormat="1">
      <c r="N34897" s="74"/>
    </row>
    <row r="34898" spans="14:14" customFormat="1">
      <c r="N34898" s="74"/>
    </row>
    <row r="34899" spans="14:14" customFormat="1">
      <c r="N34899" s="74"/>
    </row>
    <row r="34900" spans="14:14" customFormat="1">
      <c r="N34900" s="74"/>
    </row>
    <row r="34901" spans="14:14" customFormat="1">
      <c r="N34901" s="74"/>
    </row>
    <row r="34902" spans="14:14" customFormat="1">
      <c r="N34902" s="74"/>
    </row>
    <row r="34903" spans="14:14" customFormat="1">
      <c r="N34903" s="74"/>
    </row>
    <row r="34904" spans="14:14" customFormat="1">
      <c r="N34904" s="74"/>
    </row>
    <row r="34905" spans="14:14" customFormat="1">
      <c r="N34905" s="74"/>
    </row>
    <row r="34906" spans="14:14" customFormat="1">
      <c r="N34906" s="74"/>
    </row>
    <row r="34907" spans="14:14" customFormat="1">
      <c r="N34907" s="74"/>
    </row>
    <row r="34908" spans="14:14" customFormat="1">
      <c r="N34908" s="74"/>
    </row>
    <row r="34909" spans="14:14" customFormat="1">
      <c r="N34909" s="74"/>
    </row>
    <row r="34910" spans="14:14" customFormat="1">
      <c r="N34910" s="74"/>
    </row>
    <row r="34911" spans="14:14" customFormat="1">
      <c r="N34911" s="74"/>
    </row>
    <row r="34912" spans="14:14" customFormat="1">
      <c r="N34912" s="74"/>
    </row>
    <row r="34913" spans="14:14" customFormat="1">
      <c r="N34913" s="74"/>
    </row>
    <row r="34914" spans="14:14" customFormat="1">
      <c r="N34914" s="74"/>
    </row>
    <row r="34915" spans="14:14" customFormat="1">
      <c r="N34915" s="74"/>
    </row>
    <row r="34916" spans="14:14" customFormat="1">
      <c r="N34916" s="74"/>
    </row>
    <row r="34917" spans="14:14" customFormat="1">
      <c r="N34917" s="74"/>
    </row>
    <row r="34918" spans="14:14" customFormat="1">
      <c r="N34918" s="74"/>
    </row>
    <row r="34919" spans="14:14" customFormat="1">
      <c r="N34919" s="74"/>
    </row>
    <row r="34920" spans="14:14" customFormat="1">
      <c r="N34920" s="74"/>
    </row>
    <row r="34921" spans="14:14" customFormat="1">
      <c r="N34921" s="74"/>
    </row>
    <row r="34922" spans="14:14" customFormat="1">
      <c r="N34922" s="74"/>
    </row>
    <row r="34923" spans="14:14" customFormat="1">
      <c r="N34923" s="74"/>
    </row>
    <row r="34924" spans="14:14" customFormat="1">
      <c r="N34924" s="74"/>
    </row>
    <row r="34925" spans="14:14" customFormat="1">
      <c r="N34925" s="74"/>
    </row>
    <row r="34926" spans="14:14" customFormat="1">
      <c r="N34926" s="74"/>
    </row>
    <row r="34927" spans="14:14" customFormat="1">
      <c r="N34927" s="74"/>
    </row>
    <row r="34928" spans="14:14" customFormat="1">
      <c r="N34928" s="74"/>
    </row>
    <row r="34929" spans="14:14" customFormat="1">
      <c r="N34929" s="74"/>
    </row>
    <row r="34930" spans="14:14" customFormat="1">
      <c r="N34930" s="74"/>
    </row>
    <row r="34931" spans="14:14" customFormat="1">
      <c r="N34931" s="74"/>
    </row>
    <row r="34932" spans="14:14" customFormat="1">
      <c r="N34932" s="74"/>
    </row>
    <row r="34933" spans="14:14" customFormat="1">
      <c r="N34933" s="74"/>
    </row>
    <row r="34934" spans="14:14" customFormat="1">
      <c r="N34934" s="74"/>
    </row>
    <row r="34935" spans="14:14" customFormat="1">
      <c r="N34935" s="74"/>
    </row>
    <row r="34936" spans="14:14" customFormat="1">
      <c r="N34936" s="74"/>
    </row>
    <row r="34937" spans="14:14" customFormat="1">
      <c r="N34937" s="74"/>
    </row>
    <row r="34938" spans="14:14" customFormat="1">
      <c r="N34938" s="74"/>
    </row>
    <row r="34939" spans="14:14" customFormat="1">
      <c r="N34939" s="74"/>
    </row>
    <row r="34940" spans="14:14" customFormat="1">
      <c r="N34940" s="74"/>
    </row>
    <row r="34941" spans="14:14" customFormat="1">
      <c r="N34941" s="74"/>
    </row>
    <row r="34942" spans="14:14" customFormat="1">
      <c r="N34942" s="74"/>
    </row>
    <row r="34943" spans="14:14" customFormat="1">
      <c r="N34943" s="74"/>
    </row>
    <row r="34944" spans="14:14" customFormat="1">
      <c r="N34944" s="74"/>
    </row>
    <row r="34945" spans="14:14" customFormat="1">
      <c r="N34945" s="74"/>
    </row>
    <row r="34946" spans="14:14" customFormat="1">
      <c r="N34946" s="74"/>
    </row>
    <row r="34947" spans="14:14" customFormat="1">
      <c r="N34947" s="74"/>
    </row>
    <row r="34948" spans="14:14" customFormat="1">
      <c r="N34948" s="74"/>
    </row>
    <row r="34949" spans="14:14" customFormat="1">
      <c r="N34949" s="74"/>
    </row>
    <row r="34950" spans="14:14" customFormat="1">
      <c r="N34950" s="74"/>
    </row>
    <row r="34951" spans="14:14" customFormat="1">
      <c r="N34951" s="74"/>
    </row>
    <row r="34952" spans="14:14" customFormat="1">
      <c r="N34952" s="74"/>
    </row>
    <row r="34953" spans="14:14" customFormat="1">
      <c r="N34953" s="74"/>
    </row>
    <row r="34954" spans="14:14" customFormat="1">
      <c r="N34954" s="74"/>
    </row>
    <row r="34955" spans="14:14" customFormat="1">
      <c r="N34955" s="74"/>
    </row>
    <row r="34956" spans="14:14" customFormat="1">
      <c r="N34956" s="74"/>
    </row>
    <row r="34957" spans="14:14" customFormat="1">
      <c r="N34957" s="74"/>
    </row>
    <row r="34958" spans="14:14" customFormat="1">
      <c r="N34958" s="74"/>
    </row>
    <row r="34959" spans="14:14" customFormat="1">
      <c r="N34959" s="74"/>
    </row>
    <row r="34960" spans="14:14" customFormat="1">
      <c r="N34960" s="74"/>
    </row>
    <row r="34961" spans="14:14" customFormat="1">
      <c r="N34961" s="74"/>
    </row>
    <row r="34962" spans="14:14" customFormat="1">
      <c r="N34962" s="74"/>
    </row>
    <row r="34963" spans="14:14" customFormat="1">
      <c r="N34963" s="74"/>
    </row>
    <row r="34964" spans="14:14" customFormat="1">
      <c r="N34964" s="74"/>
    </row>
    <row r="34965" spans="14:14" customFormat="1">
      <c r="N34965" s="74"/>
    </row>
    <row r="34966" spans="14:14" customFormat="1">
      <c r="N34966" s="74"/>
    </row>
    <row r="34967" spans="14:14" customFormat="1">
      <c r="N34967" s="74"/>
    </row>
    <row r="34968" spans="14:14" customFormat="1">
      <c r="N34968" s="74"/>
    </row>
    <row r="34969" spans="14:14" customFormat="1">
      <c r="N34969" s="74"/>
    </row>
    <row r="34970" spans="14:14" customFormat="1">
      <c r="N34970" s="74"/>
    </row>
    <row r="34971" spans="14:14" customFormat="1">
      <c r="N34971" s="74"/>
    </row>
    <row r="34972" spans="14:14" customFormat="1">
      <c r="N34972" s="74"/>
    </row>
    <row r="34973" spans="14:14" customFormat="1">
      <c r="N34973" s="74"/>
    </row>
    <row r="34974" spans="14:14" customFormat="1">
      <c r="N34974" s="74"/>
    </row>
    <row r="34975" spans="14:14" customFormat="1">
      <c r="N34975" s="74"/>
    </row>
    <row r="34976" spans="14:14" customFormat="1">
      <c r="N34976" s="74"/>
    </row>
    <row r="34977" spans="14:14" customFormat="1">
      <c r="N34977" s="74"/>
    </row>
    <row r="34978" spans="14:14" customFormat="1">
      <c r="N34978" s="74"/>
    </row>
    <row r="34979" spans="14:14" customFormat="1">
      <c r="N34979" s="74"/>
    </row>
    <row r="34980" spans="14:14" customFormat="1">
      <c r="N34980" s="74"/>
    </row>
    <row r="34981" spans="14:14" customFormat="1">
      <c r="N34981" s="74"/>
    </row>
    <row r="34982" spans="14:14" customFormat="1">
      <c r="N34982" s="74"/>
    </row>
    <row r="34983" spans="14:14" customFormat="1">
      <c r="N34983" s="74"/>
    </row>
    <row r="34984" spans="14:14" customFormat="1">
      <c r="N34984" s="74"/>
    </row>
    <row r="34985" spans="14:14" customFormat="1">
      <c r="N34985" s="74"/>
    </row>
    <row r="34986" spans="14:14" customFormat="1">
      <c r="N34986" s="74"/>
    </row>
    <row r="34987" spans="14:14" customFormat="1">
      <c r="N34987" s="74"/>
    </row>
    <row r="34988" spans="14:14" customFormat="1">
      <c r="N34988" s="74"/>
    </row>
    <row r="34989" spans="14:14" customFormat="1">
      <c r="N34989" s="74"/>
    </row>
    <row r="34990" spans="14:14" customFormat="1">
      <c r="N34990" s="74"/>
    </row>
    <row r="34991" spans="14:14" customFormat="1">
      <c r="N34991" s="74"/>
    </row>
    <row r="34992" spans="14:14" customFormat="1">
      <c r="N34992" s="74"/>
    </row>
    <row r="34993" spans="14:14" customFormat="1">
      <c r="N34993" s="74"/>
    </row>
    <row r="34994" spans="14:14" customFormat="1">
      <c r="N34994" s="74"/>
    </row>
    <row r="34995" spans="14:14" customFormat="1">
      <c r="N34995" s="74"/>
    </row>
    <row r="34996" spans="14:14" customFormat="1">
      <c r="N34996" s="74"/>
    </row>
    <row r="34997" spans="14:14" customFormat="1">
      <c r="N34997" s="74"/>
    </row>
    <row r="34998" spans="14:14" customFormat="1">
      <c r="N34998" s="74"/>
    </row>
    <row r="34999" spans="14:14" customFormat="1">
      <c r="N34999" s="74"/>
    </row>
    <row r="35000" spans="14:14" customFormat="1">
      <c r="N35000" s="74"/>
    </row>
    <row r="35001" spans="14:14" customFormat="1">
      <c r="N35001" s="74"/>
    </row>
    <row r="35002" spans="14:14" customFormat="1">
      <c r="N35002" s="74"/>
    </row>
    <row r="35003" spans="14:14" customFormat="1">
      <c r="N35003" s="74"/>
    </row>
    <row r="35004" spans="14:14" customFormat="1">
      <c r="N35004" s="74"/>
    </row>
    <row r="35005" spans="14:14" customFormat="1">
      <c r="N35005" s="74"/>
    </row>
    <row r="35006" spans="14:14" customFormat="1">
      <c r="N35006" s="74"/>
    </row>
    <row r="35007" spans="14:14" customFormat="1">
      <c r="N35007" s="74"/>
    </row>
    <row r="35008" spans="14:14" customFormat="1">
      <c r="N35008" s="74"/>
    </row>
    <row r="35009" spans="14:14" customFormat="1">
      <c r="N35009" s="74"/>
    </row>
    <row r="35010" spans="14:14" customFormat="1">
      <c r="N35010" s="74"/>
    </row>
    <row r="35011" spans="14:14" customFormat="1">
      <c r="N35011" s="74"/>
    </row>
    <row r="35012" spans="14:14" customFormat="1">
      <c r="N35012" s="74"/>
    </row>
    <row r="35013" spans="14:14" customFormat="1">
      <c r="N35013" s="74"/>
    </row>
    <row r="35014" spans="14:14" customFormat="1">
      <c r="N35014" s="74"/>
    </row>
    <row r="35015" spans="14:14" customFormat="1">
      <c r="N35015" s="74"/>
    </row>
    <row r="35016" spans="14:14" customFormat="1">
      <c r="N35016" s="74"/>
    </row>
    <row r="35017" spans="14:14" customFormat="1">
      <c r="N35017" s="74"/>
    </row>
    <row r="35018" spans="14:14" customFormat="1">
      <c r="N35018" s="74"/>
    </row>
    <row r="35019" spans="14:14" customFormat="1">
      <c r="N35019" s="74"/>
    </row>
    <row r="35020" spans="14:14" customFormat="1">
      <c r="N35020" s="74"/>
    </row>
    <row r="35021" spans="14:14" customFormat="1">
      <c r="N35021" s="74"/>
    </row>
    <row r="35022" spans="14:14" customFormat="1">
      <c r="N35022" s="74"/>
    </row>
    <row r="35023" spans="14:14" customFormat="1">
      <c r="N35023" s="74"/>
    </row>
    <row r="35024" spans="14:14" customFormat="1">
      <c r="N35024" s="74"/>
    </row>
    <row r="35025" spans="14:14" customFormat="1">
      <c r="N35025" s="74"/>
    </row>
    <row r="35026" spans="14:14" customFormat="1">
      <c r="N35026" s="74"/>
    </row>
    <row r="35027" spans="14:14" customFormat="1">
      <c r="N35027" s="74"/>
    </row>
    <row r="35028" spans="14:14" customFormat="1">
      <c r="N35028" s="74"/>
    </row>
    <row r="35029" spans="14:14" customFormat="1">
      <c r="N35029" s="74"/>
    </row>
    <row r="35030" spans="14:14" customFormat="1">
      <c r="N35030" s="74"/>
    </row>
    <row r="35031" spans="14:14" customFormat="1">
      <c r="N35031" s="74"/>
    </row>
    <row r="35032" spans="14:14" customFormat="1">
      <c r="N35032" s="74"/>
    </row>
    <row r="35033" spans="14:14" customFormat="1">
      <c r="N35033" s="74"/>
    </row>
    <row r="35034" spans="14:14" customFormat="1">
      <c r="N35034" s="74"/>
    </row>
    <row r="35035" spans="14:14" customFormat="1">
      <c r="N35035" s="74"/>
    </row>
    <row r="35036" spans="14:14" customFormat="1">
      <c r="N35036" s="74"/>
    </row>
    <row r="35037" spans="14:14" customFormat="1">
      <c r="N35037" s="74"/>
    </row>
    <row r="35038" spans="14:14" customFormat="1">
      <c r="N35038" s="74"/>
    </row>
    <row r="35039" spans="14:14" customFormat="1">
      <c r="N35039" s="74"/>
    </row>
    <row r="35040" spans="14:14" customFormat="1">
      <c r="N35040" s="74"/>
    </row>
    <row r="35041" spans="14:14" customFormat="1">
      <c r="N35041" s="74"/>
    </row>
    <row r="35042" spans="14:14" customFormat="1">
      <c r="N35042" s="74"/>
    </row>
    <row r="35043" spans="14:14" customFormat="1">
      <c r="N35043" s="74"/>
    </row>
    <row r="35044" spans="14:14" customFormat="1">
      <c r="N35044" s="74"/>
    </row>
    <row r="35045" spans="14:14" customFormat="1">
      <c r="N35045" s="74"/>
    </row>
    <row r="35046" spans="14:14" customFormat="1">
      <c r="N35046" s="74"/>
    </row>
    <row r="35047" spans="14:14" customFormat="1">
      <c r="N35047" s="74"/>
    </row>
    <row r="35048" spans="14:14" customFormat="1">
      <c r="N35048" s="74"/>
    </row>
    <row r="35049" spans="14:14" customFormat="1">
      <c r="N35049" s="74"/>
    </row>
    <row r="35050" spans="14:14" customFormat="1">
      <c r="N35050" s="74"/>
    </row>
    <row r="35051" spans="14:14" customFormat="1">
      <c r="N35051" s="74"/>
    </row>
    <row r="35052" spans="14:14" customFormat="1">
      <c r="N35052" s="74"/>
    </row>
    <row r="35053" spans="14:14" customFormat="1">
      <c r="N35053" s="74"/>
    </row>
    <row r="35054" spans="14:14" customFormat="1">
      <c r="N35054" s="74"/>
    </row>
    <row r="35055" spans="14:14" customFormat="1">
      <c r="N35055" s="74"/>
    </row>
    <row r="35056" spans="14:14" customFormat="1">
      <c r="N35056" s="74"/>
    </row>
    <row r="35057" spans="14:14" customFormat="1">
      <c r="N35057" s="74"/>
    </row>
    <row r="35058" spans="14:14" customFormat="1">
      <c r="N35058" s="74"/>
    </row>
    <row r="35059" spans="14:14" customFormat="1">
      <c r="N35059" s="74"/>
    </row>
    <row r="35060" spans="14:14" customFormat="1">
      <c r="N35060" s="74"/>
    </row>
    <row r="35061" spans="14:14" customFormat="1">
      <c r="N35061" s="74"/>
    </row>
    <row r="35062" spans="14:14" customFormat="1">
      <c r="N35062" s="74"/>
    </row>
    <row r="35063" spans="14:14" customFormat="1">
      <c r="N35063" s="74"/>
    </row>
    <row r="35064" spans="14:14" customFormat="1">
      <c r="N35064" s="74"/>
    </row>
    <row r="35065" spans="14:14" customFormat="1">
      <c r="N35065" s="74"/>
    </row>
    <row r="35066" spans="14:14" customFormat="1">
      <c r="N35066" s="74"/>
    </row>
    <row r="35067" spans="14:14" customFormat="1">
      <c r="N35067" s="74"/>
    </row>
    <row r="35068" spans="14:14" customFormat="1">
      <c r="N35068" s="74"/>
    </row>
    <row r="35069" spans="14:14" customFormat="1">
      <c r="N35069" s="74"/>
    </row>
    <row r="35070" spans="14:14" customFormat="1">
      <c r="N35070" s="74"/>
    </row>
    <row r="35071" spans="14:14" customFormat="1">
      <c r="N35071" s="74"/>
    </row>
    <row r="35072" spans="14:14" customFormat="1">
      <c r="N35072" s="74"/>
    </row>
    <row r="35073" spans="14:14" customFormat="1">
      <c r="N35073" s="74"/>
    </row>
    <row r="35074" spans="14:14" customFormat="1">
      <c r="N35074" s="74"/>
    </row>
    <row r="35075" spans="14:14" customFormat="1">
      <c r="N35075" s="74"/>
    </row>
    <row r="35076" spans="14:14" customFormat="1">
      <c r="N35076" s="74"/>
    </row>
    <row r="35077" spans="14:14" customFormat="1">
      <c r="N35077" s="74"/>
    </row>
    <row r="35078" spans="14:14" customFormat="1">
      <c r="N35078" s="74"/>
    </row>
    <row r="35079" spans="14:14" customFormat="1">
      <c r="N35079" s="74"/>
    </row>
    <row r="35080" spans="14:14" customFormat="1">
      <c r="N35080" s="74"/>
    </row>
    <row r="35081" spans="14:14" customFormat="1">
      <c r="N35081" s="74"/>
    </row>
    <row r="35082" spans="14:14" customFormat="1">
      <c r="N35082" s="74"/>
    </row>
    <row r="35083" spans="14:14" customFormat="1">
      <c r="N35083" s="74"/>
    </row>
    <row r="35084" spans="14:14" customFormat="1">
      <c r="N35084" s="74"/>
    </row>
    <row r="35085" spans="14:14" customFormat="1">
      <c r="N35085" s="74"/>
    </row>
    <row r="35086" spans="14:14" customFormat="1">
      <c r="N35086" s="74"/>
    </row>
    <row r="35087" spans="14:14" customFormat="1">
      <c r="N35087" s="74"/>
    </row>
    <row r="35088" spans="14:14" customFormat="1">
      <c r="N35088" s="74"/>
    </row>
    <row r="35089" spans="14:14" customFormat="1">
      <c r="N35089" s="74"/>
    </row>
    <row r="35090" spans="14:14" customFormat="1">
      <c r="N35090" s="74"/>
    </row>
    <row r="35091" spans="14:14" customFormat="1">
      <c r="N35091" s="74"/>
    </row>
    <row r="35092" spans="14:14" customFormat="1">
      <c r="N35092" s="74"/>
    </row>
    <row r="35093" spans="14:14" customFormat="1">
      <c r="N35093" s="74"/>
    </row>
    <row r="35094" spans="14:14" customFormat="1">
      <c r="N35094" s="74"/>
    </row>
    <row r="35095" spans="14:14" customFormat="1">
      <c r="N35095" s="74"/>
    </row>
    <row r="35096" spans="14:14" customFormat="1">
      <c r="N35096" s="74"/>
    </row>
    <row r="35097" spans="14:14" customFormat="1">
      <c r="N35097" s="74"/>
    </row>
    <row r="35098" spans="14:14" customFormat="1">
      <c r="N35098" s="74"/>
    </row>
    <row r="35099" spans="14:14" customFormat="1">
      <c r="N35099" s="74"/>
    </row>
    <row r="35100" spans="14:14" customFormat="1">
      <c r="N35100" s="74"/>
    </row>
    <row r="35101" spans="14:14" customFormat="1">
      <c r="N35101" s="74"/>
    </row>
    <row r="35102" spans="14:14" customFormat="1">
      <c r="N35102" s="74"/>
    </row>
    <row r="35103" spans="14:14" customFormat="1">
      <c r="N35103" s="74"/>
    </row>
    <row r="35104" spans="14:14" customFormat="1">
      <c r="N35104" s="74"/>
    </row>
    <row r="35105" spans="14:14" customFormat="1">
      <c r="N35105" s="74"/>
    </row>
    <row r="35106" spans="14:14" customFormat="1">
      <c r="N35106" s="74"/>
    </row>
    <row r="35107" spans="14:14" customFormat="1">
      <c r="N35107" s="74"/>
    </row>
    <row r="35108" spans="14:14" customFormat="1">
      <c r="N35108" s="74"/>
    </row>
    <row r="35109" spans="14:14" customFormat="1">
      <c r="N35109" s="74"/>
    </row>
    <row r="35110" spans="14:14" customFormat="1">
      <c r="N35110" s="74"/>
    </row>
    <row r="35111" spans="14:14" customFormat="1">
      <c r="N35111" s="74"/>
    </row>
    <row r="35112" spans="14:14" customFormat="1">
      <c r="N35112" s="74"/>
    </row>
    <row r="35113" spans="14:14" customFormat="1">
      <c r="N35113" s="74"/>
    </row>
    <row r="35114" spans="14:14" customFormat="1">
      <c r="N35114" s="74"/>
    </row>
    <row r="35115" spans="14:14" customFormat="1">
      <c r="N35115" s="74"/>
    </row>
    <row r="35116" spans="14:14" customFormat="1">
      <c r="N35116" s="74"/>
    </row>
    <row r="35117" spans="14:14" customFormat="1">
      <c r="N35117" s="74"/>
    </row>
    <row r="35118" spans="14:14" customFormat="1">
      <c r="N35118" s="74"/>
    </row>
    <row r="35119" spans="14:14" customFormat="1">
      <c r="N35119" s="74"/>
    </row>
    <row r="35120" spans="14:14" customFormat="1">
      <c r="N35120" s="74"/>
    </row>
    <row r="35121" spans="14:14" customFormat="1">
      <c r="N35121" s="74"/>
    </row>
    <row r="35122" spans="14:14" customFormat="1">
      <c r="N35122" s="74"/>
    </row>
    <row r="35123" spans="14:14" customFormat="1">
      <c r="N35123" s="74"/>
    </row>
    <row r="35124" spans="14:14" customFormat="1">
      <c r="N35124" s="74"/>
    </row>
    <row r="35125" spans="14:14" customFormat="1">
      <c r="N35125" s="74"/>
    </row>
    <row r="35126" spans="14:14" customFormat="1">
      <c r="N35126" s="74"/>
    </row>
    <row r="35127" spans="14:14" customFormat="1">
      <c r="N35127" s="74"/>
    </row>
    <row r="35128" spans="14:14" customFormat="1">
      <c r="N35128" s="74"/>
    </row>
    <row r="35129" spans="14:14" customFormat="1">
      <c r="N35129" s="74"/>
    </row>
    <row r="35130" spans="14:14" customFormat="1">
      <c r="N35130" s="74"/>
    </row>
    <row r="35131" spans="14:14" customFormat="1">
      <c r="N35131" s="74"/>
    </row>
    <row r="35132" spans="14:14" customFormat="1">
      <c r="N35132" s="74"/>
    </row>
    <row r="35133" spans="14:14" customFormat="1">
      <c r="N35133" s="74"/>
    </row>
    <row r="35134" spans="14:14" customFormat="1">
      <c r="N35134" s="74"/>
    </row>
    <row r="35135" spans="14:14" customFormat="1">
      <c r="N35135" s="74"/>
    </row>
    <row r="35136" spans="14:14" customFormat="1">
      <c r="N35136" s="74"/>
    </row>
    <row r="35137" spans="14:14" customFormat="1">
      <c r="N35137" s="74"/>
    </row>
    <row r="35138" spans="14:14" customFormat="1">
      <c r="N35138" s="74"/>
    </row>
    <row r="35139" spans="14:14" customFormat="1">
      <c r="N35139" s="74"/>
    </row>
    <row r="35140" spans="14:14" customFormat="1">
      <c r="N35140" s="74"/>
    </row>
    <row r="35141" spans="14:14" customFormat="1">
      <c r="N35141" s="74"/>
    </row>
    <row r="35142" spans="14:14" customFormat="1">
      <c r="N35142" s="74"/>
    </row>
    <row r="35143" spans="14:14" customFormat="1">
      <c r="N35143" s="74"/>
    </row>
    <row r="35144" spans="14:14" customFormat="1">
      <c r="N35144" s="74"/>
    </row>
    <row r="35145" spans="14:14" customFormat="1">
      <c r="N35145" s="74"/>
    </row>
    <row r="35146" spans="14:14" customFormat="1">
      <c r="N35146" s="74"/>
    </row>
    <row r="35147" spans="14:14" customFormat="1">
      <c r="N35147" s="74"/>
    </row>
    <row r="35148" spans="14:14" customFormat="1">
      <c r="N35148" s="74"/>
    </row>
    <row r="35149" spans="14:14" customFormat="1">
      <c r="N35149" s="74"/>
    </row>
    <row r="35150" spans="14:14" customFormat="1">
      <c r="N35150" s="74"/>
    </row>
    <row r="35151" spans="14:14" customFormat="1">
      <c r="N35151" s="74"/>
    </row>
    <row r="35152" spans="14:14" customFormat="1">
      <c r="N35152" s="74"/>
    </row>
    <row r="35153" spans="14:14" customFormat="1">
      <c r="N35153" s="74"/>
    </row>
    <row r="35154" spans="14:14" customFormat="1">
      <c r="N35154" s="74"/>
    </row>
    <row r="35155" spans="14:14" customFormat="1">
      <c r="N35155" s="74"/>
    </row>
    <row r="35156" spans="14:14" customFormat="1">
      <c r="N35156" s="74"/>
    </row>
    <row r="35157" spans="14:14" customFormat="1">
      <c r="N35157" s="74"/>
    </row>
    <row r="35158" spans="14:14" customFormat="1">
      <c r="N35158" s="74"/>
    </row>
    <row r="35159" spans="14:14" customFormat="1">
      <c r="N35159" s="74"/>
    </row>
    <row r="35160" spans="14:14" customFormat="1">
      <c r="N35160" s="74"/>
    </row>
    <row r="35161" spans="14:14" customFormat="1">
      <c r="N35161" s="74"/>
    </row>
    <row r="35162" spans="14:14" customFormat="1">
      <c r="N35162" s="74"/>
    </row>
    <row r="35163" spans="14:14" customFormat="1">
      <c r="N35163" s="74"/>
    </row>
    <row r="35164" spans="14:14" customFormat="1">
      <c r="N35164" s="74"/>
    </row>
    <row r="35165" spans="14:14" customFormat="1">
      <c r="N35165" s="74"/>
    </row>
    <row r="35166" spans="14:14" customFormat="1">
      <c r="N35166" s="74"/>
    </row>
    <row r="35167" spans="14:14" customFormat="1">
      <c r="N35167" s="74"/>
    </row>
    <row r="35168" spans="14:14" customFormat="1">
      <c r="N35168" s="74"/>
    </row>
    <row r="35169" spans="14:14" customFormat="1">
      <c r="N35169" s="74"/>
    </row>
    <row r="35170" spans="14:14" customFormat="1">
      <c r="N35170" s="74"/>
    </row>
    <row r="35171" spans="14:14" customFormat="1">
      <c r="N35171" s="74"/>
    </row>
    <row r="35172" spans="14:14" customFormat="1">
      <c r="N35172" s="74"/>
    </row>
    <row r="35173" spans="14:14" customFormat="1">
      <c r="N35173" s="74"/>
    </row>
    <row r="35174" spans="14:14" customFormat="1">
      <c r="N35174" s="74"/>
    </row>
    <row r="35175" spans="14:14" customFormat="1">
      <c r="N35175" s="74"/>
    </row>
    <row r="35176" spans="14:14" customFormat="1">
      <c r="N35176" s="74"/>
    </row>
    <row r="35177" spans="14:14" customFormat="1">
      <c r="N35177" s="74"/>
    </row>
    <row r="35178" spans="14:14" customFormat="1">
      <c r="N35178" s="74"/>
    </row>
    <row r="35179" spans="14:14" customFormat="1">
      <c r="N35179" s="74"/>
    </row>
    <row r="35180" spans="14:14" customFormat="1">
      <c r="N35180" s="74"/>
    </row>
    <row r="35181" spans="14:14" customFormat="1">
      <c r="N35181" s="74"/>
    </row>
    <row r="35182" spans="14:14" customFormat="1">
      <c r="N35182" s="74"/>
    </row>
    <row r="35183" spans="14:14" customFormat="1">
      <c r="N35183" s="74"/>
    </row>
    <row r="35184" spans="14:14" customFormat="1">
      <c r="N35184" s="74"/>
    </row>
    <row r="35185" spans="14:14" customFormat="1">
      <c r="N35185" s="74"/>
    </row>
    <row r="35186" spans="14:14" customFormat="1">
      <c r="N35186" s="74"/>
    </row>
    <row r="35187" spans="14:14" customFormat="1">
      <c r="N35187" s="74"/>
    </row>
    <row r="35188" spans="14:14" customFormat="1">
      <c r="N35188" s="74"/>
    </row>
    <row r="35189" spans="14:14" customFormat="1">
      <c r="N35189" s="74"/>
    </row>
    <row r="35190" spans="14:14" customFormat="1">
      <c r="N35190" s="74"/>
    </row>
    <row r="35191" spans="14:14" customFormat="1">
      <c r="N35191" s="74"/>
    </row>
    <row r="35192" spans="14:14" customFormat="1">
      <c r="N35192" s="74"/>
    </row>
    <row r="35193" spans="14:14" customFormat="1">
      <c r="N35193" s="74"/>
    </row>
    <row r="35194" spans="14:14" customFormat="1">
      <c r="N35194" s="74"/>
    </row>
    <row r="35195" spans="14:14" customFormat="1">
      <c r="N35195" s="74"/>
    </row>
    <row r="35196" spans="14:14" customFormat="1">
      <c r="N35196" s="74"/>
    </row>
    <row r="35197" spans="14:14" customFormat="1">
      <c r="N35197" s="74"/>
    </row>
    <row r="35198" spans="14:14" customFormat="1">
      <c r="N35198" s="74"/>
    </row>
    <row r="35199" spans="14:14" customFormat="1">
      <c r="N35199" s="74"/>
    </row>
    <row r="35200" spans="14:14" customFormat="1">
      <c r="N35200" s="74"/>
    </row>
    <row r="35201" spans="14:14" customFormat="1">
      <c r="N35201" s="74"/>
    </row>
    <row r="35202" spans="14:14" customFormat="1">
      <c r="N35202" s="74"/>
    </row>
    <row r="35203" spans="14:14" customFormat="1">
      <c r="N35203" s="74"/>
    </row>
    <row r="35204" spans="14:14" customFormat="1">
      <c r="N35204" s="74"/>
    </row>
    <row r="35205" spans="14:14" customFormat="1">
      <c r="N35205" s="74"/>
    </row>
    <row r="35206" spans="14:14" customFormat="1">
      <c r="N35206" s="74"/>
    </row>
    <row r="35207" spans="14:14" customFormat="1">
      <c r="N35207" s="74"/>
    </row>
    <row r="35208" spans="14:14" customFormat="1">
      <c r="N35208" s="74"/>
    </row>
    <row r="35209" spans="14:14" customFormat="1">
      <c r="N35209" s="74"/>
    </row>
    <row r="35210" spans="14:14" customFormat="1">
      <c r="N35210" s="74"/>
    </row>
    <row r="35211" spans="14:14" customFormat="1">
      <c r="N35211" s="74"/>
    </row>
    <row r="35212" spans="14:14" customFormat="1">
      <c r="N35212" s="74"/>
    </row>
    <row r="35213" spans="14:14" customFormat="1">
      <c r="N35213" s="74"/>
    </row>
    <row r="35214" spans="14:14" customFormat="1">
      <c r="N35214" s="74"/>
    </row>
    <row r="35215" spans="14:14" customFormat="1">
      <c r="N35215" s="74"/>
    </row>
    <row r="35216" spans="14:14" customFormat="1">
      <c r="N35216" s="74"/>
    </row>
    <row r="35217" spans="14:14" customFormat="1">
      <c r="N35217" s="74"/>
    </row>
    <row r="35218" spans="14:14" customFormat="1">
      <c r="N35218" s="74"/>
    </row>
    <row r="35219" spans="14:14" customFormat="1">
      <c r="N35219" s="74"/>
    </row>
    <row r="35220" spans="14:14" customFormat="1">
      <c r="N35220" s="74"/>
    </row>
    <row r="35221" spans="14:14" customFormat="1">
      <c r="N35221" s="74"/>
    </row>
    <row r="35222" spans="14:14" customFormat="1">
      <c r="N35222" s="74"/>
    </row>
    <row r="35223" spans="14:14" customFormat="1">
      <c r="N35223" s="74"/>
    </row>
    <row r="35224" spans="14:14" customFormat="1">
      <c r="N35224" s="74"/>
    </row>
    <row r="35225" spans="14:14" customFormat="1">
      <c r="N35225" s="74"/>
    </row>
    <row r="35226" spans="14:14" customFormat="1">
      <c r="N35226" s="74"/>
    </row>
    <row r="35227" spans="14:14" customFormat="1">
      <c r="N35227" s="74"/>
    </row>
    <row r="35228" spans="14:14" customFormat="1">
      <c r="N35228" s="74"/>
    </row>
    <row r="35229" spans="14:14" customFormat="1">
      <c r="N35229" s="74"/>
    </row>
    <row r="35230" spans="14:14" customFormat="1">
      <c r="N35230" s="74"/>
    </row>
    <row r="35231" spans="14:14" customFormat="1">
      <c r="N35231" s="74"/>
    </row>
    <row r="35232" spans="14:14" customFormat="1">
      <c r="N35232" s="74"/>
    </row>
    <row r="35233" spans="14:14" customFormat="1">
      <c r="N35233" s="74"/>
    </row>
    <row r="35234" spans="14:14" customFormat="1">
      <c r="N35234" s="74"/>
    </row>
    <row r="35235" spans="14:14" customFormat="1">
      <c r="N35235" s="74"/>
    </row>
    <row r="35236" spans="14:14" customFormat="1">
      <c r="N35236" s="74"/>
    </row>
    <row r="35237" spans="14:14" customFormat="1">
      <c r="N35237" s="74"/>
    </row>
    <row r="35238" spans="14:14" customFormat="1">
      <c r="N35238" s="74"/>
    </row>
    <row r="35239" spans="14:14" customFormat="1">
      <c r="N35239" s="74"/>
    </row>
    <row r="35240" spans="14:14" customFormat="1">
      <c r="N35240" s="74"/>
    </row>
    <row r="35241" spans="14:14" customFormat="1">
      <c r="N35241" s="74"/>
    </row>
    <row r="35242" spans="14:14" customFormat="1">
      <c r="N35242" s="74"/>
    </row>
    <row r="35243" spans="14:14" customFormat="1">
      <c r="N35243" s="74"/>
    </row>
    <row r="35244" spans="14:14" customFormat="1">
      <c r="N35244" s="74"/>
    </row>
    <row r="35245" spans="14:14" customFormat="1">
      <c r="N35245" s="74"/>
    </row>
    <row r="35246" spans="14:14" customFormat="1">
      <c r="N35246" s="74"/>
    </row>
    <row r="35247" spans="14:14" customFormat="1">
      <c r="N35247" s="74"/>
    </row>
    <row r="35248" spans="14:14" customFormat="1">
      <c r="N35248" s="74"/>
    </row>
    <row r="35249" spans="14:14" customFormat="1">
      <c r="N35249" s="74"/>
    </row>
    <row r="35250" spans="14:14" customFormat="1">
      <c r="N35250" s="74"/>
    </row>
    <row r="35251" spans="14:14" customFormat="1">
      <c r="N35251" s="74"/>
    </row>
    <row r="35252" spans="14:14" customFormat="1">
      <c r="N35252" s="74"/>
    </row>
    <row r="35253" spans="14:14" customFormat="1">
      <c r="N35253" s="74"/>
    </row>
    <row r="35254" spans="14:14" customFormat="1">
      <c r="N35254" s="74"/>
    </row>
    <row r="35255" spans="14:14" customFormat="1">
      <c r="N35255" s="74"/>
    </row>
    <row r="35256" spans="14:14" customFormat="1">
      <c r="N35256" s="74"/>
    </row>
    <row r="35257" spans="14:14" customFormat="1">
      <c r="N35257" s="74"/>
    </row>
    <row r="35258" spans="14:14" customFormat="1">
      <c r="N35258" s="74"/>
    </row>
    <row r="35259" spans="14:14" customFormat="1">
      <c r="N35259" s="74"/>
    </row>
    <row r="35260" spans="14:14" customFormat="1">
      <c r="N35260" s="74"/>
    </row>
    <row r="35261" spans="14:14" customFormat="1">
      <c r="N35261" s="74"/>
    </row>
    <row r="35262" spans="14:14" customFormat="1">
      <c r="N35262" s="74"/>
    </row>
    <row r="35263" spans="14:14" customFormat="1">
      <c r="N35263" s="74"/>
    </row>
    <row r="35264" spans="14:14" customFormat="1">
      <c r="N35264" s="74"/>
    </row>
    <row r="35265" spans="14:14" customFormat="1">
      <c r="N35265" s="74"/>
    </row>
    <row r="35266" spans="14:14" customFormat="1">
      <c r="N35266" s="74"/>
    </row>
    <row r="35267" spans="14:14" customFormat="1">
      <c r="N35267" s="74"/>
    </row>
    <row r="35268" spans="14:14" customFormat="1">
      <c r="N35268" s="74"/>
    </row>
    <row r="35269" spans="14:14" customFormat="1">
      <c r="N35269" s="74"/>
    </row>
    <row r="35270" spans="14:14" customFormat="1">
      <c r="N35270" s="74"/>
    </row>
    <row r="35271" spans="14:14" customFormat="1">
      <c r="N35271" s="74"/>
    </row>
    <row r="35272" spans="14:14" customFormat="1">
      <c r="N35272" s="74"/>
    </row>
    <row r="35273" spans="14:14" customFormat="1">
      <c r="N35273" s="74"/>
    </row>
    <row r="35274" spans="14:14" customFormat="1">
      <c r="N35274" s="74"/>
    </row>
    <row r="35275" spans="14:14" customFormat="1">
      <c r="N35275" s="74"/>
    </row>
    <row r="35276" spans="14:14" customFormat="1">
      <c r="N35276" s="74"/>
    </row>
    <row r="35277" spans="14:14" customFormat="1">
      <c r="N35277" s="74"/>
    </row>
    <row r="35278" spans="14:14" customFormat="1">
      <c r="N35278" s="74"/>
    </row>
    <row r="35279" spans="14:14" customFormat="1">
      <c r="N35279" s="74"/>
    </row>
    <row r="35280" spans="14:14" customFormat="1">
      <c r="N35280" s="74"/>
    </row>
    <row r="35281" spans="14:14" customFormat="1">
      <c r="N35281" s="74"/>
    </row>
    <row r="35282" spans="14:14" customFormat="1">
      <c r="N35282" s="74"/>
    </row>
    <row r="35283" spans="14:14" customFormat="1">
      <c r="N35283" s="74"/>
    </row>
    <row r="35284" spans="14:14" customFormat="1">
      <c r="N35284" s="74"/>
    </row>
    <row r="35285" spans="14:14" customFormat="1">
      <c r="N35285" s="74"/>
    </row>
    <row r="35286" spans="14:14" customFormat="1">
      <c r="N35286" s="74"/>
    </row>
    <row r="35287" spans="14:14" customFormat="1">
      <c r="N35287" s="74"/>
    </row>
    <row r="35288" spans="14:14" customFormat="1">
      <c r="N35288" s="74"/>
    </row>
    <row r="35289" spans="14:14" customFormat="1">
      <c r="N35289" s="74"/>
    </row>
    <row r="35290" spans="14:14" customFormat="1">
      <c r="N35290" s="74"/>
    </row>
    <row r="35291" spans="14:14" customFormat="1">
      <c r="N35291" s="74"/>
    </row>
    <row r="35292" spans="14:14" customFormat="1">
      <c r="N35292" s="74"/>
    </row>
    <row r="35293" spans="14:14" customFormat="1">
      <c r="N35293" s="74"/>
    </row>
    <row r="35294" spans="14:14" customFormat="1">
      <c r="N35294" s="74"/>
    </row>
    <row r="35295" spans="14:14" customFormat="1">
      <c r="N35295" s="74"/>
    </row>
    <row r="35296" spans="14:14" customFormat="1">
      <c r="N35296" s="74"/>
    </row>
    <row r="35297" spans="14:14" customFormat="1">
      <c r="N35297" s="74"/>
    </row>
    <row r="35298" spans="14:14" customFormat="1">
      <c r="N35298" s="74"/>
    </row>
    <row r="35299" spans="14:14" customFormat="1">
      <c r="N35299" s="74"/>
    </row>
    <row r="35300" spans="14:14" customFormat="1">
      <c r="N35300" s="74"/>
    </row>
    <row r="35301" spans="14:14" customFormat="1">
      <c r="N35301" s="74"/>
    </row>
    <row r="35302" spans="14:14" customFormat="1">
      <c r="N35302" s="74"/>
    </row>
    <row r="35303" spans="14:14" customFormat="1">
      <c r="N35303" s="74"/>
    </row>
    <row r="35304" spans="14:14" customFormat="1">
      <c r="N35304" s="74"/>
    </row>
    <row r="35305" spans="14:14" customFormat="1">
      <c r="N35305" s="74"/>
    </row>
    <row r="35306" spans="14:14" customFormat="1">
      <c r="N35306" s="74"/>
    </row>
    <row r="35307" spans="14:14" customFormat="1">
      <c r="N35307" s="74"/>
    </row>
    <row r="35308" spans="14:14" customFormat="1">
      <c r="N35308" s="74"/>
    </row>
    <row r="35309" spans="14:14" customFormat="1">
      <c r="N35309" s="74"/>
    </row>
    <row r="35310" spans="14:14" customFormat="1">
      <c r="N35310" s="74"/>
    </row>
    <row r="35311" spans="14:14" customFormat="1">
      <c r="N35311" s="74"/>
    </row>
    <row r="35312" spans="14:14" customFormat="1">
      <c r="N35312" s="74"/>
    </row>
    <row r="35313" spans="14:14" customFormat="1">
      <c r="N35313" s="74"/>
    </row>
    <row r="35314" spans="14:14" customFormat="1">
      <c r="N35314" s="74"/>
    </row>
    <row r="35315" spans="14:14" customFormat="1">
      <c r="N35315" s="74"/>
    </row>
    <row r="35316" spans="14:14" customFormat="1">
      <c r="N35316" s="74"/>
    </row>
    <row r="35317" spans="14:14" customFormat="1">
      <c r="N35317" s="74"/>
    </row>
    <row r="35318" spans="14:14" customFormat="1">
      <c r="N35318" s="74"/>
    </row>
    <row r="35319" spans="14:14" customFormat="1">
      <c r="N35319" s="74"/>
    </row>
    <row r="35320" spans="14:14" customFormat="1">
      <c r="N35320" s="74"/>
    </row>
    <row r="35321" spans="14:14" customFormat="1">
      <c r="N35321" s="74"/>
    </row>
    <row r="35322" spans="14:14" customFormat="1">
      <c r="N35322" s="74"/>
    </row>
    <row r="35323" spans="14:14" customFormat="1">
      <c r="N35323" s="74"/>
    </row>
    <row r="35324" spans="14:14" customFormat="1">
      <c r="N35324" s="74"/>
    </row>
    <row r="35325" spans="14:14" customFormat="1">
      <c r="N35325" s="74"/>
    </row>
    <row r="35326" spans="14:14" customFormat="1">
      <c r="N35326" s="74"/>
    </row>
    <row r="35327" spans="14:14" customFormat="1">
      <c r="N35327" s="74"/>
    </row>
    <row r="35328" spans="14:14" customFormat="1">
      <c r="N35328" s="74"/>
    </row>
    <row r="35329" spans="14:14" customFormat="1">
      <c r="N35329" s="74"/>
    </row>
    <row r="35330" spans="14:14" customFormat="1">
      <c r="N35330" s="74"/>
    </row>
    <row r="35331" spans="14:14" customFormat="1">
      <c r="N35331" s="74"/>
    </row>
    <row r="35332" spans="14:14" customFormat="1">
      <c r="N35332" s="74"/>
    </row>
    <row r="35333" spans="14:14" customFormat="1">
      <c r="N35333" s="74"/>
    </row>
    <row r="35334" spans="14:14" customFormat="1">
      <c r="N35334" s="74"/>
    </row>
    <row r="35335" spans="14:14" customFormat="1">
      <c r="N35335" s="74"/>
    </row>
    <row r="35336" spans="14:14" customFormat="1">
      <c r="N35336" s="74"/>
    </row>
    <row r="35337" spans="14:14" customFormat="1">
      <c r="N35337" s="74"/>
    </row>
    <row r="35338" spans="14:14" customFormat="1">
      <c r="N35338" s="74"/>
    </row>
    <row r="35339" spans="14:14" customFormat="1">
      <c r="N35339" s="74"/>
    </row>
    <row r="35340" spans="14:14" customFormat="1">
      <c r="N35340" s="74"/>
    </row>
    <row r="35341" spans="14:14" customFormat="1">
      <c r="N35341" s="74"/>
    </row>
    <row r="35342" spans="14:14" customFormat="1">
      <c r="N35342" s="74"/>
    </row>
    <row r="35343" spans="14:14" customFormat="1">
      <c r="N35343" s="74"/>
    </row>
    <row r="35344" spans="14:14" customFormat="1">
      <c r="N35344" s="74"/>
    </row>
    <row r="35345" spans="14:14" customFormat="1">
      <c r="N35345" s="74"/>
    </row>
    <row r="35346" spans="14:14" customFormat="1">
      <c r="N35346" s="74"/>
    </row>
    <row r="35347" spans="14:14" customFormat="1">
      <c r="N35347" s="74"/>
    </row>
    <row r="35348" spans="14:14" customFormat="1">
      <c r="N35348" s="74"/>
    </row>
    <row r="35349" spans="14:14" customFormat="1">
      <c r="N35349" s="74"/>
    </row>
    <row r="35350" spans="14:14" customFormat="1">
      <c r="N35350" s="74"/>
    </row>
    <row r="35351" spans="14:14" customFormat="1">
      <c r="N35351" s="74"/>
    </row>
    <row r="35352" spans="14:14" customFormat="1">
      <c r="N35352" s="74"/>
    </row>
    <row r="35353" spans="14:14" customFormat="1">
      <c r="N35353" s="74"/>
    </row>
    <row r="35354" spans="14:14" customFormat="1">
      <c r="N35354" s="74"/>
    </row>
    <row r="35355" spans="14:14" customFormat="1">
      <c r="N35355" s="74"/>
    </row>
    <row r="35356" spans="14:14" customFormat="1">
      <c r="N35356" s="74"/>
    </row>
    <row r="35357" spans="14:14" customFormat="1">
      <c r="N35357" s="74"/>
    </row>
    <row r="35358" spans="14:14" customFormat="1">
      <c r="N35358" s="74"/>
    </row>
    <row r="35359" spans="14:14" customFormat="1">
      <c r="N35359" s="74"/>
    </row>
    <row r="35360" spans="14:14" customFormat="1">
      <c r="N35360" s="74"/>
    </row>
    <row r="35361" spans="14:14" customFormat="1">
      <c r="N35361" s="74"/>
    </row>
    <row r="35362" spans="14:14" customFormat="1">
      <c r="N35362" s="74"/>
    </row>
    <row r="35363" spans="14:14" customFormat="1">
      <c r="N35363" s="74"/>
    </row>
    <row r="35364" spans="14:14" customFormat="1">
      <c r="N35364" s="74"/>
    </row>
    <row r="35365" spans="14:14" customFormat="1">
      <c r="N35365" s="74"/>
    </row>
    <row r="35366" spans="14:14" customFormat="1">
      <c r="N35366" s="74"/>
    </row>
    <row r="35367" spans="14:14" customFormat="1">
      <c r="N35367" s="74"/>
    </row>
    <row r="35368" spans="14:14" customFormat="1">
      <c r="N35368" s="74"/>
    </row>
    <row r="35369" spans="14:14" customFormat="1">
      <c r="N35369" s="74"/>
    </row>
    <row r="35370" spans="14:14" customFormat="1">
      <c r="N35370" s="74"/>
    </row>
    <row r="35371" spans="14:14" customFormat="1">
      <c r="N35371" s="74"/>
    </row>
    <row r="35372" spans="14:14" customFormat="1">
      <c r="N35372" s="74"/>
    </row>
    <row r="35373" spans="14:14" customFormat="1">
      <c r="N35373" s="74"/>
    </row>
    <row r="35374" spans="14:14" customFormat="1">
      <c r="N35374" s="74"/>
    </row>
    <row r="35375" spans="14:14" customFormat="1">
      <c r="N35375" s="74"/>
    </row>
    <row r="35376" spans="14:14" customFormat="1">
      <c r="N35376" s="74"/>
    </row>
    <row r="35377" spans="14:14" customFormat="1">
      <c r="N35377" s="74"/>
    </row>
    <row r="35378" spans="14:14" customFormat="1">
      <c r="N35378" s="74"/>
    </row>
    <row r="35379" spans="14:14" customFormat="1">
      <c r="N35379" s="74"/>
    </row>
    <row r="35380" spans="14:14" customFormat="1">
      <c r="N35380" s="74"/>
    </row>
    <row r="35381" spans="14:14" customFormat="1">
      <c r="N35381" s="74"/>
    </row>
    <row r="35382" spans="14:14" customFormat="1">
      <c r="N35382" s="74"/>
    </row>
    <row r="35383" spans="14:14" customFormat="1">
      <c r="N35383" s="74"/>
    </row>
    <row r="35384" spans="14:14" customFormat="1">
      <c r="N35384" s="74"/>
    </row>
    <row r="35385" spans="14:14" customFormat="1">
      <c r="N35385" s="74"/>
    </row>
    <row r="35386" spans="14:14" customFormat="1">
      <c r="N35386" s="74"/>
    </row>
    <row r="35387" spans="14:14" customFormat="1">
      <c r="N35387" s="74"/>
    </row>
    <row r="35388" spans="14:14" customFormat="1">
      <c r="N35388" s="74"/>
    </row>
    <row r="35389" spans="14:14" customFormat="1">
      <c r="N35389" s="74"/>
    </row>
    <row r="35390" spans="14:14" customFormat="1">
      <c r="N35390" s="74"/>
    </row>
    <row r="35391" spans="14:14" customFormat="1">
      <c r="N35391" s="74"/>
    </row>
    <row r="35392" spans="14:14" customFormat="1">
      <c r="N35392" s="74"/>
    </row>
    <row r="35393" spans="14:14" customFormat="1">
      <c r="N35393" s="74"/>
    </row>
    <row r="35394" spans="14:14" customFormat="1">
      <c r="N35394" s="74"/>
    </row>
    <row r="35395" spans="14:14" customFormat="1">
      <c r="N35395" s="74"/>
    </row>
    <row r="35396" spans="14:14" customFormat="1">
      <c r="N35396" s="74"/>
    </row>
    <row r="35397" spans="14:14" customFormat="1">
      <c r="N35397" s="74"/>
    </row>
    <row r="35398" spans="14:14" customFormat="1">
      <c r="N35398" s="74"/>
    </row>
    <row r="35399" spans="14:14" customFormat="1">
      <c r="N35399" s="74"/>
    </row>
    <row r="35400" spans="14:14" customFormat="1">
      <c r="N35400" s="74"/>
    </row>
    <row r="35401" spans="14:14" customFormat="1">
      <c r="N35401" s="74"/>
    </row>
    <row r="35402" spans="14:14" customFormat="1">
      <c r="N35402" s="74"/>
    </row>
    <row r="35403" spans="14:14" customFormat="1">
      <c r="N35403" s="74"/>
    </row>
    <row r="35404" spans="14:14" customFormat="1">
      <c r="N35404" s="74"/>
    </row>
    <row r="35405" spans="14:14" customFormat="1">
      <c r="N35405" s="74"/>
    </row>
    <row r="35406" spans="14:14" customFormat="1">
      <c r="N35406" s="74"/>
    </row>
    <row r="35407" spans="14:14" customFormat="1">
      <c r="N35407" s="74"/>
    </row>
    <row r="35408" spans="14:14" customFormat="1">
      <c r="N35408" s="74"/>
    </row>
    <row r="35409" spans="14:14" customFormat="1">
      <c r="N35409" s="74"/>
    </row>
    <row r="35410" spans="14:14" customFormat="1">
      <c r="N35410" s="74"/>
    </row>
    <row r="35411" spans="14:14" customFormat="1">
      <c r="N35411" s="74"/>
    </row>
    <row r="35412" spans="14:14" customFormat="1">
      <c r="N35412" s="74"/>
    </row>
    <row r="35413" spans="14:14" customFormat="1">
      <c r="N35413" s="74"/>
    </row>
    <row r="35414" spans="14:14" customFormat="1">
      <c r="N35414" s="74"/>
    </row>
    <row r="35415" spans="14:14" customFormat="1">
      <c r="N35415" s="74"/>
    </row>
    <row r="35416" spans="14:14" customFormat="1">
      <c r="N35416" s="74"/>
    </row>
    <row r="35417" spans="14:14" customFormat="1">
      <c r="N35417" s="74"/>
    </row>
    <row r="35418" spans="14:14" customFormat="1">
      <c r="N35418" s="74"/>
    </row>
    <row r="35419" spans="14:14" customFormat="1">
      <c r="N35419" s="74"/>
    </row>
    <row r="35420" spans="14:14" customFormat="1">
      <c r="N35420" s="74"/>
    </row>
    <row r="35421" spans="14:14" customFormat="1">
      <c r="N35421" s="74"/>
    </row>
    <row r="35422" spans="14:14" customFormat="1">
      <c r="N35422" s="74"/>
    </row>
    <row r="35423" spans="14:14" customFormat="1">
      <c r="N35423" s="74"/>
    </row>
    <row r="35424" spans="14:14" customFormat="1">
      <c r="N35424" s="74"/>
    </row>
    <row r="35425" spans="14:14" customFormat="1">
      <c r="N35425" s="74"/>
    </row>
    <row r="35426" spans="14:14" customFormat="1">
      <c r="N35426" s="74"/>
    </row>
    <row r="35427" spans="14:14" customFormat="1">
      <c r="N35427" s="74"/>
    </row>
    <row r="35428" spans="14:14" customFormat="1">
      <c r="N35428" s="74"/>
    </row>
    <row r="35429" spans="14:14" customFormat="1">
      <c r="N35429" s="74"/>
    </row>
    <row r="35430" spans="14:14" customFormat="1">
      <c r="N35430" s="74"/>
    </row>
    <row r="35431" spans="14:14" customFormat="1">
      <c r="N35431" s="74"/>
    </row>
    <row r="35432" spans="14:14" customFormat="1">
      <c r="N35432" s="74"/>
    </row>
    <row r="35433" spans="14:14" customFormat="1">
      <c r="N35433" s="74"/>
    </row>
    <row r="35434" spans="14:14" customFormat="1">
      <c r="N35434" s="74"/>
    </row>
    <row r="35435" spans="14:14" customFormat="1">
      <c r="N35435" s="74"/>
    </row>
    <row r="35436" spans="14:14" customFormat="1">
      <c r="N35436" s="74"/>
    </row>
    <row r="35437" spans="14:14" customFormat="1">
      <c r="N35437" s="74"/>
    </row>
    <row r="35438" spans="14:14" customFormat="1">
      <c r="N35438" s="74"/>
    </row>
    <row r="35439" spans="14:14" customFormat="1">
      <c r="N35439" s="74"/>
    </row>
    <row r="35440" spans="14:14" customFormat="1">
      <c r="N35440" s="74"/>
    </row>
    <row r="35441" spans="14:14" customFormat="1">
      <c r="N35441" s="74"/>
    </row>
    <row r="35442" spans="14:14" customFormat="1">
      <c r="N35442" s="74"/>
    </row>
    <row r="35443" spans="14:14" customFormat="1">
      <c r="N35443" s="74"/>
    </row>
    <row r="35444" spans="14:14" customFormat="1">
      <c r="N35444" s="74"/>
    </row>
    <row r="35445" spans="14:14" customFormat="1">
      <c r="N35445" s="74"/>
    </row>
    <row r="35446" spans="14:14" customFormat="1">
      <c r="N35446" s="74"/>
    </row>
    <row r="35447" spans="14:14" customFormat="1">
      <c r="N35447" s="74"/>
    </row>
    <row r="35448" spans="14:14" customFormat="1">
      <c r="N35448" s="74"/>
    </row>
    <row r="35449" spans="14:14" customFormat="1">
      <c r="N35449" s="74"/>
    </row>
    <row r="35450" spans="14:14" customFormat="1">
      <c r="N35450" s="74"/>
    </row>
    <row r="35451" spans="14:14" customFormat="1">
      <c r="N35451" s="74"/>
    </row>
    <row r="35452" spans="14:14" customFormat="1">
      <c r="N35452" s="74"/>
    </row>
    <row r="35453" spans="14:14" customFormat="1">
      <c r="N35453" s="74"/>
    </row>
    <row r="35454" spans="14:14" customFormat="1">
      <c r="N35454" s="74"/>
    </row>
    <row r="35455" spans="14:14" customFormat="1">
      <c r="N35455" s="74"/>
    </row>
    <row r="35456" spans="14:14" customFormat="1">
      <c r="N35456" s="74"/>
    </row>
    <row r="35457" spans="14:14" customFormat="1">
      <c r="N35457" s="74"/>
    </row>
    <row r="35458" spans="14:14" customFormat="1">
      <c r="N35458" s="74"/>
    </row>
    <row r="35459" spans="14:14" customFormat="1">
      <c r="N35459" s="74"/>
    </row>
    <row r="35460" spans="14:14" customFormat="1">
      <c r="N35460" s="74"/>
    </row>
    <row r="35461" spans="14:14" customFormat="1">
      <c r="N35461" s="74"/>
    </row>
    <row r="35462" spans="14:14" customFormat="1">
      <c r="N35462" s="74"/>
    </row>
    <row r="35463" spans="14:14" customFormat="1">
      <c r="N35463" s="74"/>
    </row>
    <row r="35464" spans="14:14" customFormat="1">
      <c r="N35464" s="74"/>
    </row>
    <row r="35465" spans="14:14" customFormat="1">
      <c r="N35465" s="74"/>
    </row>
    <row r="35466" spans="14:14" customFormat="1">
      <c r="N35466" s="74"/>
    </row>
    <row r="35467" spans="14:14" customFormat="1">
      <c r="N35467" s="74"/>
    </row>
    <row r="35468" spans="14:14" customFormat="1">
      <c r="N35468" s="74"/>
    </row>
    <row r="35469" spans="14:14" customFormat="1">
      <c r="N35469" s="74"/>
    </row>
    <row r="35470" spans="14:14" customFormat="1">
      <c r="N35470" s="74"/>
    </row>
    <row r="35471" spans="14:14" customFormat="1">
      <c r="N35471" s="74"/>
    </row>
    <row r="35472" spans="14:14" customFormat="1">
      <c r="N35472" s="74"/>
    </row>
    <row r="35473" spans="14:14" customFormat="1">
      <c r="N35473" s="74"/>
    </row>
    <row r="35474" spans="14:14" customFormat="1">
      <c r="N35474" s="74"/>
    </row>
    <row r="35475" spans="14:14" customFormat="1">
      <c r="N35475" s="74"/>
    </row>
    <row r="35476" spans="14:14" customFormat="1">
      <c r="N35476" s="74"/>
    </row>
    <row r="35477" spans="14:14" customFormat="1">
      <c r="N35477" s="74"/>
    </row>
    <row r="35478" spans="14:14" customFormat="1">
      <c r="N35478" s="74"/>
    </row>
    <row r="35479" spans="14:14" customFormat="1">
      <c r="N35479" s="74"/>
    </row>
    <row r="35480" spans="14:14" customFormat="1">
      <c r="N35480" s="74"/>
    </row>
    <row r="35481" spans="14:14" customFormat="1">
      <c r="N35481" s="74"/>
    </row>
    <row r="35482" spans="14:14" customFormat="1">
      <c r="N35482" s="74"/>
    </row>
    <row r="35483" spans="14:14" customFormat="1">
      <c r="N35483" s="74"/>
    </row>
    <row r="35484" spans="14:14" customFormat="1">
      <c r="N35484" s="74"/>
    </row>
    <row r="35485" spans="14:14" customFormat="1">
      <c r="N35485" s="74"/>
    </row>
    <row r="35486" spans="14:14" customFormat="1">
      <c r="N35486" s="74"/>
    </row>
    <row r="35487" spans="14:14" customFormat="1">
      <c r="N35487" s="74"/>
    </row>
    <row r="35488" spans="14:14" customFormat="1">
      <c r="N35488" s="74"/>
    </row>
    <row r="35489" spans="14:14" customFormat="1">
      <c r="N35489" s="74"/>
    </row>
    <row r="35490" spans="14:14" customFormat="1">
      <c r="N35490" s="74"/>
    </row>
    <row r="35491" spans="14:14" customFormat="1">
      <c r="N35491" s="74"/>
    </row>
    <row r="35492" spans="14:14" customFormat="1">
      <c r="N35492" s="74"/>
    </row>
    <row r="35493" spans="14:14" customFormat="1">
      <c r="N35493" s="74"/>
    </row>
    <row r="35494" spans="14:14" customFormat="1">
      <c r="N35494" s="74"/>
    </row>
    <row r="35495" spans="14:14" customFormat="1">
      <c r="N35495" s="74"/>
    </row>
    <row r="35496" spans="14:14" customFormat="1">
      <c r="N35496" s="74"/>
    </row>
    <row r="35497" spans="14:14" customFormat="1">
      <c r="N35497" s="74"/>
    </row>
    <row r="35498" spans="14:14" customFormat="1">
      <c r="N35498" s="74"/>
    </row>
    <row r="35499" spans="14:14" customFormat="1">
      <c r="N35499" s="74"/>
    </row>
    <row r="35500" spans="14:14" customFormat="1">
      <c r="N35500" s="74"/>
    </row>
    <row r="35501" spans="14:14" customFormat="1">
      <c r="N35501" s="74"/>
    </row>
    <row r="35502" spans="14:14" customFormat="1">
      <c r="N35502" s="74"/>
    </row>
    <row r="35503" spans="14:14" customFormat="1">
      <c r="N35503" s="74"/>
    </row>
    <row r="35504" spans="14:14" customFormat="1">
      <c r="N35504" s="74"/>
    </row>
    <row r="35505" spans="14:14" customFormat="1">
      <c r="N35505" s="74"/>
    </row>
    <row r="35506" spans="14:14" customFormat="1">
      <c r="N35506" s="74"/>
    </row>
    <row r="35507" spans="14:14" customFormat="1">
      <c r="N35507" s="74"/>
    </row>
    <row r="35508" spans="14:14" customFormat="1">
      <c r="N35508" s="74"/>
    </row>
    <row r="35509" spans="14:14" customFormat="1">
      <c r="N35509" s="74"/>
    </row>
    <row r="35510" spans="14:14" customFormat="1">
      <c r="N35510" s="74"/>
    </row>
    <row r="35511" spans="14:14" customFormat="1">
      <c r="N35511" s="74"/>
    </row>
    <row r="35512" spans="14:14" customFormat="1">
      <c r="N35512" s="74"/>
    </row>
    <row r="35513" spans="14:14" customFormat="1">
      <c r="N35513" s="74"/>
    </row>
    <row r="35514" spans="14:14" customFormat="1">
      <c r="N35514" s="74"/>
    </row>
    <row r="35515" spans="14:14" customFormat="1">
      <c r="N35515" s="74"/>
    </row>
    <row r="35516" spans="14:14" customFormat="1">
      <c r="N35516" s="74"/>
    </row>
    <row r="35517" spans="14:14" customFormat="1">
      <c r="N35517" s="74"/>
    </row>
    <row r="35518" spans="14:14" customFormat="1">
      <c r="N35518" s="74"/>
    </row>
    <row r="35519" spans="14:14" customFormat="1">
      <c r="N35519" s="74"/>
    </row>
    <row r="35520" spans="14:14" customFormat="1">
      <c r="N35520" s="74"/>
    </row>
    <row r="35521" spans="14:14" customFormat="1">
      <c r="N35521" s="74"/>
    </row>
    <row r="35522" spans="14:14" customFormat="1">
      <c r="N35522" s="74"/>
    </row>
    <row r="35523" spans="14:14" customFormat="1">
      <c r="N35523" s="74"/>
    </row>
    <row r="35524" spans="14:14" customFormat="1">
      <c r="N35524" s="74"/>
    </row>
    <row r="35525" spans="14:14" customFormat="1">
      <c r="N35525" s="74"/>
    </row>
    <row r="35526" spans="14:14" customFormat="1">
      <c r="N35526" s="74"/>
    </row>
    <row r="35527" spans="14:14" customFormat="1">
      <c r="N35527" s="74"/>
    </row>
    <row r="35528" spans="14:14" customFormat="1">
      <c r="N35528" s="74"/>
    </row>
    <row r="35529" spans="14:14" customFormat="1">
      <c r="N35529" s="74"/>
    </row>
    <row r="35530" spans="14:14" customFormat="1">
      <c r="N35530" s="74"/>
    </row>
    <row r="35531" spans="14:14" customFormat="1">
      <c r="N35531" s="74"/>
    </row>
    <row r="35532" spans="14:14" customFormat="1">
      <c r="N35532" s="74"/>
    </row>
    <row r="35533" spans="14:14" customFormat="1">
      <c r="N35533" s="74"/>
    </row>
    <row r="35534" spans="14:14" customFormat="1">
      <c r="N35534" s="74"/>
    </row>
    <row r="35535" spans="14:14" customFormat="1">
      <c r="N35535" s="74"/>
    </row>
    <row r="35536" spans="14:14" customFormat="1">
      <c r="N35536" s="74"/>
    </row>
    <row r="35537" spans="14:14" customFormat="1">
      <c r="N35537" s="74"/>
    </row>
    <row r="35538" spans="14:14" customFormat="1">
      <c r="N35538" s="74"/>
    </row>
    <row r="35539" spans="14:14" customFormat="1">
      <c r="N35539" s="74"/>
    </row>
    <row r="35540" spans="14:14" customFormat="1">
      <c r="N35540" s="74"/>
    </row>
    <row r="35541" spans="14:14" customFormat="1">
      <c r="N35541" s="74"/>
    </row>
    <row r="35542" spans="14:14" customFormat="1">
      <c r="N35542" s="74"/>
    </row>
    <row r="35543" spans="14:14" customFormat="1">
      <c r="N35543" s="74"/>
    </row>
    <row r="35544" spans="14:14" customFormat="1">
      <c r="N35544" s="74"/>
    </row>
    <row r="35545" spans="14:14" customFormat="1">
      <c r="N35545" s="74"/>
    </row>
    <row r="35546" spans="14:14" customFormat="1">
      <c r="N35546" s="74"/>
    </row>
    <row r="35547" spans="14:14" customFormat="1">
      <c r="N35547" s="74"/>
    </row>
    <row r="35548" spans="14:14" customFormat="1">
      <c r="N35548" s="74"/>
    </row>
    <row r="35549" spans="14:14" customFormat="1">
      <c r="N35549" s="74"/>
    </row>
    <row r="35550" spans="14:14" customFormat="1">
      <c r="N35550" s="74"/>
    </row>
    <row r="35551" spans="14:14" customFormat="1">
      <c r="N35551" s="74"/>
    </row>
    <row r="35552" spans="14:14" customFormat="1">
      <c r="N35552" s="74"/>
    </row>
    <row r="35553" spans="14:14" customFormat="1">
      <c r="N35553" s="74"/>
    </row>
    <row r="35554" spans="14:14" customFormat="1">
      <c r="N35554" s="74"/>
    </row>
    <row r="35555" spans="14:14" customFormat="1">
      <c r="N35555" s="74"/>
    </row>
    <row r="35556" spans="14:14" customFormat="1">
      <c r="N35556" s="74"/>
    </row>
    <row r="35557" spans="14:14" customFormat="1">
      <c r="N35557" s="74"/>
    </row>
    <row r="35558" spans="14:14" customFormat="1">
      <c r="N35558" s="74"/>
    </row>
    <row r="35559" spans="14:14" customFormat="1">
      <c r="N35559" s="74"/>
    </row>
    <row r="35560" spans="14:14" customFormat="1">
      <c r="N35560" s="74"/>
    </row>
    <row r="35561" spans="14:14" customFormat="1">
      <c r="N35561" s="74"/>
    </row>
    <row r="35562" spans="14:14" customFormat="1">
      <c r="N35562" s="74"/>
    </row>
    <row r="35563" spans="14:14" customFormat="1">
      <c r="N35563" s="74"/>
    </row>
    <row r="35564" spans="14:14" customFormat="1">
      <c r="N35564" s="74"/>
    </row>
    <row r="35565" spans="14:14" customFormat="1">
      <c r="N35565" s="74"/>
    </row>
    <row r="35566" spans="14:14" customFormat="1">
      <c r="N35566" s="74"/>
    </row>
    <row r="35567" spans="14:14" customFormat="1">
      <c r="N35567" s="74"/>
    </row>
    <row r="35568" spans="14:14" customFormat="1">
      <c r="N35568" s="74"/>
    </row>
    <row r="35569" spans="14:14" customFormat="1">
      <c r="N35569" s="74"/>
    </row>
    <row r="35570" spans="14:14" customFormat="1">
      <c r="N35570" s="74"/>
    </row>
    <row r="35571" spans="14:14" customFormat="1">
      <c r="N35571" s="74"/>
    </row>
    <row r="35572" spans="14:14" customFormat="1">
      <c r="N35572" s="74"/>
    </row>
    <row r="35573" spans="14:14" customFormat="1">
      <c r="N35573" s="74"/>
    </row>
    <row r="35574" spans="14:14" customFormat="1">
      <c r="N35574" s="74"/>
    </row>
    <row r="35575" spans="14:14" customFormat="1">
      <c r="N35575" s="74"/>
    </row>
    <row r="35576" spans="14:14" customFormat="1">
      <c r="N35576" s="74"/>
    </row>
    <row r="35577" spans="14:14" customFormat="1">
      <c r="N35577" s="74"/>
    </row>
    <row r="35578" spans="14:14" customFormat="1">
      <c r="N35578" s="74"/>
    </row>
    <row r="35579" spans="14:14" customFormat="1">
      <c r="N35579" s="74"/>
    </row>
    <row r="35580" spans="14:14" customFormat="1">
      <c r="N35580" s="74"/>
    </row>
    <row r="35581" spans="14:14" customFormat="1">
      <c r="N35581" s="74"/>
    </row>
    <row r="35582" spans="14:14" customFormat="1">
      <c r="N35582" s="74"/>
    </row>
    <row r="35583" spans="14:14" customFormat="1">
      <c r="N35583" s="74"/>
    </row>
    <row r="35584" spans="14:14" customFormat="1">
      <c r="N35584" s="74"/>
    </row>
    <row r="35585" spans="14:14" customFormat="1">
      <c r="N35585" s="74"/>
    </row>
    <row r="35586" spans="14:14" customFormat="1">
      <c r="N35586" s="74"/>
    </row>
    <row r="35587" spans="14:14" customFormat="1">
      <c r="N35587" s="74"/>
    </row>
    <row r="35588" spans="14:14" customFormat="1">
      <c r="N35588" s="74"/>
    </row>
    <row r="35589" spans="14:14" customFormat="1">
      <c r="N35589" s="74"/>
    </row>
    <row r="35590" spans="14:14" customFormat="1">
      <c r="N35590" s="74"/>
    </row>
    <row r="35591" spans="14:14" customFormat="1">
      <c r="N35591" s="74"/>
    </row>
    <row r="35592" spans="14:14" customFormat="1">
      <c r="N35592" s="74"/>
    </row>
    <row r="35593" spans="14:14" customFormat="1">
      <c r="N35593" s="74"/>
    </row>
    <row r="35594" spans="14:14" customFormat="1">
      <c r="N35594" s="74"/>
    </row>
    <row r="35595" spans="14:14" customFormat="1">
      <c r="N35595" s="74"/>
    </row>
    <row r="35596" spans="14:14" customFormat="1">
      <c r="N35596" s="74"/>
    </row>
    <row r="35597" spans="14:14" customFormat="1">
      <c r="N35597" s="74"/>
    </row>
    <row r="35598" spans="14:14" customFormat="1">
      <c r="N35598" s="74"/>
    </row>
    <row r="35599" spans="14:14" customFormat="1">
      <c r="N35599" s="74"/>
    </row>
    <row r="35600" spans="14:14" customFormat="1">
      <c r="N35600" s="74"/>
    </row>
    <row r="35601" spans="14:14" customFormat="1">
      <c r="N35601" s="74"/>
    </row>
    <row r="35602" spans="14:14" customFormat="1">
      <c r="N35602" s="74"/>
    </row>
    <row r="35603" spans="14:14" customFormat="1">
      <c r="N35603" s="74"/>
    </row>
    <row r="35604" spans="14:14" customFormat="1">
      <c r="N35604" s="74"/>
    </row>
    <row r="35605" spans="14:14" customFormat="1">
      <c r="N35605" s="74"/>
    </row>
    <row r="35606" spans="14:14" customFormat="1">
      <c r="N35606" s="74"/>
    </row>
    <row r="35607" spans="14:14" customFormat="1">
      <c r="N35607" s="74"/>
    </row>
    <row r="35608" spans="14:14" customFormat="1">
      <c r="N35608" s="74"/>
    </row>
    <row r="35609" spans="14:14" customFormat="1">
      <c r="N35609" s="74"/>
    </row>
    <row r="35610" spans="14:14" customFormat="1">
      <c r="N35610" s="74"/>
    </row>
    <row r="35611" spans="14:14" customFormat="1">
      <c r="N35611" s="74"/>
    </row>
    <row r="35612" spans="14:14" customFormat="1">
      <c r="N35612" s="74"/>
    </row>
    <row r="35613" spans="14:14" customFormat="1">
      <c r="N35613" s="74"/>
    </row>
    <row r="35614" spans="14:14" customFormat="1">
      <c r="N35614" s="74"/>
    </row>
    <row r="35615" spans="14:14" customFormat="1">
      <c r="N35615" s="74"/>
    </row>
    <row r="35616" spans="14:14" customFormat="1">
      <c r="N35616" s="74"/>
    </row>
    <row r="35617" spans="14:14" customFormat="1">
      <c r="N35617" s="74"/>
    </row>
    <row r="35618" spans="14:14" customFormat="1">
      <c r="N35618" s="74"/>
    </row>
    <row r="35619" spans="14:14" customFormat="1">
      <c r="N35619" s="74"/>
    </row>
    <row r="35620" spans="14:14" customFormat="1">
      <c r="N35620" s="74"/>
    </row>
    <row r="35621" spans="14:14" customFormat="1">
      <c r="N35621" s="74"/>
    </row>
    <row r="35622" spans="14:14" customFormat="1">
      <c r="N35622" s="74"/>
    </row>
    <row r="35623" spans="14:14" customFormat="1">
      <c r="N35623" s="74"/>
    </row>
    <row r="35624" spans="14:14" customFormat="1">
      <c r="N35624" s="74"/>
    </row>
    <row r="35625" spans="14:14" customFormat="1">
      <c r="N35625" s="74"/>
    </row>
    <row r="35626" spans="14:14" customFormat="1">
      <c r="N35626" s="74"/>
    </row>
    <row r="35627" spans="14:14" customFormat="1">
      <c r="N35627" s="74"/>
    </row>
    <row r="35628" spans="14:14" customFormat="1">
      <c r="N35628" s="74"/>
    </row>
    <row r="35629" spans="14:14" customFormat="1">
      <c r="N35629" s="74"/>
    </row>
    <row r="35630" spans="14:14" customFormat="1">
      <c r="N35630" s="74"/>
    </row>
    <row r="35631" spans="14:14" customFormat="1">
      <c r="N35631" s="74"/>
    </row>
    <row r="35632" spans="14:14" customFormat="1">
      <c r="N35632" s="74"/>
    </row>
    <row r="35633" spans="14:14" customFormat="1">
      <c r="N35633" s="74"/>
    </row>
    <row r="35634" spans="14:14" customFormat="1">
      <c r="N35634" s="74"/>
    </row>
    <row r="35635" spans="14:14" customFormat="1">
      <c r="N35635" s="74"/>
    </row>
    <row r="35636" spans="14:14" customFormat="1">
      <c r="N35636" s="74"/>
    </row>
    <row r="35637" spans="14:14" customFormat="1">
      <c r="N35637" s="74"/>
    </row>
    <row r="35638" spans="14:14" customFormat="1">
      <c r="N35638" s="74"/>
    </row>
    <row r="35639" spans="14:14" customFormat="1">
      <c r="N35639" s="74"/>
    </row>
    <row r="35640" spans="14:14" customFormat="1">
      <c r="N35640" s="74"/>
    </row>
    <row r="35641" spans="14:14" customFormat="1">
      <c r="N35641" s="74"/>
    </row>
    <row r="35642" spans="14:14" customFormat="1">
      <c r="N35642" s="74"/>
    </row>
    <row r="35643" spans="14:14" customFormat="1">
      <c r="N35643" s="74"/>
    </row>
    <row r="35644" spans="14:14" customFormat="1">
      <c r="N35644" s="74"/>
    </row>
    <row r="35645" spans="14:14" customFormat="1">
      <c r="N35645" s="74"/>
    </row>
    <row r="35646" spans="14:14" customFormat="1">
      <c r="N35646" s="74"/>
    </row>
    <row r="35647" spans="14:14" customFormat="1">
      <c r="N35647" s="74"/>
    </row>
    <row r="35648" spans="14:14" customFormat="1">
      <c r="N35648" s="74"/>
    </row>
    <row r="35649" spans="14:14" customFormat="1">
      <c r="N35649" s="74"/>
    </row>
    <row r="35650" spans="14:14" customFormat="1">
      <c r="N35650" s="74"/>
    </row>
    <row r="35651" spans="14:14" customFormat="1">
      <c r="N35651" s="74"/>
    </row>
    <row r="35652" spans="14:14" customFormat="1">
      <c r="N35652" s="74"/>
    </row>
    <row r="35653" spans="14:14" customFormat="1">
      <c r="N35653" s="74"/>
    </row>
    <row r="35654" spans="14:14" customFormat="1">
      <c r="N35654" s="74"/>
    </row>
    <row r="35655" spans="14:14" customFormat="1">
      <c r="N35655" s="74"/>
    </row>
    <row r="35656" spans="14:14" customFormat="1">
      <c r="N35656" s="74"/>
    </row>
    <row r="35657" spans="14:14" customFormat="1">
      <c r="N35657" s="74"/>
    </row>
    <row r="35658" spans="14:14" customFormat="1">
      <c r="N35658" s="74"/>
    </row>
    <row r="35659" spans="14:14" customFormat="1">
      <c r="N35659" s="74"/>
    </row>
    <row r="35660" spans="14:14" customFormat="1">
      <c r="N35660" s="74"/>
    </row>
    <row r="35661" spans="14:14" customFormat="1">
      <c r="N35661" s="74"/>
    </row>
    <row r="35662" spans="14:14" customFormat="1">
      <c r="N35662" s="74"/>
    </row>
    <row r="35663" spans="14:14" customFormat="1">
      <c r="N35663" s="74"/>
    </row>
    <row r="35664" spans="14:14" customFormat="1">
      <c r="N35664" s="74"/>
    </row>
    <row r="35665" spans="14:14" customFormat="1">
      <c r="N35665" s="74"/>
    </row>
    <row r="35666" spans="14:14" customFormat="1">
      <c r="N35666" s="74"/>
    </row>
    <row r="35667" spans="14:14" customFormat="1">
      <c r="N35667" s="74"/>
    </row>
    <row r="35668" spans="14:14" customFormat="1">
      <c r="N35668" s="74"/>
    </row>
    <row r="35669" spans="14:14" customFormat="1">
      <c r="N35669" s="74"/>
    </row>
    <row r="35670" spans="14:14" customFormat="1">
      <c r="N35670" s="74"/>
    </row>
    <row r="35671" spans="14:14" customFormat="1">
      <c r="N35671" s="74"/>
    </row>
    <row r="35672" spans="14:14" customFormat="1">
      <c r="N35672" s="74"/>
    </row>
    <row r="35673" spans="14:14" customFormat="1">
      <c r="N35673" s="74"/>
    </row>
    <row r="35674" spans="14:14" customFormat="1">
      <c r="N35674" s="74"/>
    </row>
    <row r="35675" spans="14:14" customFormat="1">
      <c r="N35675" s="74"/>
    </row>
    <row r="35676" spans="14:14" customFormat="1">
      <c r="N35676" s="74"/>
    </row>
    <row r="35677" spans="14:14" customFormat="1">
      <c r="N35677" s="74"/>
    </row>
    <row r="35678" spans="14:14" customFormat="1">
      <c r="N35678" s="74"/>
    </row>
    <row r="35679" spans="14:14" customFormat="1">
      <c r="N35679" s="74"/>
    </row>
    <row r="35680" spans="14:14" customFormat="1">
      <c r="N35680" s="74"/>
    </row>
    <row r="35681" spans="14:14" customFormat="1">
      <c r="N35681" s="74"/>
    </row>
    <row r="35682" spans="14:14" customFormat="1">
      <c r="N35682" s="74"/>
    </row>
    <row r="35683" spans="14:14" customFormat="1">
      <c r="N35683" s="74"/>
    </row>
    <row r="35684" spans="14:14" customFormat="1">
      <c r="N35684" s="74"/>
    </row>
    <row r="35685" spans="14:14" customFormat="1">
      <c r="N35685" s="74"/>
    </row>
    <row r="35686" spans="14:14" customFormat="1">
      <c r="N35686" s="74"/>
    </row>
    <row r="35687" spans="14:14" customFormat="1">
      <c r="N35687" s="74"/>
    </row>
    <row r="35688" spans="14:14" customFormat="1">
      <c r="N35688" s="74"/>
    </row>
    <row r="35689" spans="14:14" customFormat="1">
      <c r="N35689" s="74"/>
    </row>
    <row r="35690" spans="14:14" customFormat="1">
      <c r="N35690" s="74"/>
    </row>
    <row r="35691" spans="14:14" customFormat="1">
      <c r="N35691" s="74"/>
    </row>
    <row r="35692" spans="14:14" customFormat="1">
      <c r="N35692" s="74"/>
    </row>
    <row r="35693" spans="14:14" customFormat="1">
      <c r="N35693" s="74"/>
    </row>
    <row r="35694" spans="14:14" customFormat="1">
      <c r="N35694" s="74"/>
    </row>
    <row r="35695" spans="14:14" customFormat="1">
      <c r="N35695" s="74"/>
    </row>
    <row r="35696" spans="14:14" customFormat="1">
      <c r="N35696" s="74"/>
    </row>
    <row r="35697" spans="14:14" customFormat="1">
      <c r="N35697" s="74"/>
    </row>
    <row r="35698" spans="14:14" customFormat="1">
      <c r="N35698" s="74"/>
    </row>
    <row r="35699" spans="14:14" customFormat="1">
      <c r="N35699" s="74"/>
    </row>
    <row r="35700" spans="14:14" customFormat="1">
      <c r="N35700" s="74"/>
    </row>
    <row r="35701" spans="14:14" customFormat="1">
      <c r="N35701" s="74"/>
    </row>
    <row r="35702" spans="14:14" customFormat="1">
      <c r="N35702" s="74"/>
    </row>
    <row r="35703" spans="14:14" customFormat="1">
      <c r="N35703" s="74"/>
    </row>
    <row r="35704" spans="14:14" customFormat="1">
      <c r="N35704" s="74"/>
    </row>
    <row r="35705" spans="14:14" customFormat="1">
      <c r="N35705" s="74"/>
    </row>
    <row r="35706" spans="14:14" customFormat="1">
      <c r="N35706" s="74"/>
    </row>
    <row r="35707" spans="14:14" customFormat="1">
      <c r="N35707" s="74"/>
    </row>
    <row r="35708" spans="14:14" customFormat="1">
      <c r="N35708" s="74"/>
    </row>
    <row r="35709" spans="14:14" customFormat="1">
      <c r="N35709" s="74"/>
    </row>
    <row r="35710" spans="14:14" customFormat="1">
      <c r="N35710" s="74"/>
    </row>
    <row r="35711" spans="14:14" customFormat="1">
      <c r="N35711" s="74"/>
    </row>
    <row r="35712" spans="14:14" customFormat="1">
      <c r="N35712" s="74"/>
    </row>
    <row r="35713" spans="14:14" customFormat="1">
      <c r="N35713" s="74"/>
    </row>
    <row r="35714" spans="14:14" customFormat="1">
      <c r="N35714" s="74"/>
    </row>
    <row r="35715" spans="14:14" customFormat="1">
      <c r="N35715" s="74"/>
    </row>
    <row r="35716" spans="14:14" customFormat="1">
      <c r="N35716" s="74"/>
    </row>
    <row r="35717" spans="14:14" customFormat="1">
      <c r="N35717" s="74"/>
    </row>
    <row r="35718" spans="14:14" customFormat="1">
      <c r="N35718" s="74"/>
    </row>
    <row r="35719" spans="14:14" customFormat="1">
      <c r="N35719" s="74"/>
    </row>
    <row r="35720" spans="14:14" customFormat="1">
      <c r="N35720" s="74"/>
    </row>
    <row r="35721" spans="14:14" customFormat="1">
      <c r="N35721" s="74"/>
    </row>
    <row r="35722" spans="14:14" customFormat="1">
      <c r="N35722" s="74"/>
    </row>
    <row r="35723" spans="14:14" customFormat="1">
      <c r="N35723" s="74"/>
    </row>
    <row r="35724" spans="14:14" customFormat="1">
      <c r="N35724" s="74"/>
    </row>
    <row r="35725" spans="14:14" customFormat="1">
      <c r="N35725" s="74"/>
    </row>
    <row r="35726" spans="14:14" customFormat="1">
      <c r="N35726" s="74"/>
    </row>
    <row r="35727" spans="14:14" customFormat="1">
      <c r="N35727" s="74"/>
    </row>
    <row r="35728" spans="14:14" customFormat="1">
      <c r="N35728" s="74"/>
    </row>
    <row r="35729" spans="14:14" customFormat="1">
      <c r="N35729" s="74"/>
    </row>
    <row r="35730" spans="14:14" customFormat="1">
      <c r="N35730" s="74"/>
    </row>
    <row r="35731" spans="14:14" customFormat="1">
      <c r="N35731" s="74"/>
    </row>
    <row r="35732" spans="14:14" customFormat="1">
      <c r="N35732" s="74"/>
    </row>
    <row r="35733" spans="14:14" customFormat="1">
      <c r="N35733" s="74"/>
    </row>
    <row r="35734" spans="14:14" customFormat="1">
      <c r="N35734" s="74"/>
    </row>
    <row r="35735" spans="14:14" customFormat="1">
      <c r="N35735" s="74"/>
    </row>
    <row r="35736" spans="14:14" customFormat="1">
      <c r="N35736" s="74"/>
    </row>
    <row r="35737" spans="14:14" customFormat="1">
      <c r="N35737" s="74"/>
    </row>
    <row r="35738" spans="14:14" customFormat="1">
      <c r="N35738" s="74"/>
    </row>
    <row r="35739" spans="14:14" customFormat="1">
      <c r="N35739" s="74"/>
    </row>
    <row r="35740" spans="14:14" customFormat="1">
      <c r="N35740" s="74"/>
    </row>
    <row r="35741" spans="14:14" customFormat="1">
      <c r="N35741" s="74"/>
    </row>
    <row r="35742" spans="14:14" customFormat="1">
      <c r="N35742" s="74"/>
    </row>
    <row r="35743" spans="14:14" customFormat="1">
      <c r="N35743" s="74"/>
    </row>
    <row r="35744" spans="14:14" customFormat="1">
      <c r="N35744" s="74"/>
    </row>
    <row r="35745" spans="14:14" customFormat="1">
      <c r="N35745" s="74"/>
    </row>
    <row r="35746" spans="14:14" customFormat="1">
      <c r="N35746" s="74"/>
    </row>
    <row r="35747" spans="14:14" customFormat="1">
      <c r="N35747" s="74"/>
    </row>
    <row r="35748" spans="14:14" customFormat="1">
      <c r="N35748" s="74"/>
    </row>
    <row r="35749" spans="14:14" customFormat="1">
      <c r="N35749" s="74"/>
    </row>
    <row r="35750" spans="14:14" customFormat="1">
      <c r="N35750" s="74"/>
    </row>
    <row r="35751" spans="14:14" customFormat="1">
      <c r="N35751" s="74"/>
    </row>
    <row r="35752" spans="14:14" customFormat="1">
      <c r="N35752" s="74"/>
    </row>
    <row r="35753" spans="14:14" customFormat="1">
      <c r="N35753" s="74"/>
    </row>
    <row r="35754" spans="14:14" customFormat="1">
      <c r="N35754" s="74"/>
    </row>
    <row r="35755" spans="14:14" customFormat="1">
      <c r="N35755" s="74"/>
    </row>
    <row r="35756" spans="14:14" customFormat="1">
      <c r="N35756" s="74"/>
    </row>
    <row r="35757" spans="14:14" customFormat="1">
      <c r="N35757" s="74"/>
    </row>
    <row r="35758" spans="14:14" customFormat="1">
      <c r="N35758" s="74"/>
    </row>
    <row r="35759" spans="14:14" customFormat="1">
      <c r="N35759" s="74"/>
    </row>
    <row r="35760" spans="14:14" customFormat="1">
      <c r="N35760" s="74"/>
    </row>
    <row r="35761" spans="14:14" customFormat="1">
      <c r="N35761" s="74"/>
    </row>
    <row r="35762" spans="14:14" customFormat="1">
      <c r="N35762" s="74"/>
    </row>
    <row r="35763" spans="14:14" customFormat="1">
      <c r="N35763" s="74"/>
    </row>
    <row r="35764" spans="14:14" customFormat="1">
      <c r="N35764" s="74"/>
    </row>
    <row r="35765" spans="14:14" customFormat="1">
      <c r="N35765" s="74"/>
    </row>
    <row r="35766" spans="14:14" customFormat="1">
      <c r="N35766" s="74"/>
    </row>
    <row r="35767" spans="14:14" customFormat="1">
      <c r="N35767" s="74"/>
    </row>
    <row r="35768" spans="14:14" customFormat="1">
      <c r="N35768" s="74"/>
    </row>
    <row r="35769" spans="14:14" customFormat="1">
      <c r="N35769" s="74"/>
    </row>
    <row r="35770" spans="14:14" customFormat="1">
      <c r="N35770" s="74"/>
    </row>
    <row r="35771" spans="14:14" customFormat="1">
      <c r="N35771" s="74"/>
    </row>
    <row r="35772" spans="14:14" customFormat="1">
      <c r="N35772" s="74"/>
    </row>
    <row r="35773" spans="14:14" customFormat="1">
      <c r="N35773" s="74"/>
    </row>
    <row r="35774" spans="14:14" customFormat="1">
      <c r="N35774" s="74"/>
    </row>
    <row r="35775" spans="14:14" customFormat="1">
      <c r="N35775" s="74"/>
    </row>
    <row r="35776" spans="14:14" customFormat="1">
      <c r="N35776" s="74"/>
    </row>
    <row r="35777" spans="14:14" customFormat="1">
      <c r="N35777" s="74"/>
    </row>
    <row r="35778" spans="14:14" customFormat="1">
      <c r="N35778" s="74"/>
    </row>
    <row r="35779" spans="14:14" customFormat="1">
      <c r="N35779" s="74"/>
    </row>
    <row r="35780" spans="14:14" customFormat="1">
      <c r="N35780" s="74"/>
    </row>
    <row r="35781" spans="14:14" customFormat="1">
      <c r="N35781" s="74"/>
    </row>
    <row r="35782" spans="14:14" customFormat="1">
      <c r="N35782" s="74"/>
    </row>
    <row r="35783" spans="14:14" customFormat="1">
      <c r="N35783" s="74"/>
    </row>
    <row r="35784" spans="14:14" customFormat="1">
      <c r="N35784" s="74"/>
    </row>
    <row r="35785" spans="14:14" customFormat="1">
      <c r="N35785" s="74"/>
    </row>
    <row r="35786" spans="14:14" customFormat="1">
      <c r="N35786" s="74"/>
    </row>
    <row r="35787" spans="14:14" customFormat="1">
      <c r="N35787" s="74"/>
    </row>
    <row r="35788" spans="14:14" customFormat="1">
      <c r="N35788" s="74"/>
    </row>
    <row r="35789" spans="14:14" customFormat="1">
      <c r="N35789" s="74"/>
    </row>
    <row r="35790" spans="14:14" customFormat="1">
      <c r="N35790" s="74"/>
    </row>
    <row r="35791" spans="14:14" customFormat="1">
      <c r="N35791" s="74"/>
    </row>
    <row r="35792" spans="14:14" customFormat="1">
      <c r="N35792" s="74"/>
    </row>
    <row r="35793" spans="14:14" customFormat="1">
      <c r="N35793" s="74"/>
    </row>
    <row r="35794" spans="14:14" customFormat="1">
      <c r="N35794" s="74"/>
    </row>
    <row r="35795" spans="14:14" customFormat="1">
      <c r="N35795" s="74"/>
    </row>
    <row r="35796" spans="14:14" customFormat="1">
      <c r="N35796" s="74"/>
    </row>
    <row r="35797" spans="14:14" customFormat="1">
      <c r="N35797" s="74"/>
    </row>
    <row r="35798" spans="14:14" customFormat="1">
      <c r="N35798" s="74"/>
    </row>
    <row r="35799" spans="14:14" customFormat="1">
      <c r="N35799" s="74"/>
    </row>
    <row r="35800" spans="14:14" customFormat="1">
      <c r="N35800" s="74"/>
    </row>
    <row r="35801" spans="14:14" customFormat="1">
      <c r="N35801" s="74"/>
    </row>
    <row r="35802" spans="14:14" customFormat="1">
      <c r="N35802" s="74"/>
    </row>
    <row r="35803" spans="14:14" customFormat="1">
      <c r="N35803" s="74"/>
    </row>
    <row r="35804" spans="14:14" customFormat="1">
      <c r="N35804" s="74"/>
    </row>
    <row r="35805" spans="14:14" customFormat="1">
      <c r="N35805" s="74"/>
    </row>
    <row r="35806" spans="14:14" customFormat="1">
      <c r="N35806" s="74"/>
    </row>
    <row r="35807" spans="14:14" customFormat="1">
      <c r="N35807" s="74"/>
    </row>
    <row r="35808" spans="14:14" customFormat="1">
      <c r="N35808" s="74"/>
    </row>
    <row r="35809" spans="14:14" customFormat="1">
      <c r="N35809" s="74"/>
    </row>
    <row r="35810" spans="14:14" customFormat="1">
      <c r="N35810" s="74"/>
    </row>
    <row r="35811" spans="14:14" customFormat="1">
      <c r="N35811" s="74"/>
    </row>
    <row r="35812" spans="14:14" customFormat="1">
      <c r="N35812" s="74"/>
    </row>
    <row r="35813" spans="14:14" customFormat="1">
      <c r="N35813" s="74"/>
    </row>
    <row r="35814" spans="14:14" customFormat="1">
      <c r="N35814" s="74"/>
    </row>
    <row r="35815" spans="14:14" customFormat="1">
      <c r="N35815" s="74"/>
    </row>
    <row r="35816" spans="14:14" customFormat="1">
      <c r="N35816" s="74"/>
    </row>
    <row r="35817" spans="14:14" customFormat="1">
      <c r="N35817" s="74"/>
    </row>
    <row r="35818" spans="14:14" customFormat="1">
      <c r="N35818" s="74"/>
    </row>
    <row r="35819" spans="14:14" customFormat="1">
      <c r="N35819" s="74"/>
    </row>
    <row r="35820" spans="14:14" customFormat="1">
      <c r="N35820" s="74"/>
    </row>
    <row r="35821" spans="14:14" customFormat="1">
      <c r="N35821" s="74"/>
    </row>
    <row r="35822" spans="14:14" customFormat="1">
      <c r="N35822" s="74"/>
    </row>
    <row r="35823" spans="14:14" customFormat="1">
      <c r="N35823" s="74"/>
    </row>
    <row r="35824" spans="14:14" customFormat="1">
      <c r="N35824" s="74"/>
    </row>
    <row r="35825" spans="14:14" customFormat="1">
      <c r="N35825" s="74"/>
    </row>
    <row r="35826" spans="14:14" customFormat="1">
      <c r="N35826" s="74"/>
    </row>
    <row r="35827" spans="14:14" customFormat="1">
      <c r="N35827" s="74"/>
    </row>
    <row r="35828" spans="14:14" customFormat="1">
      <c r="N35828" s="74"/>
    </row>
    <row r="35829" spans="14:14" customFormat="1">
      <c r="N35829" s="74"/>
    </row>
    <row r="35830" spans="14:14" customFormat="1">
      <c r="N35830" s="74"/>
    </row>
    <row r="35831" spans="14:14" customFormat="1">
      <c r="N35831" s="74"/>
    </row>
    <row r="35832" spans="14:14" customFormat="1">
      <c r="N35832" s="74"/>
    </row>
    <row r="35833" spans="14:14" customFormat="1">
      <c r="N35833" s="74"/>
    </row>
    <row r="35834" spans="14:14" customFormat="1">
      <c r="N35834" s="74"/>
    </row>
    <row r="35835" spans="14:14" customFormat="1">
      <c r="N35835" s="74"/>
    </row>
    <row r="35836" spans="14:14" customFormat="1">
      <c r="N35836" s="74"/>
    </row>
    <row r="35837" spans="14:14" customFormat="1">
      <c r="N35837" s="74"/>
    </row>
    <row r="35838" spans="14:14" customFormat="1">
      <c r="N35838" s="74"/>
    </row>
    <row r="35839" spans="14:14" customFormat="1">
      <c r="N35839" s="74"/>
    </row>
    <row r="35840" spans="14:14" customFormat="1">
      <c r="N35840" s="74"/>
    </row>
    <row r="35841" spans="14:14" customFormat="1">
      <c r="N35841" s="74"/>
    </row>
    <row r="35842" spans="14:14" customFormat="1">
      <c r="N35842" s="74"/>
    </row>
    <row r="35843" spans="14:14" customFormat="1">
      <c r="N35843" s="74"/>
    </row>
    <row r="35844" spans="14:14" customFormat="1">
      <c r="N35844" s="74"/>
    </row>
    <row r="35845" spans="14:14" customFormat="1">
      <c r="N35845" s="74"/>
    </row>
    <row r="35846" spans="14:14" customFormat="1">
      <c r="N35846" s="74"/>
    </row>
    <row r="35847" spans="14:14" customFormat="1">
      <c r="N35847" s="74"/>
    </row>
    <row r="35848" spans="14:14" customFormat="1">
      <c r="N35848" s="74"/>
    </row>
    <row r="35849" spans="14:14" customFormat="1">
      <c r="N35849" s="74"/>
    </row>
    <row r="35850" spans="14:14" customFormat="1">
      <c r="N35850" s="74"/>
    </row>
    <row r="35851" spans="14:14" customFormat="1">
      <c r="N35851" s="74"/>
    </row>
    <row r="35852" spans="14:14" customFormat="1">
      <c r="N35852" s="74"/>
    </row>
    <row r="35853" spans="14:14" customFormat="1">
      <c r="N35853" s="74"/>
    </row>
    <row r="35854" spans="14:14" customFormat="1">
      <c r="N35854" s="74"/>
    </row>
    <row r="35855" spans="14:14" customFormat="1">
      <c r="N35855" s="74"/>
    </row>
    <row r="35856" spans="14:14" customFormat="1">
      <c r="N35856" s="74"/>
    </row>
    <row r="35857" spans="14:14" customFormat="1">
      <c r="N35857" s="74"/>
    </row>
    <row r="35858" spans="14:14" customFormat="1">
      <c r="N35858" s="74"/>
    </row>
    <row r="35859" spans="14:14" customFormat="1">
      <c r="N35859" s="74"/>
    </row>
    <row r="35860" spans="14:14" customFormat="1">
      <c r="N35860" s="74"/>
    </row>
    <row r="35861" spans="14:14" customFormat="1">
      <c r="N35861" s="74"/>
    </row>
    <row r="35862" spans="14:14" customFormat="1">
      <c r="N35862" s="74"/>
    </row>
    <row r="35863" spans="14:14" customFormat="1">
      <c r="N35863" s="74"/>
    </row>
    <row r="35864" spans="14:14" customFormat="1">
      <c r="N35864" s="74"/>
    </row>
    <row r="35865" spans="14:14" customFormat="1">
      <c r="N35865" s="74"/>
    </row>
    <row r="35866" spans="14:14" customFormat="1">
      <c r="N35866" s="74"/>
    </row>
    <row r="35867" spans="14:14" customFormat="1">
      <c r="N35867" s="74"/>
    </row>
    <row r="35868" spans="14:14" customFormat="1">
      <c r="N35868" s="74"/>
    </row>
    <row r="35869" spans="14:14" customFormat="1">
      <c r="N35869" s="74"/>
    </row>
    <row r="35870" spans="14:14" customFormat="1">
      <c r="N35870" s="74"/>
    </row>
    <row r="35871" spans="14:14" customFormat="1">
      <c r="N35871" s="74"/>
    </row>
    <row r="35872" spans="14:14" customFormat="1">
      <c r="N35872" s="74"/>
    </row>
    <row r="35873" spans="14:14" customFormat="1">
      <c r="N35873" s="74"/>
    </row>
    <row r="35874" spans="14:14" customFormat="1">
      <c r="N35874" s="74"/>
    </row>
    <row r="35875" spans="14:14" customFormat="1">
      <c r="N35875" s="74"/>
    </row>
    <row r="35876" spans="14:14" customFormat="1">
      <c r="N35876" s="74"/>
    </row>
    <row r="35877" spans="14:14" customFormat="1">
      <c r="N35877" s="74"/>
    </row>
    <row r="35878" spans="14:14" customFormat="1">
      <c r="N35878" s="74"/>
    </row>
    <row r="35879" spans="14:14" customFormat="1">
      <c r="N35879" s="74"/>
    </row>
    <row r="35880" spans="14:14" customFormat="1">
      <c r="N35880" s="74"/>
    </row>
    <row r="35881" spans="14:14" customFormat="1">
      <c r="N35881" s="74"/>
    </row>
    <row r="35882" spans="14:14" customFormat="1">
      <c r="N35882" s="74"/>
    </row>
    <row r="35883" spans="14:14" customFormat="1">
      <c r="N35883" s="74"/>
    </row>
    <row r="35884" spans="14:14" customFormat="1">
      <c r="N35884" s="74"/>
    </row>
    <row r="35885" spans="14:14" customFormat="1">
      <c r="N35885" s="74"/>
    </row>
    <row r="35886" spans="14:14" customFormat="1">
      <c r="N35886" s="74"/>
    </row>
    <row r="35887" spans="14:14" customFormat="1">
      <c r="N35887" s="74"/>
    </row>
    <row r="35888" spans="14:14" customFormat="1">
      <c r="N35888" s="74"/>
    </row>
    <row r="35889" spans="14:14" customFormat="1">
      <c r="N35889" s="74"/>
    </row>
    <row r="35890" spans="14:14" customFormat="1">
      <c r="N35890" s="74"/>
    </row>
    <row r="35891" spans="14:14" customFormat="1">
      <c r="N35891" s="74"/>
    </row>
    <row r="35892" spans="14:14" customFormat="1">
      <c r="N35892" s="74"/>
    </row>
    <row r="35893" spans="14:14" customFormat="1">
      <c r="N35893" s="74"/>
    </row>
    <row r="35894" spans="14:14" customFormat="1">
      <c r="N35894" s="74"/>
    </row>
    <row r="35895" spans="14:14" customFormat="1">
      <c r="N35895" s="74"/>
    </row>
    <row r="35896" spans="14:14" customFormat="1">
      <c r="N35896" s="74"/>
    </row>
    <row r="35897" spans="14:14" customFormat="1">
      <c r="N35897" s="74"/>
    </row>
    <row r="35898" spans="14:14" customFormat="1">
      <c r="N35898" s="74"/>
    </row>
    <row r="35899" spans="14:14" customFormat="1">
      <c r="N35899" s="74"/>
    </row>
    <row r="35900" spans="14:14" customFormat="1">
      <c r="N35900" s="74"/>
    </row>
    <row r="35901" spans="14:14" customFormat="1">
      <c r="N35901" s="74"/>
    </row>
    <row r="35902" spans="14:14" customFormat="1">
      <c r="N35902" s="74"/>
    </row>
    <row r="35903" spans="14:14" customFormat="1">
      <c r="N35903" s="74"/>
    </row>
    <row r="35904" spans="14:14" customFormat="1">
      <c r="N35904" s="74"/>
    </row>
    <row r="35905" spans="14:14" customFormat="1">
      <c r="N35905" s="74"/>
    </row>
    <row r="35906" spans="14:14" customFormat="1">
      <c r="N35906" s="74"/>
    </row>
    <row r="35907" spans="14:14" customFormat="1">
      <c r="N35907" s="74"/>
    </row>
    <row r="35908" spans="14:14" customFormat="1">
      <c r="N35908" s="74"/>
    </row>
    <row r="35909" spans="14:14" customFormat="1">
      <c r="N35909" s="74"/>
    </row>
    <row r="35910" spans="14:14" customFormat="1">
      <c r="N35910" s="74"/>
    </row>
    <row r="35911" spans="14:14" customFormat="1">
      <c r="N35911" s="74"/>
    </row>
    <row r="35912" spans="14:14" customFormat="1">
      <c r="N35912" s="74"/>
    </row>
    <row r="35913" spans="14:14" customFormat="1">
      <c r="N35913" s="74"/>
    </row>
    <row r="35914" spans="14:14" customFormat="1">
      <c r="N35914" s="74"/>
    </row>
    <row r="35915" spans="14:14" customFormat="1">
      <c r="N35915" s="74"/>
    </row>
    <row r="35916" spans="14:14" customFormat="1">
      <c r="N35916" s="74"/>
    </row>
    <row r="35917" spans="14:14" customFormat="1">
      <c r="N35917" s="74"/>
    </row>
    <row r="35918" spans="14:14" customFormat="1">
      <c r="N35918" s="74"/>
    </row>
    <row r="35919" spans="14:14" customFormat="1">
      <c r="N35919" s="74"/>
    </row>
    <row r="35920" spans="14:14" customFormat="1">
      <c r="N35920" s="74"/>
    </row>
    <row r="35921" spans="14:14" customFormat="1">
      <c r="N35921" s="74"/>
    </row>
    <row r="35922" spans="14:14" customFormat="1">
      <c r="N35922" s="74"/>
    </row>
    <row r="35923" spans="14:14" customFormat="1">
      <c r="N35923" s="74"/>
    </row>
    <row r="35924" spans="14:14" customFormat="1">
      <c r="N35924" s="74"/>
    </row>
    <row r="35925" spans="14:14" customFormat="1">
      <c r="N35925" s="74"/>
    </row>
    <row r="35926" spans="14:14" customFormat="1">
      <c r="N35926" s="74"/>
    </row>
    <row r="35927" spans="14:14" customFormat="1">
      <c r="N35927" s="74"/>
    </row>
    <row r="35928" spans="14:14" customFormat="1">
      <c r="N35928" s="74"/>
    </row>
    <row r="35929" spans="14:14" customFormat="1">
      <c r="N35929" s="74"/>
    </row>
    <row r="35930" spans="14:14" customFormat="1">
      <c r="N35930" s="74"/>
    </row>
    <row r="35931" spans="14:14" customFormat="1">
      <c r="N35931" s="74"/>
    </row>
    <row r="35932" spans="14:14" customFormat="1">
      <c r="N35932" s="74"/>
    </row>
    <row r="35933" spans="14:14" customFormat="1">
      <c r="N35933" s="74"/>
    </row>
    <row r="35934" spans="14:14" customFormat="1">
      <c r="N35934" s="74"/>
    </row>
    <row r="35935" spans="14:14" customFormat="1">
      <c r="N35935" s="74"/>
    </row>
    <row r="35936" spans="14:14" customFormat="1">
      <c r="N35936" s="74"/>
    </row>
    <row r="35937" spans="14:14" customFormat="1">
      <c r="N35937" s="74"/>
    </row>
    <row r="35938" spans="14:14" customFormat="1">
      <c r="N35938" s="74"/>
    </row>
    <row r="35939" spans="14:14" customFormat="1">
      <c r="N35939" s="74"/>
    </row>
    <row r="35940" spans="14:14" customFormat="1">
      <c r="N35940" s="74"/>
    </row>
    <row r="35941" spans="14:14" customFormat="1">
      <c r="N35941" s="74"/>
    </row>
    <row r="35942" spans="14:14" customFormat="1">
      <c r="N35942" s="74"/>
    </row>
    <row r="35943" spans="14:14" customFormat="1">
      <c r="N35943" s="74"/>
    </row>
    <row r="35944" spans="14:14" customFormat="1">
      <c r="N35944" s="74"/>
    </row>
    <row r="35945" spans="14:14" customFormat="1">
      <c r="N35945" s="74"/>
    </row>
    <row r="35946" spans="14:14" customFormat="1">
      <c r="N35946" s="74"/>
    </row>
    <row r="35947" spans="14:14" customFormat="1">
      <c r="N35947" s="74"/>
    </row>
    <row r="35948" spans="14:14" customFormat="1">
      <c r="N35948" s="74"/>
    </row>
    <row r="35949" spans="14:14" customFormat="1">
      <c r="N35949" s="74"/>
    </row>
    <row r="35950" spans="14:14" customFormat="1">
      <c r="N35950" s="74"/>
    </row>
    <row r="35951" spans="14:14" customFormat="1">
      <c r="N35951" s="74"/>
    </row>
    <row r="35952" spans="14:14" customFormat="1">
      <c r="N35952" s="74"/>
    </row>
    <row r="35953" spans="14:14" customFormat="1">
      <c r="N35953" s="74"/>
    </row>
    <row r="35954" spans="14:14" customFormat="1">
      <c r="N35954" s="74"/>
    </row>
    <row r="35955" spans="14:14" customFormat="1">
      <c r="N35955" s="74"/>
    </row>
    <row r="35956" spans="14:14" customFormat="1">
      <c r="N35956" s="74"/>
    </row>
    <row r="35957" spans="14:14" customFormat="1">
      <c r="N35957" s="74"/>
    </row>
    <row r="35958" spans="14:14" customFormat="1">
      <c r="N35958" s="74"/>
    </row>
    <row r="35959" spans="14:14" customFormat="1">
      <c r="N35959" s="74"/>
    </row>
    <row r="35960" spans="14:14" customFormat="1">
      <c r="N35960" s="74"/>
    </row>
    <row r="35961" spans="14:14" customFormat="1">
      <c r="N35961" s="74"/>
    </row>
    <row r="35962" spans="14:14" customFormat="1">
      <c r="N35962" s="74"/>
    </row>
    <row r="35963" spans="14:14" customFormat="1">
      <c r="N35963" s="74"/>
    </row>
    <row r="35964" spans="14:14" customFormat="1">
      <c r="N35964" s="74"/>
    </row>
    <row r="35965" spans="14:14" customFormat="1">
      <c r="N35965" s="74"/>
    </row>
    <row r="35966" spans="14:14" customFormat="1">
      <c r="N35966" s="74"/>
    </row>
    <row r="35967" spans="14:14" customFormat="1">
      <c r="N35967" s="74"/>
    </row>
    <row r="35968" spans="14:14" customFormat="1">
      <c r="N35968" s="74"/>
    </row>
    <row r="35969" spans="14:14" customFormat="1">
      <c r="N35969" s="74"/>
    </row>
    <row r="35970" spans="14:14" customFormat="1">
      <c r="N35970" s="74"/>
    </row>
    <row r="35971" spans="14:14" customFormat="1">
      <c r="N35971" s="74"/>
    </row>
    <row r="35972" spans="14:14" customFormat="1">
      <c r="N35972" s="74"/>
    </row>
    <row r="35973" spans="14:14" customFormat="1">
      <c r="N35973" s="74"/>
    </row>
    <row r="35974" spans="14:14" customFormat="1">
      <c r="N35974" s="74"/>
    </row>
    <row r="35975" spans="14:14" customFormat="1">
      <c r="N35975" s="74"/>
    </row>
    <row r="35976" spans="14:14" customFormat="1">
      <c r="N35976" s="74"/>
    </row>
    <row r="35977" spans="14:14" customFormat="1">
      <c r="N35977" s="74"/>
    </row>
    <row r="35978" spans="14:14" customFormat="1">
      <c r="N35978" s="74"/>
    </row>
    <row r="35979" spans="14:14" customFormat="1">
      <c r="N35979" s="74"/>
    </row>
    <row r="35980" spans="14:14" customFormat="1">
      <c r="N35980" s="74"/>
    </row>
    <row r="35981" spans="14:14" customFormat="1">
      <c r="N35981" s="74"/>
    </row>
    <row r="35982" spans="14:14" customFormat="1">
      <c r="N35982" s="74"/>
    </row>
    <row r="35983" spans="14:14" customFormat="1">
      <c r="N35983" s="74"/>
    </row>
    <row r="35984" spans="14:14" customFormat="1">
      <c r="N35984" s="74"/>
    </row>
    <row r="35985" spans="14:14" customFormat="1">
      <c r="N35985" s="74"/>
    </row>
    <row r="35986" spans="14:14" customFormat="1">
      <c r="N35986" s="74"/>
    </row>
    <row r="35987" spans="14:14" customFormat="1">
      <c r="N35987" s="74"/>
    </row>
    <row r="35988" spans="14:14" customFormat="1">
      <c r="N35988" s="74"/>
    </row>
    <row r="35989" spans="14:14" customFormat="1">
      <c r="N35989" s="74"/>
    </row>
    <row r="35990" spans="14:14" customFormat="1">
      <c r="N35990" s="74"/>
    </row>
    <row r="35991" spans="14:14" customFormat="1">
      <c r="N35991" s="74"/>
    </row>
    <row r="35992" spans="14:14" customFormat="1">
      <c r="N35992" s="74"/>
    </row>
    <row r="35993" spans="14:14" customFormat="1">
      <c r="N35993" s="74"/>
    </row>
    <row r="35994" spans="14:14" customFormat="1">
      <c r="N35994" s="74"/>
    </row>
    <row r="35995" spans="14:14" customFormat="1">
      <c r="N35995" s="74"/>
    </row>
    <row r="35996" spans="14:14" customFormat="1">
      <c r="N35996" s="74"/>
    </row>
    <row r="35997" spans="14:14" customFormat="1">
      <c r="N35997" s="74"/>
    </row>
    <row r="35998" spans="14:14" customFormat="1">
      <c r="N35998" s="74"/>
    </row>
    <row r="35999" spans="14:14" customFormat="1">
      <c r="N35999" s="74"/>
    </row>
    <row r="36000" spans="14:14" customFormat="1">
      <c r="N36000" s="74"/>
    </row>
    <row r="36001" spans="14:14" customFormat="1">
      <c r="N36001" s="74"/>
    </row>
    <row r="36002" spans="14:14" customFormat="1">
      <c r="N36002" s="74"/>
    </row>
    <row r="36003" spans="14:14" customFormat="1">
      <c r="N36003" s="74"/>
    </row>
    <row r="36004" spans="14:14" customFormat="1">
      <c r="N36004" s="74"/>
    </row>
    <row r="36005" spans="14:14" customFormat="1">
      <c r="N36005" s="74"/>
    </row>
    <row r="36006" spans="14:14" customFormat="1">
      <c r="N36006" s="74"/>
    </row>
    <row r="36007" spans="14:14" customFormat="1">
      <c r="N36007" s="74"/>
    </row>
    <row r="36008" spans="14:14" customFormat="1">
      <c r="N36008" s="74"/>
    </row>
    <row r="36009" spans="14:14" customFormat="1">
      <c r="N36009" s="74"/>
    </row>
    <row r="36010" spans="14:14" customFormat="1">
      <c r="N36010" s="74"/>
    </row>
    <row r="36011" spans="14:14" customFormat="1">
      <c r="N36011" s="74"/>
    </row>
    <row r="36012" spans="14:14" customFormat="1">
      <c r="N36012" s="74"/>
    </row>
    <row r="36013" spans="14:14" customFormat="1">
      <c r="N36013" s="74"/>
    </row>
    <row r="36014" spans="14:14" customFormat="1">
      <c r="N36014" s="74"/>
    </row>
    <row r="36015" spans="14:14" customFormat="1">
      <c r="N36015" s="74"/>
    </row>
    <row r="36016" spans="14:14" customFormat="1">
      <c r="N36016" s="74"/>
    </row>
    <row r="36017" spans="14:14" customFormat="1">
      <c r="N36017" s="74"/>
    </row>
    <row r="36018" spans="14:14" customFormat="1">
      <c r="N36018" s="74"/>
    </row>
    <row r="36019" spans="14:14" customFormat="1">
      <c r="N36019" s="74"/>
    </row>
    <row r="36020" spans="14:14" customFormat="1">
      <c r="N36020" s="74"/>
    </row>
    <row r="36021" spans="14:14" customFormat="1">
      <c r="N36021" s="74"/>
    </row>
    <row r="36022" spans="14:14" customFormat="1">
      <c r="N36022" s="74"/>
    </row>
    <row r="36023" spans="14:14" customFormat="1">
      <c r="N36023" s="74"/>
    </row>
    <row r="36024" spans="14:14" customFormat="1">
      <c r="N36024" s="74"/>
    </row>
    <row r="36025" spans="14:14" customFormat="1">
      <c r="N36025" s="74"/>
    </row>
    <row r="36026" spans="14:14" customFormat="1">
      <c r="N36026" s="74"/>
    </row>
    <row r="36027" spans="14:14" customFormat="1">
      <c r="N36027" s="74"/>
    </row>
    <row r="36028" spans="14:14" customFormat="1">
      <c r="N36028" s="74"/>
    </row>
    <row r="36029" spans="14:14" customFormat="1">
      <c r="N36029" s="74"/>
    </row>
    <row r="36030" spans="14:14" customFormat="1">
      <c r="N36030" s="74"/>
    </row>
    <row r="36031" spans="14:14" customFormat="1">
      <c r="N36031" s="74"/>
    </row>
    <row r="36032" spans="14:14" customFormat="1">
      <c r="N36032" s="74"/>
    </row>
    <row r="36033" spans="14:14" customFormat="1">
      <c r="N36033" s="74"/>
    </row>
    <row r="36034" spans="14:14" customFormat="1">
      <c r="N36034" s="74"/>
    </row>
    <row r="36035" spans="14:14" customFormat="1">
      <c r="N36035" s="74"/>
    </row>
    <row r="36036" spans="14:14" customFormat="1">
      <c r="N36036" s="74"/>
    </row>
    <row r="36037" spans="14:14" customFormat="1">
      <c r="N36037" s="74"/>
    </row>
    <row r="36038" spans="14:14" customFormat="1">
      <c r="N36038" s="74"/>
    </row>
    <row r="36039" spans="14:14" customFormat="1">
      <c r="N36039" s="74"/>
    </row>
    <row r="36040" spans="14:14" customFormat="1">
      <c r="N36040" s="74"/>
    </row>
    <row r="36041" spans="14:14" customFormat="1">
      <c r="N36041" s="74"/>
    </row>
    <row r="36042" spans="14:14" customFormat="1">
      <c r="N36042" s="74"/>
    </row>
    <row r="36043" spans="14:14" customFormat="1">
      <c r="N36043" s="74"/>
    </row>
    <row r="36044" spans="14:14" customFormat="1">
      <c r="N36044" s="74"/>
    </row>
    <row r="36045" spans="14:14" customFormat="1">
      <c r="N36045" s="74"/>
    </row>
    <row r="36046" spans="14:14" customFormat="1">
      <c r="N36046" s="74"/>
    </row>
    <row r="36047" spans="14:14" customFormat="1">
      <c r="N36047" s="74"/>
    </row>
    <row r="36048" spans="14:14" customFormat="1">
      <c r="N36048" s="74"/>
    </row>
    <row r="36049" spans="14:14" customFormat="1">
      <c r="N36049" s="74"/>
    </row>
    <row r="36050" spans="14:14" customFormat="1">
      <c r="N36050" s="74"/>
    </row>
    <row r="36051" spans="14:14" customFormat="1">
      <c r="N36051" s="74"/>
    </row>
    <row r="36052" spans="14:14" customFormat="1">
      <c r="N36052" s="74"/>
    </row>
    <row r="36053" spans="14:14" customFormat="1">
      <c r="N36053" s="74"/>
    </row>
    <row r="36054" spans="14:14" customFormat="1">
      <c r="N36054" s="74"/>
    </row>
    <row r="36055" spans="14:14" customFormat="1">
      <c r="N36055" s="74"/>
    </row>
    <row r="36056" spans="14:14" customFormat="1">
      <c r="N36056" s="74"/>
    </row>
    <row r="36057" spans="14:14" customFormat="1">
      <c r="N36057" s="74"/>
    </row>
    <row r="36058" spans="14:14" customFormat="1">
      <c r="N36058" s="74"/>
    </row>
    <row r="36059" spans="14:14" customFormat="1">
      <c r="N36059" s="74"/>
    </row>
    <row r="36060" spans="14:14" customFormat="1">
      <c r="N36060" s="74"/>
    </row>
    <row r="36061" spans="14:14" customFormat="1">
      <c r="N36061" s="74"/>
    </row>
    <row r="36062" spans="14:14" customFormat="1">
      <c r="N36062" s="74"/>
    </row>
    <row r="36063" spans="14:14" customFormat="1">
      <c r="N36063" s="74"/>
    </row>
    <row r="36064" spans="14:14" customFormat="1">
      <c r="N36064" s="74"/>
    </row>
    <row r="36065" spans="14:14" customFormat="1">
      <c r="N36065" s="74"/>
    </row>
    <row r="36066" spans="14:14" customFormat="1">
      <c r="N36066" s="74"/>
    </row>
    <row r="36067" spans="14:14" customFormat="1">
      <c r="N36067" s="74"/>
    </row>
    <row r="36068" spans="14:14" customFormat="1">
      <c r="N36068" s="74"/>
    </row>
    <row r="36069" spans="14:14" customFormat="1">
      <c r="N36069" s="74"/>
    </row>
    <row r="36070" spans="14:14" customFormat="1">
      <c r="N36070" s="74"/>
    </row>
    <row r="36071" spans="14:14" customFormat="1">
      <c r="N36071" s="74"/>
    </row>
    <row r="36072" spans="14:14" customFormat="1">
      <c r="N36072" s="74"/>
    </row>
    <row r="36073" spans="14:14" customFormat="1">
      <c r="N36073" s="74"/>
    </row>
    <row r="36074" spans="14:14" customFormat="1">
      <c r="N36074" s="74"/>
    </row>
    <row r="36075" spans="14:14" customFormat="1">
      <c r="N36075" s="74"/>
    </row>
    <row r="36076" spans="14:14" customFormat="1">
      <c r="N36076" s="74"/>
    </row>
    <row r="36077" spans="14:14" customFormat="1">
      <c r="N36077" s="74"/>
    </row>
    <row r="36078" spans="14:14" customFormat="1">
      <c r="N36078" s="74"/>
    </row>
    <row r="36079" spans="14:14" customFormat="1">
      <c r="N36079" s="74"/>
    </row>
    <row r="36080" spans="14:14" customFormat="1">
      <c r="N36080" s="74"/>
    </row>
    <row r="36081" spans="14:14" customFormat="1">
      <c r="N36081" s="74"/>
    </row>
    <row r="36082" spans="14:14" customFormat="1">
      <c r="N36082" s="74"/>
    </row>
    <row r="36083" spans="14:14" customFormat="1">
      <c r="N36083" s="74"/>
    </row>
    <row r="36084" spans="14:14" customFormat="1">
      <c r="N36084" s="74"/>
    </row>
    <row r="36085" spans="14:14" customFormat="1">
      <c r="N36085" s="74"/>
    </row>
    <row r="36086" spans="14:14" customFormat="1">
      <c r="N36086" s="74"/>
    </row>
    <row r="36087" spans="14:14" customFormat="1">
      <c r="N36087" s="74"/>
    </row>
    <row r="36088" spans="14:14" customFormat="1">
      <c r="N36088" s="74"/>
    </row>
    <row r="36089" spans="14:14" customFormat="1">
      <c r="N36089" s="74"/>
    </row>
    <row r="36090" spans="14:14" customFormat="1">
      <c r="N36090" s="74"/>
    </row>
    <row r="36091" spans="14:14" customFormat="1">
      <c r="N36091" s="74"/>
    </row>
    <row r="36092" spans="14:14" customFormat="1">
      <c r="N36092" s="74"/>
    </row>
    <row r="36093" spans="14:14" customFormat="1">
      <c r="N36093" s="74"/>
    </row>
    <row r="36094" spans="14:14" customFormat="1">
      <c r="N36094" s="74"/>
    </row>
    <row r="36095" spans="14:14" customFormat="1">
      <c r="N36095" s="74"/>
    </row>
    <row r="36096" spans="14:14" customFormat="1">
      <c r="N36096" s="74"/>
    </row>
    <row r="36097" spans="14:14" customFormat="1">
      <c r="N36097" s="74"/>
    </row>
    <row r="36098" spans="14:14" customFormat="1">
      <c r="N36098" s="74"/>
    </row>
    <row r="36099" spans="14:14" customFormat="1">
      <c r="N36099" s="74"/>
    </row>
    <row r="36100" spans="14:14" customFormat="1">
      <c r="N36100" s="74"/>
    </row>
    <row r="36101" spans="14:14" customFormat="1">
      <c r="N36101" s="74"/>
    </row>
    <row r="36102" spans="14:14" customFormat="1">
      <c r="N36102" s="74"/>
    </row>
    <row r="36103" spans="14:14" customFormat="1">
      <c r="N36103" s="74"/>
    </row>
    <row r="36104" spans="14:14" customFormat="1">
      <c r="N36104" s="74"/>
    </row>
    <row r="36105" spans="14:14" customFormat="1">
      <c r="N36105" s="74"/>
    </row>
    <row r="36106" spans="14:14" customFormat="1">
      <c r="N36106" s="74"/>
    </row>
    <row r="36107" spans="14:14" customFormat="1">
      <c r="N36107" s="74"/>
    </row>
    <row r="36108" spans="14:14" customFormat="1">
      <c r="N36108" s="74"/>
    </row>
    <row r="36109" spans="14:14" customFormat="1">
      <c r="N36109" s="74"/>
    </row>
    <row r="36110" spans="14:14" customFormat="1">
      <c r="N36110" s="74"/>
    </row>
    <row r="36111" spans="14:14" customFormat="1">
      <c r="N36111" s="74"/>
    </row>
    <row r="36112" spans="14:14" customFormat="1">
      <c r="N36112" s="74"/>
    </row>
    <row r="36113" spans="14:14" customFormat="1">
      <c r="N36113" s="74"/>
    </row>
    <row r="36114" spans="14:14" customFormat="1">
      <c r="N36114" s="74"/>
    </row>
    <row r="36115" spans="14:14" customFormat="1">
      <c r="N36115" s="74"/>
    </row>
    <row r="36116" spans="14:14" customFormat="1">
      <c r="N36116" s="74"/>
    </row>
    <row r="36117" spans="14:14" customFormat="1">
      <c r="N36117" s="74"/>
    </row>
    <row r="36118" spans="14:14" customFormat="1">
      <c r="N36118" s="74"/>
    </row>
    <row r="36119" spans="14:14" customFormat="1">
      <c r="N36119" s="74"/>
    </row>
    <row r="36120" spans="14:14" customFormat="1">
      <c r="N36120" s="74"/>
    </row>
    <row r="36121" spans="14:14" customFormat="1">
      <c r="N36121" s="74"/>
    </row>
    <row r="36122" spans="14:14" customFormat="1">
      <c r="N36122" s="74"/>
    </row>
    <row r="36123" spans="14:14" customFormat="1">
      <c r="N36123" s="74"/>
    </row>
    <row r="36124" spans="14:14" customFormat="1">
      <c r="N36124" s="74"/>
    </row>
    <row r="36125" spans="14:14" customFormat="1">
      <c r="N36125" s="74"/>
    </row>
    <row r="36126" spans="14:14" customFormat="1">
      <c r="N36126" s="74"/>
    </row>
    <row r="36127" spans="14:14" customFormat="1">
      <c r="N36127" s="74"/>
    </row>
    <row r="36128" spans="14:14" customFormat="1">
      <c r="N36128" s="74"/>
    </row>
    <row r="36129" spans="14:14" customFormat="1">
      <c r="N36129" s="74"/>
    </row>
    <row r="36130" spans="14:14" customFormat="1">
      <c r="N36130" s="74"/>
    </row>
    <row r="36131" spans="14:14" customFormat="1">
      <c r="N36131" s="74"/>
    </row>
    <row r="36132" spans="14:14" customFormat="1">
      <c r="N36132" s="74"/>
    </row>
    <row r="36133" spans="14:14" customFormat="1">
      <c r="N36133" s="74"/>
    </row>
    <row r="36134" spans="14:14" customFormat="1">
      <c r="N36134" s="74"/>
    </row>
    <row r="36135" spans="14:14" customFormat="1">
      <c r="N36135" s="74"/>
    </row>
    <row r="36136" spans="14:14" customFormat="1">
      <c r="N36136" s="74"/>
    </row>
    <row r="36137" spans="14:14" customFormat="1">
      <c r="N36137" s="74"/>
    </row>
    <row r="36138" spans="14:14" customFormat="1">
      <c r="N36138" s="74"/>
    </row>
    <row r="36139" spans="14:14" customFormat="1">
      <c r="N36139" s="74"/>
    </row>
    <row r="36140" spans="14:14" customFormat="1">
      <c r="N36140" s="74"/>
    </row>
    <row r="36141" spans="14:14" customFormat="1">
      <c r="N36141" s="74"/>
    </row>
    <row r="36142" spans="14:14" customFormat="1">
      <c r="N36142" s="74"/>
    </row>
    <row r="36143" spans="14:14" customFormat="1">
      <c r="N36143" s="74"/>
    </row>
    <row r="36144" spans="14:14" customFormat="1">
      <c r="N36144" s="74"/>
    </row>
    <row r="36145" spans="14:14" customFormat="1">
      <c r="N36145" s="74"/>
    </row>
    <row r="36146" spans="14:14" customFormat="1">
      <c r="N36146" s="74"/>
    </row>
    <row r="36147" spans="14:14" customFormat="1">
      <c r="N36147" s="74"/>
    </row>
    <row r="36148" spans="14:14" customFormat="1">
      <c r="N36148" s="74"/>
    </row>
    <row r="36149" spans="14:14" customFormat="1">
      <c r="N36149" s="74"/>
    </row>
    <row r="36150" spans="14:14" customFormat="1">
      <c r="N36150" s="74"/>
    </row>
    <row r="36151" spans="14:14" customFormat="1">
      <c r="N36151" s="74"/>
    </row>
    <row r="36152" spans="14:14" customFormat="1">
      <c r="N36152" s="74"/>
    </row>
    <row r="36153" spans="14:14" customFormat="1">
      <c r="N36153" s="74"/>
    </row>
    <row r="36154" spans="14:14" customFormat="1">
      <c r="N36154" s="74"/>
    </row>
    <row r="36155" spans="14:14" customFormat="1">
      <c r="N36155" s="74"/>
    </row>
    <row r="36156" spans="14:14" customFormat="1">
      <c r="N36156" s="74"/>
    </row>
    <row r="36157" spans="14:14" customFormat="1">
      <c r="N36157" s="74"/>
    </row>
    <row r="36158" spans="14:14" customFormat="1">
      <c r="N36158" s="74"/>
    </row>
    <row r="36159" spans="14:14" customFormat="1">
      <c r="N36159" s="74"/>
    </row>
    <row r="36160" spans="14:14" customFormat="1">
      <c r="N36160" s="74"/>
    </row>
    <row r="36161" spans="14:14" customFormat="1">
      <c r="N36161" s="74"/>
    </row>
    <row r="36162" spans="14:14" customFormat="1">
      <c r="N36162" s="74"/>
    </row>
    <row r="36163" spans="14:14" customFormat="1">
      <c r="N36163" s="74"/>
    </row>
    <row r="36164" spans="14:14" customFormat="1">
      <c r="N36164" s="74"/>
    </row>
    <row r="36165" spans="14:14" customFormat="1">
      <c r="N36165" s="74"/>
    </row>
    <row r="36166" spans="14:14" customFormat="1">
      <c r="N36166" s="74"/>
    </row>
    <row r="36167" spans="14:14" customFormat="1">
      <c r="N36167" s="74"/>
    </row>
    <row r="36168" spans="14:14" customFormat="1">
      <c r="N36168" s="74"/>
    </row>
    <row r="36169" spans="14:14" customFormat="1">
      <c r="N36169" s="74"/>
    </row>
    <row r="36170" spans="14:14" customFormat="1">
      <c r="N36170" s="74"/>
    </row>
    <row r="36171" spans="14:14" customFormat="1">
      <c r="N36171" s="74"/>
    </row>
    <row r="36172" spans="14:14" customFormat="1">
      <c r="N36172" s="74"/>
    </row>
    <row r="36173" spans="14:14" customFormat="1">
      <c r="N36173" s="74"/>
    </row>
    <row r="36174" spans="14:14" customFormat="1">
      <c r="N36174" s="74"/>
    </row>
    <row r="36175" spans="14:14" customFormat="1">
      <c r="N36175" s="74"/>
    </row>
    <row r="36176" spans="14:14" customFormat="1">
      <c r="N36176" s="74"/>
    </row>
    <row r="36177" spans="14:14" customFormat="1">
      <c r="N36177" s="74"/>
    </row>
    <row r="36178" spans="14:14" customFormat="1">
      <c r="N36178" s="74"/>
    </row>
    <row r="36179" spans="14:14" customFormat="1">
      <c r="N36179" s="74"/>
    </row>
    <row r="36180" spans="14:14" customFormat="1">
      <c r="N36180" s="74"/>
    </row>
    <row r="36181" spans="14:14" customFormat="1">
      <c r="N36181" s="74"/>
    </row>
    <row r="36182" spans="14:14" customFormat="1">
      <c r="N36182" s="74"/>
    </row>
    <row r="36183" spans="14:14" customFormat="1">
      <c r="N36183" s="74"/>
    </row>
    <row r="36184" spans="14:14" customFormat="1">
      <c r="N36184" s="74"/>
    </row>
    <row r="36185" spans="14:14" customFormat="1">
      <c r="N36185" s="74"/>
    </row>
    <row r="36186" spans="14:14" customFormat="1">
      <c r="N36186" s="74"/>
    </row>
    <row r="36187" spans="14:14" customFormat="1">
      <c r="N36187" s="74"/>
    </row>
    <row r="36188" spans="14:14" customFormat="1">
      <c r="N36188" s="74"/>
    </row>
    <row r="36189" spans="14:14" customFormat="1">
      <c r="N36189" s="74"/>
    </row>
    <row r="36190" spans="14:14" customFormat="1">
      <c r="N36190" s="74"/>
    </row>
    <row r="36191" spans="14:14" customFormat="1">
      <c r="N36191" s="74"/>
    </row>
    <row r="36192" spans="14:14" customFormat="1">
      <c r="N36192" s="74"/>
    </row>
    <row r="36193" spans="14:14" customFormat="1">
      <c r="N36193" s="74"/>
    </row>
    <row r="36194" spans="14:14" customFormat="1">
      <c r="N36194" s="74"/>
    </row>
    <row r="36195" spans="14:14" customFormat="1">
      <c r="N36195" s="74"/>
    </row>
    <row r="36196" spans="14:14" customFormat="1">
      <c r="N36196" s="74"/>
    </row>
    <row r="36197" spans="14:14" customFormat="1">
      <c r="N36197" s="74"/>
    </row>
    <row r="36198" spans="14:14" customFormat="1">
      <c r="N36198" s="74"/>
    </row>
    <row r="36199" spans="14:14" customFormat="1">
      <c r="N36199" s="74"/>
    </row>
    <row r="36200" spans="14:14" customFormat="1">
      <c r="N36200" s="74"/>
    </row>
    <row r="36201" spans="14:14" customFormat="1">
      <c r="N36201" s="74"/>
    </row>
    <row r="36202" spans="14:14" customFormat="1">
      <c r="N36202" s="74"/>
    </row>
    <row r="36203" spans="14:14" customFormat="1">
      <c r="N36203" s="74"/>
    </row>
    <row r="36204" spans="14:14" customFormat="1">
      <c r="N36204" s="74"/>
    </row>
    <row r="36205" spans="14:14" customFormat="1">
      <c r="N36205" s="74"/>
    </row>
    <row r="36206" spans="14:14" customFormat="1">
      <c r="N36206" s="74"/>
    </row>
    <row r="36207" spans="14:14" customFormat="1">
      <c r="N36207" s="74"/>
    </row>
    <row r="36208" spans="14:14" customFormat="1">
      <c r="N36208" s="74"/>
    </row>
    <row r="36209" spans="14:14" customFormat="1">
      <c r="N36209" s="74"/>
    </row>
    <row r="36210" spans="14:14" customFormat="1">
      <c r="N36210" s="74"/>
    </row>
    <row r="36211" spans="14:14" customFormat="1">
      <c r="N36211" s="74"/>
    </row>
    <row r="36212" spans="14:14" customFormat="1">
      <c r="N36212" s="74"/>
    </row>
    <row r="36213" spans="14:14" customFormat="1">
      <c r="N36213" s="74"/>
    </row>
    <row r="36214" spans="14:14" customFormat="1">
      <c r="N36214" s="74"/>
    </row>
    <row r="36215" spans="14:14" customFormat="1">
      <c r="N36215" s="74"/>
    </row>
    <row r="36216" spans="14:14" customFormat="1">
      <c r="N36216" s="74"/>
    </row>
    <row r="36217" spans="14:14" customFormat="1">
      <c r="N36217" s="74"/>
    </row>
    <row r="36218" spans="14:14" customFormat="1">
      <c r="N36218" s="74"/>
    </row>
    <row r="36219" spans="14:14" customFormat="1">
      <c r="N36219" s="74"/>
    </row>
    <row r="36220" spans="14:14" customFormat="1">
      <c r="N36220" s="74"/>
    </row>
    <row r="36221" spans="14:14" customFormat="1">
      <c r="N36221" s="74"/>
    </row>
    <row r="36222" spans="14:14" customFormat="1">
      <c r="N36222" s="74"/>
    </row>
    <row r="36223" spans="14:14" customFormat="1">
      <c r="N36223" s="74"/>
    </row>
    <row r="36224" spans="14:14" customFormat="1">
      <c r="N36224" s="74"/>
    </row>
    <row r="36225" spans="14:14" customFormat="1">
      <c r="N36225" s="74"/>
    </row>
    <row r="36226" spans="14:14" customFormat="1">
      <c r="N36226" s="74"/>
    </row>
    <row r="36227" spans="14:14" customFormat="1">
      <c r="N36227" s="74"/>
    </row>
    <row r="36228" spans="14:14" customFormat="1">
      <c r="N36228" s="74"/>
    </row>
    <row r="36229" spans="14:14" customFormat="1">
      <c r="N36229" s="74"/>
    </row>
    <row r="36230" spans="14:14" customFormat="1">
      <c r="N36230" s="74"/>
    </row>
    <row r="36231" spans="14:14" customFormat="1">
      <c r="N36231" s="74"/>
    </row>
    <row r="36232" spans="14:14" customFormat="1">
      <c r="N36232" s="74"/>
    </row>
    <row r="36233" spans="14:14" customFormat="1">
      <c r="N36233" s="74"/>
    </row>
    <row r="36234" spans="14:14" customFormat="1">
      <c r="N36234" s="74"/>
    </row>
    <row r="36235" spans="14:14" customFormat="1">
      <c r="N36235" s="74"/>
    </row>
    <row r="36236" spans="14:14" customFormat="1">
      <c r="N36236" s="74"/>
    </row>
    <row r="36237" spans="14:14" customFormat="1">
      <c r="N36237" s="74"/>
    </row>
    <row r="36238" spans="14:14" customFormat="1">
      <c r="N36238" s="74"/>
    </row>
    <row r="36239" spans="14:14" customFormat="1">
      <c r="N36239" s="74"/>
    </row>
    <row r="36240" spans="14:14" customFormat="1">
      <c r="N36240" s="74"/>
    </row>
    <row r="36241" spans="14:14" customFormat="1">
      <c r="N36241" s="74"/>
    </row>
    <row r="36242" spans="14:14" customFormat="1">
      <c r="N36242" s="74"/>
    </row>
    <row r="36243" spans="14:14" customFormat="1">
      <c r="N36243" s="74"/>
    </row>
    <row r="36244" spans="14:14" customFormat="1">
      <c r="N36244" s="74"/>
    </row>
    <row r="36245" spans="14:14" customFormat="1">
      <c r="N36245" s="74"/>
    </row>
    <row r="36246" spans="14:14" customFormat="1">
      <c r="N36246" s="74"/>
    </row>
    <row r="36247" spans="14:14" customFormat="1">
      <c r="N36247" s="74"/>
    </row>
    <row r="36248" spans="14:14" customFormat="1">
      <c r="N36248" s="74"/>
    </row>
    <row r="36249" spans="14:14" customFormat="1">
      <c r="N36249" s="74"/>
    </row>
    <row r="36250" spans="14:14" customFormat="1">
      <c r="N36250" s="74"/>
    </row>
    <row r="36251" spans="14:14" customFormat="1">
      <c r="N36251" s="74"/>
    </row>
    <row r="36252" spans="14:14" customFormat="1">
      <c r="N36252" s="74"/>
    </row>
    <row r="36253" spans="14:14" customFormat="1">
      <c r="N36253" s="74"/>
    </row>
    <row r="36254" spans="14:14" customFormat="1">
      <c r="N36254" s="74"/>
    </row>
    <row r="36255" spans="14:14" customFormat="1">
      <c r="N36255" s="74"/>
    </row>
    <row r="36256" spans="14:14" customFormat="1">
      <c r="N36256" s="74"/>
    </row>
    <row r="36257" spans="14:14" customFormat="1">
      <c r="N36257" s="74"/>
    </row>
    <row r="36258" spans="14:14" customFormat="1">
      <c r="N36258" s="74"/>
    </row>
    <row r="36259" spans="14:14" customFormat="1">
      <c r="N36259" s="74"/>
    </row>
    <row r="36260" spans="14:14" customFormat="1">
      <c r="N36260" s="74"/>
    </row>
    <row r="36261" spans="14:14" customFormat="1">
      <c r="N36261" s="74"/>
    </row>
    <row r="36262" spans="14:14" customFormat="1">
      <c r="N36262" s="74"/>
    </row>
    <row r="36263" spans="14:14" customFormat="1">
      <c r="N36263" s="74"/>
    </row>
    <row r="36264" spans="14:14" customFormat="1">
      <c r="N36264" s="74"/>
    </row>
    <row r="36265" spans="14:14" customFormat="1">
      <c r="N36265" s="74"/>
    </row>
    <row r="36266" spans="14:14" customFormat="1">
      <c r="N36266" s="74"/>
    </row>
    <row r="36267" spans="14:14" customFormat="1">
      <c r="N36267" s="74"/>
    </row>
    <row r="36268" spans="14:14" customFormat="1">
      <c r="N36268" s="74"/>
    </row>
    <row r="36269" spans="14:14" customFormat="1">
      <c r="N36269" s="74"/>
    </row>
    <row r="36270" spans="14:14" customFormat="1">
      <c r="N36270" s="74"/>
    </row>
    <row r="36271" spans="14:14" customFormat="1">
      <c r="N36271" s="74"/>
    </row>
    <row r="36272" spans="14:14" customFormat="1">
      <c r="N36272" s="74"/>
    </row>
    <row r="36273" spans="14:14" customFormat="1">
      <c r="N36273" s="74"/>
    </row>
    <row r="36274" spans="14:14" customFormat="1">
      <c r="N36274" s="74"/>
    </row>
    <row r="36275" spans="14:14" customFormat="1">
      <c r="N36275" s="74"/>
    </row>
    <row r="36276" spans="14:14" customFormat="1">
      <c r="N36276" s="74"/>
    </row>
    <row r="36277" spans="14:14" customFormat="1">
      <c r="N36277" s="74"/>
    </row>
    <row r="36278" spans="14:14" customFormat="1">
      <c r="N36278" s="74"/>
    </row>
    <row r="36279" spans="14:14" customFormat="1">
      <c r="N36279" s="74"/>
    </row>
    <row r="36280" spans="14:14" customFormat="1">
      <c r="N36280" s="74"/>
    </row>
    <row r="36281" spans="14:14" customFormat="1">
      <c r="N36281" s="74"/>
    </row>
    <row r="36282" spans="14:14" customFormat="1">
      <c r="N36282" s="74"/>
    </row>
    <row r="36283" spans="14:14" customFormat="1">
      <c r="N36283" s="74"/>
    </row>
    <row r="36284" spans="14:14" customFormat="1">
      <c r="N36284" s="74"/>
    </row>
    <row r="36285" spans="14:14" customFormat="1">
      <c r="N36285" s="74"/>
    </row>
    <row r="36286" spans="14:14" customFormat="1">
      <c r="N36286" s="74"/>
    </row>
    <row r="36287" spans="14:14" customFormat="1">
      <c r="N36287" s="74"/>
    </row>
    <row r="36288" spans="14:14" customFormat="1">
      <c r="N36288" s="74"/>
    </row>
    <row r="36289" spans="14:14" customFormat="1">
      <c r="N36289" s="74"/>
    </row>
    <row r="36290" spans="14:14" customFormat="1">
      <c r="N36290" s="74"/>
    </row>
    <row r="36291" spans="14:14" customFormat="1">
      <c r="N36291" s="74"/>
    </row>
    <row r="36292" spans="14:14" customFormat="1">
      <c r="N36292" s="74"/>
    </row>
    <row r="36293" spans="14:14" customFormat="1">
      <c r="N36293" s="74"/>
    </row>
    <row r="36294" spans="14:14" customFormat="1">
      <c r="N36294" s="74"/>
    </row>
    <row r="36295" spans="14:14" customFormat="1">
      <c r="N36295" s="74"/>
    </row>
    <row r="36296" spans="14:14" customFormat="1">
      <c r="N36296" s="74"/>
    </row>
    <row r="36297" spans="14:14" customFormat="1">
      <c r="N36297" s="74"/>
    </row>
    <row r="36298" spans="14:14" customFormat="1">
      <c r="N36298" s="74"/>
    </row>
    <row r="36299" spans="14:14" customFormat="1">
      <c r="N36299" s="74"/>
    </row>
    <row r="36300" spans="14:14" customFormat="1">
      <c r="N36300" s="74"/>
    </row>
    <row r="36301" spans="14:14" customFormat="1">
      <c r="N36301" s="74"/>
    </row>
    <row r="36302" spans="14:14" customFormat="1">
      <c r="N36302" s="74"/>
    </row>
    <row r="36303" spans="14:14" customFormat="1">
      <c r="N36303" s="74"/>
    </row>
    <row r="36304" spans="14:14" customFormat="1">
      <c r="N36304" s="74"/>
    </row>
    <row r="36305" spans="14:14" customFormat="1">
      <c r="N36305" s="74"/>
    </row>
    <row r="36306" spans="14:14" customFormat="1">
      <c r="N36306" s="74"/>
    </row>
    <row r="36307" spans="14:14" customFormat="1">
      <c r="N36307" s="74"/>
    </row>
    <row r="36308" spans="14:14" customFormat="1">
      <c r="N36308" s="74"/>
    </row>
    <row r="36309" spans="14:14" customFormat="1">
      <c r="N36309" s="74"/>
    </row>
    <row r="36310" spans="14:14" customFormat="1">
      <c r="N36310" s="74"/>
    </row>
    <row r="36311" spans="14:14" customFormat="1">
      <c r="N36311" s="74"/>
    </row>
    <row r="36312" spans="14:14" customFormat="1">
      <c r="N36312" s="74"/>
    </row>
    <row r="36313" spans="14:14" customFormat="1">
      <c r="N36313" s="74"/>
    </row>
    <row r="36314" spans="14:14" customFormat="1">
      <c r="N36314" s="74"/>
    </row>
    <row r="36315" spans="14:14" customFormat="1">
      <c r="N36315" s="74"/>
    </row>
    <row r="36316" spans="14:14" customFormat="1">
      <c r="N36316" s="74"/>
    </row>
    <row r="36317" spans="14:14" customFormat="1">
      <c r="N36317" s="74"/>
    </row>
    <row r="36318" spans="14:14" customFormat="1">
      <c r="N36318" s="74"/>
    </row>
    <row r="36319" spans="14:14" customFormat="1">
      <c r="N36319" s="74"/>
    </row>
    <row r="36320" spans="14:14" customFormat="1">
      <c r="N36320" s="74"/>
    </row>
    <row r="36321" spans="14:14" customFormat="1">
      <c r="N36321" s="74"/>
    </row>
    <row r="36322" spans="14:14" customFormat="1">
      <c r="N36322" s="74"/>
    </row>
    <row r="36323" spans="14:14" customFormat="1">
      <c r="N36323" s="74"/>
    </row>
    <row r="36324" spans="14:14" customFormat="1">
      <c r="N36324" s="74"/>
    </row>
    <row r="36325" spans="14:14" customFormat="1">
      <c r="N36325" s="74"/>
    </row>
    <row r="36326" spans="14:14" customFormat="1">
      <c r="N36326" s="74"/>
    </row>
    <row r="36327" spans="14:14" customFormat="1">
      <c r="N36327" s="74"/>
    </row>
    <row r="36328" spans="14:14" customFormat="1">
      <c r="N36328" s="74"/>
    </row>
    <row r="36329" spans="14:14" customFormat="1">
      <c r="N36329" s="74"/>
    </row>
    <row r="36330" spans="14:14" customFormat="1">
      <c r="N36330" s="74"/>
    </row>
    <row r="36331" spans="14:14" customFormat="1">
      <c r="N36331" s="74"/>
    </row>
    <row r="36332" spans="14:14" customFormat="1">
      <c r="N36332" s="74"/>
    </row>
    <row r="36333" spans="14:14" customFormat="1">
      <c r="N36333" s="74"/>
    </row>
    <row r="36334" spans="14:14" customFormat="1">
      <c r="N36334" s="74"/>
    </row>
    <row r="36335" spans="14:14" customFormat="1">
      <c r="N36335" s="74"/>
    </row>
    <row r="36336" spans="14:14" customFormat="1">
      <c r="N36336" s="74"/>
    </row>
    <row r="36337" spans="14:14" customFormat="1">
      <c r="N36337" s="74"/>
    </row>
    <row r="36338" spans="14:14" customFormat="1">
      <c r="N36338" s="74"/>
    </row>
    <row r="36339" spans="14:14" customFormat="1">
      <c r="N36339" s="74"/>
    </row>
    <row r="36340" spans="14:14" customFormat="1">
      <c r="N36340" s="74"/>
    </row>
    <row r="36341" spans="14:14" customFormat="1">
      <c r="N36341" s="74"/>
    </row>
    <row r="36342" spans="14:14" customFormat="1">
      <c r="N36342" s="74"/>
    </row>
    <row r="36343" spans="14:14" customFormat="1">
      <c r="N36343" s="74"/>
    </row>
    <row r="36344" spans="14:14" customFormat="1">
      <c r="N36344" s="74"/>
    </row>
    <row r="36345" spans="14:14" customFormat="1">
      <c r="N36345" s="74"/>
    </row>
    <row r="36346" spans="14:14" customFormat="1">
      <c r="N36346" s="74"/>
    </row>
    <row r="36347" spans="14:14" customFormat="1">
      <c r="N36347" s="74"/>
    </row>
    <row r="36348" spans="14:14" customFormat="1">
      <c r="N36348" s="74"/>
    </row>
    <row r="36349" spans="14:14" customFormat="1">
      <c r="N36349" s="74"/>
    </row>
    <row r="36350" spans="14:14" customFormat="1">
      <c r="N36350" s="74"/>
    </row>
    <row r="36351" spans="14:14" customFormat="1">
      <c r="N36351" s="74"/>
    </row>
    <row r="36352" spans="14:14" customFormat="1">
      <c r="N36352" s="74"/>
    </row>
    <row r="36353" spans="14:14" customFormat="1">
      <c r="N36353" s="74"/>
    </row>
    <row r="36354" spans="14:14" customFormat="1">
      <c r="N36354" s="74"/>
    </row>
    <row r="36355" spans="14:14" customFormat="1">
      <c r="N36355" s="74"/>
    </row>
    <row r="36356" spans="14:14" customFormat="1">
      <c r="N36356" s="74"/>
    </row>
    <row r="36357" spans="14:14" customFormat="1">
      <c r="N36357" s="74"/>
    </row>
    <row r="36358" spans="14:14" customFormat="1">
      <c r="N36358" s="74"/>
    </row>
    <row r="36359" spans="14:14" customFormat="1">
      <c r="N36359" s="74"/>
    </row>
    <row r="36360" spans="14:14" customFormat="1">
      <c r="N36360" s="74"/>
    </row>
    <row r="36361" spans="14:14" customFormat="1">
      <c r="N36361" s="74"/>
    </row>
    <row r="36362" spans="14:14" customFormat="1">
      <c r="N36362" s="74"/>
    </row>
    <row r="36363" spans="14:14" customFormat="1">
      <c r="N36363" s="74"/>
    </row>
    <row r="36364" spans="14:14" customFormat="1">
      <c r="N36364" s="74"/>
    </row>
    <row r="36365" spans="14:14" customFormat="1">
      <c r="N36365" s="74"/>
    </row>
    <row r="36366" spans="14:14" customFormat="1">
      <c r="N36366" s="74"/>
    </row>
    <row r="36367" spans="14:14" customFormat="1">
      <c r="N36367" s="74"/>
    </row>
    <row r="36368" spans="14:14" customFormat="1">
      <c r="N36368" s="74"/>
    </row>
    <row r="36369" spans="14:14" customFormat="1">
      <c r="N36369" s="74"/>
    </row>
    <row r="36370" spans="14:14" customFormat="1">
      <c r="N36370" s="74"/>
    </row>
    <row r="36371" spans="14:14" customFormat="1">
      <c r="N36371" s="74"/>
    </row>
    <row r="36372" spans="14:14" customFormat="1">
      <c r="N36372" s="74"/>
    </row>
    <row r="36373" spans="14:14" customFormat="1">
      <c r="N36373" s="74"/>
    </row>
    <row r="36374" spans="14:14" customFormat="1">
      <c r="N36374" s="74"/>
    </row>
    <row r="36375" spans="14:14" customFormat="1">
      <c r="N36375" s="74"/>
    </row>
    <row r="36376" spans="14:14" customFormat="1">
      <c r="N36376" s="74"/>
    </row>
    <row r="36377" spans="14:14" customFormat="1">
      <c r="N36377" s="74"/>
    </row>
    <row r="36378" spans="14:14" customFormat="1">
      <c r="N36378" s="74"/>
    </row>
    <row r="36379" spans="14:14" customFormat="1">
      <c r="N36379" s="74"/>
    </row>
    <row r="36380" spans="14:14" customFormat="1">
      <c r="N36380" s="74"/>
    </row>
    <row r="36381" spans="14:14" customFormat="1">
      <c r="N36381" s="74"/>
    </row>
    <row r="36382" spans="14:14" customFormat="1">
      <c r="N36382" s="74"/>
    </row>
    <row r="36383" spans="14:14" customFormat="1">
      <c r="N36383" s="74"/>
    </row>
    <row r="36384" spans="14:14" customFormat="1">
      <c r="N36384" s="74"/>
    </row>
    <row r="36385" spans="14:14" customFormat="1">
      <c r="N36385" s="74"/>
    </row>
    <row r="36386" spans="14:14" customFormat="1">
      <c r="N36386" s="74"/>
    </row>
    <row r="36387" spans="14:14" customFormat="1">
      <c r="N36387" s="74"/>
    </row>
    <row r="36388" spans="14:14" customFormat="1">
      <c r="N36388" s="74"/>
    </row>
    <row r="36389" spans="14:14" customFormat="1">
      <c r="N36389" s="74"/>
    </row>
    <row r="36390" spans="14:14" customFormat="1">
      <c r="N36390" s="74"/>
    </row>
    <row r="36391" spans="14:14" customFormat="1">
      <c r="N36391" s="74"/>
    </row>
    <row r="36392" spans="14:14" customFormat="1">
      <c r="N36392" s="74"/>
    </row>
    <row r="36393" spans="14:14" customFormat="1">
      <c r="N36393" s="74"/>
    </row>
    <row r="36394" spans="14:14" customFormat="1">
      <c r="N36394" s="74"/>
    </row>
    <row r="36395" spans="14:14" customFormat="1">
      <c r="N36395" s="74"/>
    </row>
    <row r="36396" spans="14:14" customFormat="1">
      <c r="N36396" s="74"/>
    </row>
    <row r="36397" spans="14:14" customFormat="1">
      <c r="N36397" s="74"/>
    </row>
    <row r="36398" spans="14:14" customFormat="1">
      <c r="N36398" s="74"/>
    </row>
    <row r="36399" spans="14:14" customFormat="1">
      <c r="N36399" s="74"/>
    </row>
    <row r="36400" spans="14:14" customFormat="1">
      <c r="N36400" s="74"/>
    </row>
    <row r="36401" spans="14:14" customFormat="1">
      <c r="N36401" s="74"/>
    </row>
    <row r="36402" spans="14:14" customFormat="1">
      <c r="N36402" s="74"/>
    </row>
    <row r="36403" spans="14:14" customFormat="1">
      <c r="N36403" s="74"/>
    </row>
    <row r="36404" spans="14:14" customFormat="1">
      <c r="N36404" s="74"/>
    </row>
    <row r="36405" spans="14:14" customFormat="1">
      <c r="N36405" s="74"/>
    </row>
    <row r="36406" spans="14:14" customFormat="1">
      <c r="N36406" s="74"/>
    </row>
    <row r="36407" spans="14:14" customFormat="1">
      <c r="N36407" s="74"/>
    </row>
    <row r="36408" spans="14:14" customFormat="1">
      <c r="N36408" s="74"/>
    </row>
    <row r="36409" spans="14:14" customFormat="1">
      <c r="N36409" s="74"/>
    </row>
    <row r="36410" spans="14:14" customFormat="1">
      <c r="N36410" s="74"/>
    </row>
    <row r="36411" spans="14:14" customFormat="1">
      <c r="N36411" s="74"/>
    </row>
    <row r="36412" spans="14:14" customFormat="1">
      <c r="N36412" s="74"/>
    </row>
    <row r="36413" spans="14:14" customFormat="1">
      <c r="N36413" s="74"/>
    </row>
    <row r="36414" spans="14:14" customFormat="1">
      <c r="N36414" s="74"/>
    </row>
    <row r="36415" spans="14:14" customFormat="1">
      <c r="N36415" s="74"/>
    </row>
    <row r="36416" spans="14:14" customFormat="1">
      <c r="N36416" s="74"/>
    </row>
    <row r="36417" spans="14:14" customFormat="1">
      <c r="N36417" s="74"/>
    </row>
    <row r="36418" spans="14:14" customFormat="1">
      <c r="N36418" s="74"/>
    </row>
    <row r="36419" spans="14:14" customFormat="1">
      <c r="N36419" s="74"/>
    </row>
    <row r="36420" spans="14:14" customFormat="1">
      <c r="N36420" s="74"/>
    </row>
    <row r="36421" spans="14:14" customFormat="1">
      <c r="N36421" s="74"/>
    </row>
    <row r="36422" spans="14:14" customFormat="1">
      <c r="N36422" s="74"/>
    </row>
    <row r="36423" spans="14:14" customFormat="1">
      <c r="N36423" s="74"/>
    </row>
    <row r="36424" spans="14:14" customFormat="1">
      <c r="N36424" s="74"/>
    </row>
    <row r="36425" spans="14:14" customFormat="1">
      <c r="N36425" s="74"/>
    </row>
    <row r="36426" spans="14:14" customFormat="1">
      <c r="N36426" s="74"/>
    </row>
    <row r="36427" spans="14:14" customFormat="1">
      <c r="N36427" s="74"/>
    </row>
    <row r="36428" spans="14:14" customFormat="1">
      <c r="N36428" s="74"/>
    </row>
    <row r="36429" spans="14:14" customFormat="1">
      <c r="N36429" s="74"/>
    </row>
    <row r="36430" spans="14:14" customFormat="1">
      <c r="N36430" s="74"/>
    </row>
    <row r="36431" spans="14:14" customFormat="1">
      <c r="N36431" s="74"/>
    </row>
    <row r="36432" spans="14:14" customFormat="1">
      <c r="N36432" s="74"/>
    </row>
    <row r="36433" spans="14:14" customFormat="1">
      <c r="N36433" s="74"/>
    </row>
    <row r="36434" spans="14:14" customFormat="1">
      <c r="N36434" s="74"/>
    </row>
    <row r="36435" spans="14:14" customFormat="1">
      <c r="N36435" s="74"/>
    </row>
    <row r="36436" spans="14:14" customFormat="1">
      <c r="N36436" s="74"/>
    </row>
    <row r="36437" spans="14:14" customFormat="1">
      <c r="N36437" s="74"/>
    </row>
    <row r="36438" spans="14:14" customFormat="1">
      <c r="N36438" s="74"/>
    </row>
    <row r="36439" spans="14:14" customFormat="1">
      <c r="N36439" s="74"/>
    </row>
    <row r="36440" spans="14:14" customFormat="1">
      <c r="N36440" s="74"/>
    </row>
    <row r="36441" spans="14:14" customFormat="1">
      <c r="N36441" s="74"/>
    </row>
    <row r="36442" spans="14:14" customFormat="1">
      <c r="N36442" s="74"/>
    </row>
    <row r="36443" spans="14:14" customFormat="1">
      <c r="N36443" s="74"/>
    </row>
    <row r="36444" spans="14:14" customFormat="1">
      <c r="N36444" s="74"/>
    </row>
    <row r="36445" spans="14:14" customFormat="1">
      <c r="N36445" s="74"/>
    </row>
    <row r="36446" spans="14:14" customFormat="1">
      <c r="N36446" s="74"/>
    </row>
    <row r="36447" spans="14:14" customFormat="1">
      <c r="N36447" s="74"/>
    </row>
    <row r="36448" spans="14:14" customFormat="1">
      <c r="N36448" s="74"/>
    </row>
    <row r="36449" spans="14:14" customFormat="1">
      <c r="N36449" s="74"/>
    </row>
    <row r="36450" spans="14:14" customFormat="1">
      <c r="N36450" s="74"/>
    </row>
    <row r="36451" spans="14:14" customFormat="1">
      <c r="N36451" s="74"/>
    </row>
    <row r="36452" spans="14:14" customFormat="1">
      <c r="N36452" s="74"/>
    </row>
    <row r="36453" spans="14:14" customFormat="1">
      <c r="N36453" s="74"/>
    </row>
    <row r="36454" spans="14:14" customFormat="1">
      <c r="N36454" s="74"/>
    </row>
    <row r="36455" spans="14:14" customFormat="1">
      <c r="N36455" s="74"/>
    </row>
    <row r="36456" spans="14:14" customFormat="1">
      <c r="N36456" s="74"/>
    </row>
    <row r="36457" spans="14:14" customFormat="1">
      <c r="N36457" s="74"/>
    </row>
    <row r="36458" spans="14:14" customFormat="1">
      <c r="N36458" s="74"/>
    </row>
    <row r="36459" spans="14:14" customFormat="1">
      <c r="N36459" s="74"/>
    </row>
    <row r="36460" spans="14:14" customFormat="1">
      <c r="N36460" s="74"/>
    </row>
    <row r="36461" spans="14:14" customFormat="1">
      <c r="N36461" s="74"/>
    </row>
    <row r="36462" spans="14:14" customFormat="1">
      <c r="N36462" s="74"/>
    </row>
    <row r="36463" spans="14:14" customFormat="1">
      <c r="N36463" s="74"/>
    </row>
    <row r="36464" spans="14:14" customFormat="1">
      <c r="N36464" s="74"/>
    </row>
    <row r="36465" spans="14:14" customFormat="1">
      <c r="N36465" s="74"/>
    </row>
    <row r="36466" spans="14:14" customFormat="1">
      <c r="N36466" s="74"/>
    </row>
    <row r="36467" spans="14:14" customFormat="1">
      <c r="N36467" s="74"/>
    </row>
    <row r="36468" spans="14:14" customFormat="1">
      <c r="N36468" s="74"/>
    </row>
    <row r="36469" spans="14:14" customFormat="1">
      <c r="N36469" s="74"/>
    </row>
    <row r="36470" spans="14:14" customFormat="1">
      <c r="N36470" s="74"/>
    </row>
    <row r="36471" spans="14:14" customFormat="1">
      <c r="N36471" s="74"/>
    </row>
    <row r="36472" spans="14:14" customFormat="1">
      <c r="N36472" s="74"/>
    </row>
    <row r="36473" spans="14:14" customFormat="1">
      <c r="N36473" s="74"/>
    </row>
    <row r="36474" spans="14:14" customFormat="1">
      <c r="N36474" s="74"/>
    </row>
    <row r="36475" spans="14:14" customFormat="1">
      <c r="N36475" s="74"/>
    </row>
    <row r="36476" spans="14:14" customFormat="1">
      <c r="N36476" s="74"/>
    </row>
    <row r="36477" spans="14:14" customFormat="1">
      <c r="N36477" s="74"/>
    </row>
    <row r="36478" spans="14:14" customFormat="1">
      <c r="N36478" s="74"/>
    </row>
    <row r="36479" spans="14:14" customFormat="1">
      <c r="N36479" s="74"/>
    </row>
    <row r="36480" spans="14:14" customFormat="1">
      <c r="N36480" s="74"/>
    </row>
    <row r="36481" spans="14:14" customFormat="1">
      <c r="N36481" s="74"/>
    </row>
    <row r="36482" spans="14:14" customFormat="1">
      <c r="N36482" s="74"/>
    </row>
    <row r="36483" spans="14:14" customFormat="1">
      <c r="N36483" s="74"/>
    </row>
    <row r="36484" spans="14:14" customFormat="1">
      <c r="N36484" s="74"/>
    </row>
    <row r="36485" spans="14:14" customFormat="1">
      <c r="N36485" s="74"/>
    </row>
    <row r="36486" spans="14:14" customFormat="1">
      <c r="N36486" s="74"/>
    </row>
    <row r="36487" spans="14:14" customFormat="1">
      <c r="N36487" s="74"/>
    </row>
    <row r="36488" spans="14:14" customFormat="1">
      <c r="N36488" s="74"/>
    </row>
    <row r="36489" spans="14:14" customFormat="1">
      <c r="N36489" s="74"/>
    </row>
    <row r="36490" spans="14:14" customFormat="1">
      <c r="N36490" s="74"/>
    </row>
    <row r="36491" spans="14:14" customFormat="1">
      <c r="N36491" s="74"/>
    </row>
    <row r="36492" spans="14:14" customFormat="1">
      <c r="N36492" s="74"/>
    </row>
    <row r="36493" spans="14:14" customFormat="1">
      <c r="N36493" s="74"/>
    </row>
    <row r="36494" spans="14:14" customFormat="1">
      <c r="N36494" s="74"/>
    </row>
    <row r="36495" spans="14:14" customFormat="1">
      <c r="N36495" s="74"/>
    </row>
    <row r="36496" spans="14:14" customFormat="1">
      <c r="N36496" s="74"/>
    </row>
    <row r="36497" spans="14:14" customFormat="1">
      <c r="N36497" s="74"/>
    </row>
    <row r="36498" spans="14:14" customFormat="1">
      <c r="N36498" s="74"/>
    </row>
    <row r="36499" spans="14:14" customFormat="1">
      <c r="N36499" s="74"/>
    </row>
    <row r="36500" spans="14:14" customFormat="1">
      <c r="N36500" s="74"/>
    </row>
    <row r="36501" spans="14:14" customFormat="1">
      <c r="N36501" s="74"/>
    </row>
    <row r="36502" spans="14:14" customFormat="1">
      <c r="N36502" s="74"/>
    </row>
    <row r="36503" spans="14:14" customFormat="1">
      <c r="N36503" s="74"/>
    </row>
    <row r="36504" spans="14:14" customFormat="1">
      <c r="N36504" s="74"/>
    </row>
    <row r="36505" spans="14:14" customFormat="1">
      <c r="N36505" s="74"/>
    </row>
    <row r="36506" spans="14:14" customFormat="1">
      <c r="N36506" s="74"/>
    </row>
    <row r="36507" spans="14:14" customFormat="1">
      <c r="N36507" s="74"/>
    </row>
    <row r="36508" spans="14:14" customFormat="1">
      <c r="N36508" s="74"/>
    </row>
    <row r="36509" spans="14:14" customFormat="1">
      <c r="N36509" s="74"/>
    </row>
    <row r="36510" spans="14:14" customFormat="1">
      <c r="N36510" s="74"/>
    </row>
    <row r="36511" spans="14:14" customFormat="1">
      <c r="N36511" s="74"/>
    </row>
    <row r="36512" spans="14:14" customFormat="1">
      <c r="N36512" s="74"/>
    </row>
    <row r="36513" spans="14:14" customFormat="1">
      <c r="N36513" s="74"/>
    </row>
    <row r="36514" spans="14:14" customFormat="1">
      <c r="N36514" s="74"/>
    </row>
    <row r="36515" spans="14:14" customFormat="1">
      <c r="N36515" s="74"/>
    </row>
    <row r="36516" spans="14:14" customFormat="1">
      <c r="N36516" s="74"/>
    </row>
    <row r="36517" spans="14:14" customFormat="1">
      <c r="N36517" s="74"/>
    </row>
    <row r="36518" spans="14:14" customFormat="1">
      <c r="N36518" s="74"/>
    </row>
    <row r="36519" spans="14:14" customFormat="1">
      <c r="N36519" s="74"/>
    </row>
    <row r="36520" spans="14:14" customFormat="1">
      <c r="N36520" s="74"/>
    </row>
    <row r="36521" spans="14:14" customFormat="1">
      <c r="N36521" s="74"/>
    </row>
    <row r="36522" spans="14:14" customFormat="1">
      <c r="N36522" s="74"/>
    </row>
    <row r="36523" spans="14:14" customFormat="1">
      <c r="N36523" s="74"/>
    </row>
    <row r="36524" spans="14:14" customFormat="1">
      <c r="N36524" s="74"/>
    </row>
    <row r="36525" spans="14:14" customFormat="1">
      <c r="N36525" s="74"/>
    </row>
    <row r="36526" spans="14:14" customFormat="1">
      <c r="N36526" s="74"/>
    </row>
    <row r="36527" spans="14:14" customFormat="1">
      <c r="N36527" s="74"/>
    </row>
    <row r="36528" spans="14:14" customFormat="1">
      <c r="N36528" s="74"/>
    </row>
    <row r="36529" spans="14:14" customFormat="1">
      <c r="N36529" s="74"/>
    </row>
    <row r="36530" spans="14:14" customFormat="1">
      <c r="N36530" s="74"/>
    </row>
    <row r="36531" spans="14:14" customFormat="1">
      <c r="N36531" s="74"/>
    </row>
    <row r="36532" spans="14:14" customFormat="1">
      <c r="N36532" s="74"/>
    </row>
    <row r="36533" spans="14:14" customFormat="1">
      <c r="N36533" s="74"/>
    </row>
    <row r="36534" spans="14:14" customFormat="1">
      <c r="N36534" s="74"/>
    </row>
    <row r="36535" spans="14:14" customFormat="1">
      <c r="N36535" s="74"/>
    </row>
    <row r="36536" spans="14:14" customFormat="1">
      <c r="N36536" s="74"/>
    </row>
    <row r="36537" spans="14:14" customFormat="1">
      <c r="N36537" s="74"/>
    </row>
    <row r="36538" spans="14:14" customFormat="1">
      <c r="N36538" s="74"/>
    </row>
    <row r="36539" spans="14:14" customFormat="1">
      <c r="N36539" s="74"/>
    </row>
    <row r="36540" spans="14:14" customFormat="1">
      <c r="N36540" s="74"/>
    </row>
    <row r="36541" spans="14:14" customFormat="1">
      <c r="N36541" s="74"/>
    </row>
    <row r="36542" spans="14:14" customFormat="1">
      <c r="N36542" s="74"/>
    </row>
    <row r="36543" spans="14:14" customFormat="1">
      <c r="N36543" s="74"/>
    </row>
    <row r="36544" spans="14:14" customFormat="1">
      <c r="N36544" s="74"/>
    </row>
    <row r="36545" spans="14:14" customFormat="1">
      <c r="N36545" s="74"/>
    </row>
    <row r="36546" spans="14:14" customFormat="1">
      <c r="N36546" s="74"/>
    </row>
    <row r="36547" spans="14:14" customFormat="1">
      <c r="N36547" s="74"/>
    </row>
    <row r="36548" spans="14:14" customFormat="1">
      <c r="N36548" s="74"/>
    </row>
    <row r="36549" spans="14:14" customFormat="1">
      <c r="N36549" s="74"/>
    </row>
    <row r="36550" spans="14:14" customFormat="1">
      <c r="N36550" s="74"/>
    </row>
    <row r="36551" spans="14:14" customFormat="1">
      <c r="N36551" s="74"/>
    </row>
    <row r="36552" spans="14:14" customFormat="1">
      <c r="N36552" s="74"/>
    </row>
    <row r="36553" spans="14:14" customFormat="1">
      <c r="N36553" s="74"/>
    </row>
    <row r="36554" spans="14:14" customFormat="1">
      <c r="N36554" s="74"/>
    </row>
    <row r="36555" spans="14:14" customFormat="1">
      <c r="N36555" s="74"/>
    </row>
    <row r="36556" spans="14:14" customFormat="1">
      <c r="N36556" s="74"/>
    </row>
    <row r="36557" spans="14:14" customFormat="1">
      <c r="N36557" s="74"/>
    </row>
    <row r="36558" spans="14:14" customFormat="1">
      <c r="N36558" s="74"/>
    </row>
    <row r="36559" spans="14:14" customFormat="1">
      <c r="N36559" s="74"/>
    </row>
    <row r="36560" spans="14:14" customFormat="1">
      <c r="N36560" s="74"/>
    </row>
    <row r="36561" spans="14:14" customFormat="1">
      <c r="N36561" s="74"/>
    </row>
    <row r="36562" spans="14:14" customFormat="1">
      <c r="N36562" s="74"/>
    </row>
    <row r="36563" spans="14:14" customFormat="1">
      <c r="N36563" s="74"/>
    </row>
    <row r="36564" spans="14:14" customFormat="1">
      <c r="N36564" s="74"/>
    </row>
    <row r="36565" spans="14:14" customFormat="1">
      <c r="N36565" s="74"/>
    </row>
    <row r="36566" spans="14:14" customFormat="1">
      <c r="N36566" s="74"/>
    </row>
    <row r="36567" spans="14:14" customFormat="1">
      <c r="N36567" s="74"/>
    </row>
    <row r="36568" spans="14:14" customFormat="1">
      <c r="N36568" s="74"/>
    </row>
    <row r="36569" spans="14:14" customFormat="1">
      <c r="N36569" s="74"/>
    </row>
    <row r="36570" spans="14:14" customFormat="1">
      <c r="N36570" s="74"/>
    </row>
    <row r="36571" spans="14:14" customFormat="1">
      <c r="N36571" s="74"/>
    </row>
    <row r="36572" spans="14:14" customFormat="1">
      <c r="N36572" s="74"/>
    </row>
    <row r="36573" spans="14:14" customFormat="1">
      <c r="N36573" s="74"/>
    </row>
    <row r="36574" spans="14:14" customFormat="1">
      <c r="N36574" s="74"/>
    </row>
    <row r="36575" spans="14:14" customFormat="1">
      <c r="N36575" s="74"/>
    </row>
    <row r="36576" spans="14:14" customFormat="1">
      <c r="N36576" s="74"/>
    </row>
    <row r="36577" spans="14:14" customFormat="1">
      <c r="N36577" s="74"/>
    </row>
    <row r="36578" spans="14:14" customFormat="1">
      <c r="N36578" s="74"/>
    </row>
    <row r="36579" spans="14:14" customFormat="1">
      <c r="N36579" s="74"/>
    </row>
    <row r="36580" spans="14:14" customFormat="1">
      <c r="N36580" s="74"/>
    </row>
    <row r="36581" spans="14:14" customFormat="1">
      <c r="N36581" s="74"/>
    </row>
    <row r="36582" spans="14:14" customFormat="1">
      <c r="N36582" s="74"/>
    </row>
    <row r="36583" spans="14:14" customFormat="1">
      <c r="N36583" s="74"/>
    </row>
    <row r="36584" spans="14:14" customFormat="1">
      <c r="N36584" s="74"/>
    </row>
    <row r="36585" spans="14:14" customFormat="1">
      <c r="N36585" s="74"/>
    </row>
    <row r="36586" spans="14:14" customFormat="1">
      <c r="N36586" s="74"/>
    </row>
    <row r="36587" spans="14:14" customFormat="1">
      <c r="N36587" s="74"/>
    </row>
    <row r="36588" spans="14:14" customFormat="1">
      <c r="N36588" s="74"/>
    </row>
    <row r="36589" spans="14:14" customFormat="1">
      <c r="N36589" s="74"/>
    </row>
    <row r="36590" spans="14:14" customFormat="1">
      <c r="N36590" s="74"/>
    </row>
    <row r="36591" spans="14:14" customFormat="1">
      <c r="N36591" s="74"/>
    </row>
    <row r="36592" spans="14:14" customFormat="1">
      <c r="N36592" s="74"/>
    </row>
    <row r="36593" spans="14:14" customFormat="1">
      <c r="N36593" s="74"/>
    </row>
    <row r="36594" spans="14:14" customFormat="1">
      <c r="N36594" s="74"/>
    </row>
    <row r="36595" spans="14:14" customFormat="1">
      <c r="N36595" s="74"/>
    </row>
    <row r="36596" spans="14:14" customFormat="1">
      <c r="N36596" s="74"/>
    </row>
    <row r="36597" spans="14:14" customFormat="1">
      <c r="N36597" s="74"/>
    </row>
    <row r="36598" spans="14:14" customFormat="1">
      <c r="N36598" s="74"/>
    </row>
    <row r="36599" spans="14:14" customFormat="1">
      <c r="N36599" s="74"/>
    </row>
    <row r="36600" spans="14:14" customFormat="1">
      <c r="N36600" s="74"/>
    </row>
    <row r="36601" spans="14:14" customFormat="1">
      <c r="N36601" s="74"/>
    </row>
    <row r="36602" spans="14:14" customFormat="1">
      <c r="N36602" s="74"/>
    </row>
    <row r="36603" spans="14:14" customFormat="1">
      <c r="N36603" s="74"/>
    </row>
    <row r="36604" spans="14:14" customFormat="1">
      <c r="N36604" s="74"/>
    </row>
    <row r="36605" spans="14:14" customFormat="1">
      <c r="N36605" s="74"/>
    </row>
    <row r="36606" spans="14:14" customFormat="1">
      <c r="N36606" s="74"/>
    </row>
    <row r="36607" spans="14:14" customFormat="1">
      <c r="N36607" s="74"/>
    </row>
    <row r="36608" spans="14:14" customFormat="1">
      <c r="N36608" s="74"/>
    </row>
    <row r="36609" spans="14:14" customFormat="1">
      <c r="N36609" s="74"/>
    </row>
    <row r="36610" spans="14:14" customFormat="1">
      <c r="N36610" s="74"/>
    </row>
    <row r="36611" spans="14:14" customFormat="1">
      <c r="N36611" s="74"/>
    </row>
    <row r="36612" spans="14:14" customFormat="1">
      <c r="N36612" s="74"/>
    </row>
    <row r="36613" spans="14:14" customFormat="1">
      <c r="N36613" s="74"/>
    </row>
    <row r="36614" spans="14:14" customFormat="1">
      <c r="N36614" s="74"/>
    </row>
    <row r="36615" spans="14:14" customFormat="1">
      <c r="N36615" s="74"/>
    </row>
    <row r="36616" spans="14:14" customFormat="1">
      <c r="N36616" s="74"/>
    </row>
    <row r="36617" spans="14:14" customFormat="1">
      <c r="N36617" s="74"/>
    </row>
    <row r="36618" spans="14:14" customFormat="1">
      <c r="N36618" s="74"/>
    </row>
    <row r="36619" spans="14:14" customFormat="1">
      <c r="N36619" s="74"/>
    </row>
    <row r="36620" spans="14:14" customFormat="1">
      <c r="N36620" s="74"/>
    </row>
    <row r="36621" spans="14:14" customFormat="1">
      <c r="N36621" s="74"/>
    </row>
    <row r="36622" spans="14:14" customFormat="1">
      <c r="N36622" s="74"/>
    </row>
    <row r="36623" spans="14:14" customFormat="1">
      <c r="N36623" s="74"/>
    </row>
    <row r="36624" spans="14:14" customFormat="1">
      <c r="N36624" s="74"/>
    </row>
    <row r="36625" spans="14:14" customFormat="1">
      <c r="N36625" s="74"/>
    </row>
    <row r="36626" spans="14:14" customFormat="1">
      <c r="N36626" s="74"/>
    </row>
    <row r="36627" spans="14:14" customFormat="1">
      <c r="N36627" s="74"/>
    </row>
    <row r="36628" spans="14:14" customFormat="1">
      <c r="N36628" s="74"/>
    </row>
    <row r="36629" spans="14:14" customFormat="1">
      <c r="N36629" s="74"/>
    </row>
    <row r="36630" spans="14:14" customFormat="1">
      <c r="N36630" s="74"/>
    </row>
    <row r="36631" spans="14:14" customFormat="1">
      <c r="N36631" s="74"/>
    </row>
    <row r="36632" spans="14:14" customFormat="1">
      <c r="N36632" s="74"/>
    </row>
    <row r="36633" spans="14:14" customFormat="1">
      <c r="N36633" s="74"/>
    </row>
    <row r="36634" spans="14:14" customFormat="1">
      <c r="N36634" s="74"/>
    </row>
    <row r="36635" spans="14:14" customFormat="1">
      <c r="N36635" s="74"/>
    </row>
    <row r="36636" spans="14:14" customFormat="1">
      <c r="N36636" s="74"/>
    </row>
    <row r="36637" spans="14:14" customFormat="1">
      <c r="N36637" s="74"/>
    </row>
    <row r="36638" spans="14:14" customFormat="1">
      <c r="N36638" s="74"/>
    </row>
    <row r="36639" spans="14:14" customFormat="1">
      <c r="N36639" s="74"/>
    </row>
    <row r="36640" spans="14:14" customFormat="1">
      <c r="N36640" s="74"/>
    </row>
    <row r="36641" spans="14:14" customFormat="1">
      <c r="N36641" s="74"/>
    </row>
    <row r="36642" spans="14:14" customFormat="1">
      <c r="N36642" s="74"/>
    </row>
    <row r="36643" spans="14:14" customFormat="1">
      <c r="N36643" s="74"/>
    </row>
    <row r="36644" spans="14:14" customFormat="1">
      <c r="N36644" s="74"/>
    </row>
    <row r="36645" spans="14:14" customFormat="1">
      <c r="N36645" s="74"/>
    </row>
    <row r="36646" spans="14:14" customFormat="1">
      <c r="N36646" s="74"/>
    </row>
    <row r="36647" spans="14:14" customFormat="1">
      <c r="N36647" s="74"/>
    </row>
    <row r="36648" spans="14:14" customFormat="1">
      <c r="N36648" s="74"/>
    </row>
    <row r="36649" spans="14:14" customFormat="1">
      <c r="N36649" s="74"/>
    </row>
    <row r="36650" spans="14:14" customFormat="1">
      <c r="N36650" s="74"/>
    </row>
    <row r="36651" spans="14:14" customFormat="1">
      <c r="N36651" s="74"/>
    </row>
    <row r="36652" spans="14:14" customFormat="1">
      <c r="N36652" s="74"/>
    </row>
    <row r="36653" spans="14:14" customFormat="1">
      <c r="N36653" s="74"/>
    </row>
    <row r="36654" spans="14:14" customFormat="1">
      <c r="N36654" s="74"/>
    </row>
    <row r="36655" spans="14:14" customFormat="1">
      <c r="N36655" s="74"/>
    </row>
    <row r="36656" spans="14:14" customFormat="1">
      <c r="N36656" s="74"/>
    </row>
    <row r="36657" spans="14:14" customFormat="1">
      <c r="N36657" s="74"/>
    </row>
    <row r="36658" spans="14:14" customFormat="1">
      <c r="N36658" s="74"/>
    </row>
    <row r="36659" spans="14:14" customFormat="1">
      <c r="N36659" s="74"/>
    </row>
    <row r="36660" spans="14:14" customFormat="1">
      <c r="N36660" s="74"/>
    </row>
    <row r="36661" spans="14:14" customFormat="1">
      <c r="N36661" s="74"/>
    </row>
    <row r="36662" spans="14:14" customFormat="1">
      <c r="N36662" s="74"/>
    </row>
    <row r="36663" spans="14:14" customFormat="1">
      <c r="N36663" s="74"/>
    </row>
    <row r="36664" spans="14:14" customFormat="1">
      <c r="N36664" s="74"/>
    </row>
    <row r="36665" spans="14:14" customFormat="1">
      <c r="N36665" s="74"/>
    </row>
    <row r="36666" spans="14:14" customFormat="1">
      <c r="N36666" s="74"/>
    </row>
    <row r="36667" spans="14:14" customFormat="1">
      <c r="N36667" s="74"/>
    </row>
    <row r="36668" spans="14:14" customFormat="1">
      <c r="N36668" s="74"/>
    </row>
    <row r="36669" spans="14:14" customFormat="1">
      <c r="N36669" s="74"/>
    </row>
    <row r="36670" spans="14:14" customFormat="1">
      <c r="N36670" s="74"/>
    </row>
    <row r="36671" spans="14:14" customFormat="1">
      <c r="N36671" s="74"/>
    </row>
    <row r="36672" spans="14:14" customFormat="1">
      <c r="N36672" s="74"/>
    </row>
    <row r="36673" spans="14:14" customFormat="1">
      <c r="N36673" s="74"/>
    </row>
    <row r="36674" spans="14:14" customFormat="1">
      <c r="N36674" s="74"/>
    </row>
    <row r="36675" spans="14:14" customFormat="1">
      <c r="N36675" s="74"/>
    </row>
    <row r="36676" spans="14:14" customFormat="1">
      <c r="N36676" s="74"/>
    </row>
    <row r="36677" spans="14:14" customFormat="1">
      <c r="N36677" s="74"/>
    </row>
    <row r="36678" spans="14:14" customFormat="1">
      <c r="N36678" s="74"/>
    </row>
    <row r="36679" spans="14:14" customFormat="1">
      <c r="N36679" s="74"/>
    </row>
    <row r="36680" spans="14:14" customFormat="1">
      <c r="N36680" s="74"/>
    </row>
    <row r="36681" spans="14:14" customFormat="1">
      <c r="N36681" s="74"/>
    </row>
    <row r="36682" spans="14:14" customFormat="1">
      <c r="N36682" s="74"/>
    </row>
    <row r="36683" spans="14:14" customFormat="1">
      <c r="N36683" s="74"/>
    </row>
    <row r="36684" spans="14:14" customFormat="1">
      <c r="N36684" s="74"/>
    </row>
    <row r="36685" spans="14:14" customFormat="1">
      <c r="N36685" s="74"/>
    </row>
    <row r="36686" spans="14:14" customFormat="1">
      <c r="N36686" s="74"/>
    </row>
    <row r="36687" spans="14:14" customFormat="1">
      <c r="N36687" s="74"/>
    </row>
    <row r="36688" spans="14:14" customFormat="1">
      <c r="N36688" s="74"/>
    </row>
    <row r="36689" spans="14:14" customFormat="1">
      <c r="N36689" s="74"/>
    </row>
    <row r="36690" spans="14:14" customFormat="1">
      <c r="N36690" s="74"/>
    </row>
    <row r="36691" spans="14:14" customFormat="1">
      <c r="N36691" s="74"/>
    </row>
    <row r="36692" spans="14:14" customFormat="1">
      <c r="N36692" s="74"/>
    </row>
    <row r="36693" spans="14:14" customFormat="1">
      <c r="N36693" s="74"/>
    </row>
    <row r="36694" spans="14:14" customFormat="1">
      <c r="N36694" s="74"/>
    </row>
    <row r="36695" spans="14:14" customFormat="1">
      <c r="N36695" s="74"/>
    </row>
    <row r="36696" spans="14:14" customFormat="1">
      <c r="N36696" s="74"/>
    </row>
    <row r="36697" spans="14:14" customFormat="1">
      <c r="N36697" s="74"/>
    </row>
    <row r="36698" spans="14:14" customFormat="1">
      <c r="N36698" s="74"/>
    </row>
    <row r="36699" spans="14:14" customFormat="1">
      <c r="N36699" s="74"/>
    </row>
    <row r="36700" spans="14:14" customFormat="1">
      <c r="N36700" s="74"/>
    </row>
    <row r="36701" spans="14:14" customFormat="1">
      <c r="N36701" s="74"/>
    </row>
    <row r="36702" spans="14:14" customFormat="1">
      <c r="N36702" s="74"/>
    </row>
    <row r="36703" spans="14:14" customFormat="1">
      <c r="N36703" s="74"/>
    </row>
    <row r="36704" spans="14:14" customFormat="1">
      <c r="N36704" s="74"/>
    </row>
    <row r="36705" spans="14:14" customFormat="1">
      <c r="N36705" s="74"/>
    </row>
    <row r="36706" spans="14:14" customFormat="1">
      <c r="N36706" s="74"/>
    </row>
    <row r="36707" spans="14:14" customFormat="1">
      <c r="N36707" s="74"/>
    </row>
    <row r="36708" spans="14:14" customFormat="1">
      <c r="N36708" s="74"/>
    </row>
    <row r="36709" spans="14:14" customFormat="1">
      <c r="N36709" s="74"/>
    </row>
    <row r="36710" spans="14:14" customFormat="1">
      <c r="N36710" s="74"/>
    </row>
    <row r="36711" spans="14:14" customFormat="1">
      <c r="N36711" s="74"/>
    </row>
    <row r="36712" spans="14:14" customFormat="1">
      <c r="N36712" s="74"/>
    </row>
    <row r="36713" spans="14:14" customFormat="1">
      <c r="N36713" s="74"/>
    </row>
    <row r="36714" spans="14:14" customFormat="1">
      <c r="N36714" s="74"/>
    </row>
    <row r="36715" spans="14:14" customFormat="1">
      <c r="N36715" s="74"/>
    </row>
    <row r="36716" spans="14:14" customFormat="1">
      <c r="N36716" s="74"/>
    </row>
    <row r="36717" spans="14:14" customFormat="1">
      <c r="N36717" s="74"/>
    </row>
    <row r="36718" spans="14:14" customFormat="1">
      <c r="N36718" s="74"/>
    </row>
    <row r="36719" spans="14:14" customFormat="1">
      <c r="N36719" s="74"/>
    </row>
    <row r="36720" spans="14:14" customFormat="1">
      <c r="N36720" s="74"/>
    </row>
    <row r="36721" spans="14:14" customFormat="1">
      <c r="N36721" s="74"/>
    </row>
    <row r="36722" spans="14:14" customFormat="1">
      <c r="N36722" s="74"/>
    </row>
    <row r="36723" spans="14:14" customFormat="1">
      <c r="N36723" s="74"/>
    </row>
    <row r="36724" spans="14:14" customFormat="1">
      <c r="N36724" s="74"/>
    </row>
    <row r="36725" spans="14:14" customFormat="1">
      <c r="N36725" s="74"/>
    </row>
    <row r="36726" spans="14:14" customFormat="1">
      <c r="N36726" s="74"/>
    </row>
    <row r="36727" spans="14:14" customFormat="1">
      <c r="N36727" s="74"/>
    </row>
    <row r="36728" spans="14:14" customFormat="1">
      <c r="N36728" s="74"/>
    </row>
    <row r="36729" spans="14:14" customFormat="1">
      <c r="N36729" s="74"/>
    </row>
    <row r="36730" spans="14:14" customFormat="1">
      <c r="N36730" s="74"/>
    </row>
    <row r="36731" spans="14:14" customFormat="1">
      <c r="N36731" s="74"/>
    </row>
    <row r="36732" spans="14:14" customFormat="1">
      <c r="N36732" s="74"/>
    </row>
    <row r="36733" spans="14:14" customFormat="1">
      <c r="N36733" s="74"/>
    </row>
    <row r="36734" spans="14:14" customFormat="1">
      <c r="N36734" s="74"/>
    </row>
    <row r="36735" spans="14:14" customFormat="1">
      <c r="N36735" s="74"/>
    </row>
    <row r="36736" spans="14:14" customFormat="1">
      <c r="N36736" s="74"/>
    </row>
    <row r="36737" spans="14:14" customFormat="1">
      <c r="N36737" s="74"/>
    </row>
    <row r="36738" spans="14:14" customFormat="1">
      <c r="N36738" s="74"/>
    </row>
    <row r="36739" spans="14:14" customFormat="1">
      <c r="N36739" s="74"/>
    </row>
    <row r="36740" spans="14:14" customFormat="1">
      <c r="N36740" s="74"/>
    </row>
    <row r="36741" spans="14:14" customFormat="1">
      <c r="N36741" s="74"/>
    </row>
    <row r="36742" spans="14:14" customFormat="1">
      <c r="N36742" s="74"/>
    </row>
    <row r="36743" spans="14:14" customFormat="1">
      <c r="N36743" s="74"/>
    </row>
    <row r="36744" spans="14:14" customFormat="1">
      <c r="N36744" s="74"/>
    </row>
    <row r="36745" spans="14:14" customFormat="1">
      <c r="N36745" s="74"/>
    </row>
    <row r="36746" spans="14:14" customFormat="1">
      <c r="N36746" s="74"/>
    </row>
    <row r="36747" spans="14:14" customFormat="1">
      <c r="N36747" s="74"/>
    </row>
    <row r="36748" spans="14:14" customFormat="1">
      <c r="N36748" s="74"/>
    </row>
    <row r="36749" spans="14:14" customFormat="1">
      <c r="N36749" s="74"/>
    </row>
    <row r="36750" spans="14:14" customFormat="1">
      <c r="N36750" s="74"/>
    </row>
    <row r="36751" spans="14:14" customFormat="1">
      <c r="N36751" s="74"/>
    </row>
    <row r="36752" spans="14:14" customFormat="1">
      <c r="N36752" s="74"/>
    </row>
    <row r="36753" spans="14:14" customFormat="1">
      <c r="N36753" s="74"/>
    </row>
    <row r="36754" spans="14:14" customFormat="1">
      <c r="N36754" s="74"/>
    </row>
    <row r="36755" spans="14:14" customFormat="1">
      <c r="N36755" s="74"/>
    </row>
    <row r="36756" spans="14:14" customFormat="1">
      <c r="N36756" s="74"/>
    </row>
    <row r="36757" spans="14:14" customFormat="1">
      <c r="N36757" s="74"/>
    </row>
    <row r="36758" spans="14:14" customFormat="1">
      <c r="N36758" s="74"/>
    </row>
    <row r="36759" spans="14:14" customFormat="1">
      <c r="N36759" s="74"/>
    </row>
    <row r="36760" spans="14:14" customFormat="1">
      <c r="N36760" s="74"/>
    </row>
    <row r="36761" spans="14:14" customFormat="1">
      <c r="N36761" s="74"/>
    </row>
    <row r="36762" spans="14:14" customFormat="1">
      <c r="N36762" s="74"/>
    </row>
    <row r="36763" spans="14:14" customFormat="1">
      <c r="N36763" s="74"/>
    </row>
    <row r="36764" spans="14:14" customFormat="1">
      <c r="N36764" s="74"/>
    </row>
    <row r="36765" spans="14:14" customFormat="1">
      <c r="N36765" s="74"/>
    </row>
    <row r="36766" spans="14:14" customFormat="1">
      <c r="N36766" s="74"/>
    </row>
    <row r="36767" spans="14:14" customFormat="1">
      <c r="N36767" s="74"/>
    </row>
    <row r="36768" spans="14:14" customFormat="1">
      <c r="N36768" s="74"/>
    </row>
    <row r="36769" spans="14:14" customFormat="1">
      <c r="N36769" s="74"/>
    </row>
    <row r="36770" spans="14:14" customFormat="1">
      <c r="N36770" s="74"/>
    </row>
    <row r="36771" spans="14:14" customFormat="1">
      <c r="N36771" s="74"/>
    </row>
    <row r="36772" spans="14:14" customFormat="1">
      <c r="N36772" s="74"/>
    </row>
    <row r="36773" spans="14:14" customFormat="1">
      <c r="N36773" s="74"/>
    </row>
    <row r="36774" spans="14:14" customFormat="1">
      <c r="N36774" s="74"/>
    </row>
    <row r="36775" spans="14:14" customFormat="1">
      <c r="N36775" s="74"/>
    </row>
    <row r="36776" spans="14:14" customFormat="1">
      <c r="N36776" s="74"/>
    </row>
    <row r="36777" spans="14:14" customFormat="1">
      <c r="N36777" s="74"/>
    </row>
    <row r="36778" spans="14:14" customFormat="1">
      <c r="N36778" s="74"/>
    </row>
    <row r="36779" spans="14:14" customFormat="1">
      <c r="N36779" s="74"/>
    </row>
    <row r="36780" spans="14:14" customFormat="1">
      <c r="N36780" s="74"/>
    </row>
    <row r="36781" spans="14:14" customFormat="1">
      <c r="N36781" s="74"/>
    </row>
    <row r="36782" spans="14:14" customFormat="1">
      <c r="N36782" s="74"/>
    </row>
    <row r="36783" spans="14:14" customFormat="1">
      <c r="N36783" s="74"/>
    </row>
    <row r="36784" spans="14:14" customFormat="1">
      <c r="N36784" s="74"/>
    </row>
    <row r="36785" spans="14:14" customFormat="1">
      <c r="N36785" s="74"/>
    </row>
    <row r="36786" spans="14:14" customFormat="1">
      <c r="N36786" s="74"/>
    </row>
    <row r="36787" spans="14:14" customFormat="1">
      <c r="N36787" s="74"/>
    </row>
    <row r="36788" spans="14:14" customFormat="1">
      <c r="N36788" s="74"/>
    </row>
    <row r="36789" spans="14:14" customFormat="1">
      <c r="N36789" s="74"/>
    </row>
    <row r="36790" spans="14:14" customFormat="1">
      <c r="N36790" s="74"/>
    </row>
    <row r="36791" spans="14:14" customFormat="1">
      <c r="N36791" s="74"/>
    </row>
    <row r="36792" spans="14:14" customFormat="1">
      <c r="N36792" s="74"/>
    </row>
    <row r="36793" spans="14:14" customFormat="1">
      <c r="N36793" s="74"/>
    </row>
    <row r="36794" spans="14:14" customFormat="1">
      <c r="N36794" s="74"/>
    </row>
    <row r="36795" spans="14:14" customFormat="1">
      <c r="N36795" s="74"/>
    </row>
    <row r="36796" spans="14:14" customFormat="1">
      <c r="N36796" s="74"/>
    </row>
    <row r="36797" spans="14:14" customFormat="1">
      <c r="N36797" s="74"/>
    </row>
    <row r="36798" spans="14:14" customFormat="1">
      <c r="N36798" s="74"/>
    </row>
    <row r="36799" spans="14:14" customFormat="1">
      <c r="N36799" s="74"/>
    </row>
    <row r="36800" spans="14:14" customFormat="1">
      <c r="N36800" s="74"/>
    </row>
    <row r="36801" spans="14:14" customFormat="1">
      <c r="N36801" s="74"/>
    </row>
    <row r="36802" spans="14:14" customFormat="1">
      <c r="N36802" s="74"/>
    </row>
    <row r="36803" spans="14:14" customFormat="1">
      <c r="N36803" s="74"/>
    </row>
    <row r="36804" spans="14:14" customFormat="1">
      <c r="N36804" s="74"/>
    </row>
    <row r="36805" spans="14:14" customFormat="1">
      <c r="N36805" s="74"/>
    </row>
    <row r="36806" spans="14:14" customFormat="1">
      <c r="N36806" s="74"/>
    </row>
    <row r="36807" spans="14:14" customFormat="1">
      <c r="N36807" s="74"/>
    </row>
    <row r="36808" spans="14:14" customFormat="1">
      <c r="N36808" s="74"/>
    </row>
    <row r="36809" spans="14:14" customFormat="1">
      <c r="N36809" s="74"/>
    </row>
    <row r="36810" spans="14:14" customFormat="1">
      <c r="N36810" s="74"/>
    </row>
    <row r="36811" spans="14:14" customFormat="1">
      <c r="N36811" s="74"/>
    </row>
    <row r="36812" spans="14:14" customFormat="1">
      <c r="N36812" s="74"/>
    </row>
    <row r="36813" spans="14:14" customFormat="1">
      <c r="N36813" s="74"/>
    </row>
    <row r="36814" spans="14:14" customFormat="1">
      <c r="N36814" s="74"/>
    </row>
    <row r="36815" spans="14:14" customFormat="1">
      <c r="N36815" s="74"/>
    </row>
    <row r="36816" spans="14:14" customFormat="1">
      <c r="N36816" s="74"/>
    </row>
    <row r="36817" spans="14:14" customFormat="1">
      <c r="N36817" s="74"/>
    </row>
    <row r="36818" spans="14:14" customFormat="1">
      <c r="N36818" s="74"/>
    </row>
    <row r="36819" spans="14:14" customFormat="1">
      <c r="N36819" s="74"/>
    </row>
    <row r="36820" spans="14:14" customFormat="1">
      <c r="N36820" s="74"/>
    </row>
    <row r="36821" spans="14:14" customFormat="1">
      <c r="N36821" s="74"/>
    </row>
    <row r="36822" spans="14:14" customFormat="1">
      <c r="N36822" s="74"/>
    </row>
    <row r="36823" spans="14:14" customFormat="1">
      <c r="N36823" s="74"/>
    </row>
    <row r="36824" spans="14:14" customFormat="1">
      <c r="N36824" s="74"/>
    </row>
    <row r="36825" spans="14:14" customFormat="1">
      <c r="N36825" s="74"/>
    </row>
    <row r="36826" spans="14:14" customFormat="1">
      <c r="N36826" s="74"/>
    </row>
    <row r="36827" spans="14:14" customFormat="1">
      <c r="N36827" s="74"/>
    </row>
    <row r="36828" spans="14:14" customFormat="1">
      <c r="N36828" s="74"/>
    </row>
    <row r="36829" spans="14:14" customFormat="1">
      <c r="N36829" s="74"/>
    </row>
    <row r="36830" spans="14:14" customFormat="1">
      <c r="N36830" s="74"/>
    </row>
    <row r="36831" spans="14:14" customFormat="1">
      <c r="N36831" s="74"/>
    </row>
    <row r="36832" spans="14:14" customFormat="1">
      <c r="N36832" s="74"/>
    </row>
    <row r="36833" spans="14:14" customFormat="1">
      <c r="N36833" s="74"/>
    </row>
    <row r="36834" spans="14:14" customFormat="1">
      <c r="N36834" s="74"/>
    </row>
    <row r="36835" spans="14:14" customFormat="1">
      <c r="N36835" s="74"/>
    </row>
    <row r="36836" spans="14:14" customFormat="1">
      <c r="N36836" s="74"/>
    </row>
    <row r="36837" spans="14:14" customFormat="1">
      <c r="N36837" s="74"/>
    </row>
    <row r="36838" spans="14:14" customFormat="1">
      <c r="N36838" s="74"/>
    </row>
    <row r="36839" spans="14:14" customFormat="1">
      <c r="N36839" s="74"/>
    </row>
    <row r="36840" spans="14:14" customFormat="1">
      <c r="N36840" s="74"/>
    </row>
    <row r="36841" spans="14:14" customFormat="1">
      <c r="N36841" s="74"/>
    </row>
    <row r="36842" spans="14:14" customFormat="1">
      <c r="N36842" s="74"/>
    </row>
    <row r="36843" spans="14:14" customFormat="1">
      <c r="N36843" s="74"/>
    </row>
    <row r="36844" spans="14:14" customFormat="1">
      <c r="N36844" s="74"/>
    </row>
    <row r="36845" spans="14:14" customFormat="1">
      <c r="N36845" s="74"/>
    </row>
    <row r="36846" spans="14:14" customFormat="1">
      <c r="N36846" s="74"/>
    </row>
    <row r="36847" spans="14:14" customFormat="1">
      <c r="N36847" s="74"/>
    </row>
    <row r="36848" spans="14:14" customFormat="1">
      <c r="N36848" s="74"/>
    </row>
    <row r="36849" spans="14:14" customFormat="1">
      <c r="N36849" s="74"/>
    </row>
    <row r="36850" spans="14:14" customFormat="1">
      <c r="N36850" s="74"/>
    </row>
    <row r="36851" spans="14:14" customFormat="1">
      <c r="N36851" s="74"/>
    </row>
    <row r="36852" spans="14:14" customFormat="1">
      <c r="N36852" s="74"/>
    </row>
    <row r="36853" spans="14:14" customFormat="1">
      <c r="N36853" s="74"/>
    </row>
    <row r="36854" spans="14:14" customFormat="1">
      <c r="N36854" s="74"/>
    </row>
    <row r="36855" spans="14:14" customFormat="1">
      <c r="N36855" s="74"/>
    </row>
    <row r="36856" spans="14:14" customFormat="1">
      <c r="N36856" s="74"/>
    </row>
    <row r="36857" spans="14:14" customFormat="1">
      <c r="N36857" s="74"/>
    </row>
    <row r="36858" spans="14:14" customFormat="1">
      <c r="N36858" s="74"/>
    </row>
    <row r="36859" spans="14:14" customFormat="1">
      <c r="N36859" s="74"/>
    </row>
    <row r="36860" spans="14:14" customFormat="1">
      <c r="N36860" s="74"/>
    </row>
    <row r="36861" spans="14:14" customFormat="1">
      <c r="N36861" s="74"/>
    </row>
    <row r="36862" spans="14:14" customFormat="1">
      <c r="N36862" s="74"/>
    </row>
    <row r="36863" spans="14:14" customFormat="1">
      <c r="N36863" s="74"/>
    </row>
    <row r="36864" spans="14:14" customFormat="1">
      <c r="N36864" s="74"/>
    </row>
    <row r="36865" spans="14:14" customFormat="1">
      <c r="N36865" s="74"/>
    </row>
    <row r="36866" spans="14:14" customFormat="1">
      <c r="N36866" s="74"/>
    </row>
    <row r="36867" spans="14:14" customFormat="1">
      <c r="N36867" s="74"/>
    </row>
    <row r="36868" spans="14:14" customFormat="1">
      <c r="N36868" s="74"/>
    </row>
    <row r="36869" spans="14:14" customFormat="1">
      <c r="N36869" s="74"/>
    </row>
    <row r="36870" spans="14:14" customFormat="1">
      <c r="N36870" s="74"/>
    </row>
    <row r="36871" spans="14:14" customFormat="1">
      <c r="N36871" s="74"/>
    </row>
    <row r="36872" spans="14:14" customFormat="1">
      <c r="N36872" s="74"/>
    </row>
    <row r="36873" spans="14:14" customFormat="1">
      <c r="N36873" s="74"/>
    </row>
    <row r="36874" spans="14:14" customFormat="1">
      <c r="N36874" s="74"/>
    </row>
    <row r="36875" spans="14:14" customFormat="1">
      <c r="N36875" s="74"/>
    </row>
    <row r="36876" spans="14:14" customFormat="1">
      <c r="N36876" s="74"/>
    </row>
    <row r="36877" spans="14:14" customFormat="1">
      <c r="N36877" s="74"/>
    </row>
    <row r="36878" spans="14:14" customFormat="1">
      <c r="N36878" s="74"/>
    </row>
    <row r="36879" spans="14:14" customFormat="1">
      <c r="N36879" s="74"/>
    </row>
    <row r="36880" spans="14:14" customFormat="1">
      <c r="N36880" s="74"/>
    </row>
    <row r="36881" spans="14:14" customFormat="1">
      <c r="N36881" s="74"/>
    </row>
    <row r="36882" spans="14:14" customFormat="1">
      <c r="N36882" s="74"/>
    </row>
    <row r="36883" spans="14:14" customFormat="1">
      <c r="N36883" s="74"/>
    </row>
    <row r="36884" spans="14:14" customFormat="1">
      <c r="N36884" s="74"/>
    </row>
    <row r="36885" spans="14:14" customFormat="1">
      <c r="N36885" s="74"/>
    </row>
    <row r="36886" spans="14:14" customFormat="1">
      <c r="N36886" s="74"/>
    </row>
    <row r="36887" spans="14:14" customFormat="1">
      <c r="N36887" s="74"/>
    </row>
    <row r="36888" spans="14:14" customFormat="1">
      <c r="N36888" s="74"/>
    </row>
    <row r="36889" spans="14:14" customFormat="1">
      <c r="N36889" s="74"/>
    </row>
    <row r="36890" spans="14:14" customFormat="1">
      <c r="N36890" s="74"/>
    </row>
    <row r="36891" spans="14:14" customFormat="1">
      <c r="N36891" s="74"/>
    </row>
    <row r="36892" spans="14:14" customFormat="1">
      <c r="N36892" s="74"/>
    </row>
    <row r="36893" spans="14:14" customFormat="1">
      <c r="N36893" s="74"/>
    </row>
    <row r="36894" spans="14:14" customFormat="1">
      <c r="N36894" s="74"/>
    </row>
    <row r="36895" spans="14:14" customFormat="1">
      <c r="N36895" s="74"/>
    </row>
    <row r="36896" spans="14:14" customFormat="1">
      <c r="N36896" s="74"/>
    </row>
    <row r="36897" spans="14:14" customFormat="1">
      <c r="N36897" s="74"/>
    </row>
    <row r="36898" spans="14:14" customFormat="1">
      <c r="N36898" s="74"/>
    </row>
    <row r="36899" spans="14:14" customFormat="1">
      <c r="N36899" s="74"/>
    </row>
    <row r="36900" spans="14:14" customFormat="1">
      <c r="N36900" s="74"/>
    </row>
    <row r="36901" spans="14:14" customFormat="1">
      <c r="N36901" s="74"/>
    </row>
    <row r="36902" spans="14:14" customFormat="1">
      <c r="N36902" s="74"/>
    </row>
    <row r="36903" spans="14:14" customFormat="1">
      <c r="N36903" s="74"/>
    </row>
    <row r="36904" spans="14:14" customFormat="1">
      <c r="N36904" s="74"/>
    </row>
    <row r="36905" spans="14:14" customFormat="1">
      <c r="N36905" s="74"/>
    </row>
    <row r="36906" spans="14:14" customFormat="1">
      <c r="N36906" s="74"/>
    </row>
    <row r="36907" spans="14:14" customFormat="1">
      <c r="N36907" s="74"/>
    </row>
    <row r="36908" spans="14:14" customFormat="1">
      <c r="N36908" s="74"/>
    </row>
    <row r="36909" spans="14:14" customFormat="1">
      <c r="N36909" s="74"/>
    </row>
    <row r="36910" spans="14:14" customFormat="1">
      <c r="N36910" s="74"/>
    </row>
    <row r="36911" spans="14:14" customFormat="1">
      <c r="N36911" s="74"/>
    </row>
    <row r="36912" spans="14:14" customFormat="1">
      <c r="N36912" s="74"/>
    </row>
    <row r="36913" spans="14:14" customFormat="1">
      <c r="N36913" s="74"/>
    </row>
    <row r="36914" spans="14:14" customFormat="1">
      <c r="N36914" s="74"/>
    </row>
    <row r="36915" spans="14:14" customFormat="1">
      <c r="N36915" s="74"/>
    </row>
    <row r="36916" spans="14:14" customFormat="1">
      <c r="N36916" s="74"/>
    </row>
    <row r="36917" spans="14:14" customFormat="1">
      <c r="N36917" s="74"/>
    </row>
    <row r="36918" spans="14:14" customFormat="1">
      <c r="N36918" s="74"/>
    </row>
    <row r="36919" spans="14:14" customFormat="1">
      <c r="N36919" s="74"/>
    </row>
    <row r="36920" spans="14:14" customFormat="1">
      <c r="N36920" s="74"/>
    </row>
    <row r="36921" spans="14:14" customFormat="1">
      <c r="N36921" s="74"/>
    </row>
    <row r="36922" spans="14:14" customFormat="1">
      <c r="N36922" s="74"/>
    </row>
    <row r="36923" spans="14:14" customFormat="1">
      <c r="N36923" s="74"/>
    </row>
    <row r="36924" spans="14:14" customFormat="1">
      <c r="N36924" s="74"/>
    </row>
    <row r="36925" spans="14:14" customFormat="1">
      <c r="N36925" s="74"/>
    </row>
    <row r="36926" spans="14:14" customFormat="1">
      <c r="N36926" s="74"/>
    </row>
    <row r="36927" spans="14:14" customFormat="1">
      <c r="N36927" s="74"/>
    </row>
    <row r="36928" spans="14:14" customFormat="1">
      <c r="N36928" s="74"/>
    </row>
    <row r="36929" spans="14:14" customFormat="1">
      <c r="N36929" s="74"/>
    </row>
    <row r="36930" spans="14:14" customFormat="1">
      <c r="N36930" s="74"/>
    </row>
    <row r="36931" spans="14:14" customFormat="1">
      <c r="N36931" s="74"/>
    </row>
    <row r="36932" spans="14:14" customFormat="1">
      <c r="N36932" s="74"/>
    </row>
    <row r="36933" spans="14:14" customFormat="1">
      <c r="N36933" s="74"/>
    </row>
    <row r="36934" spans="14:14" customFormat="1">
      <c r="N36934" s="74"/>
    </row>
    <row r="36935" spans="14:14" customFormat="1">
      <c r="N36935" s="74"/>
    </row>
    <row r="36936" spans="14:14" customFormat="1">
      <c r="N36936" s="74"/>
    </row>
    <row r="36937" spans="14:14" customFormat="1">
      <c r="N36937" s="74"/>
    </row>
    <row r="36938" spans="14:14" customFormat="1">
      <c r="N36938" s="74"/>
    </row>
    <row r="36939" spans="14:14" customFormat="1">
      <c r="N36939" s="74"/>
    </row>
    <row r="36940" spans="14:14" customFormat="1">
      <c r="N36940" s="74"/>
    </row>
    <row r="36941" spans="14:14" customFormat="1">
      <c r="N36941" s="74"/>
    </row>
    <row r="36942" spans="14:14" customFormat="1">
      <c r="N36942" s="74"/>
    </row>
    <row r="36943" spans="14:14" customFormat="1">
      <c r="N36943" s="74"/>
    </row>
    <row r="36944" spans="14:14" customFormat="1">
      <c r="N36944" s="74"/>
    </row>
    <row r="36945" spans="14:14" customFormat="1">
      <c r="N36945" s="74"/>
    </row>
    <row r="36946" spans="14:14" customFormat="1">
      <c r="N36946" s="74"/>
    </row>
    <row r="36947" spans="14:14" customFormat="1">
      <c r="N36947" s="74"/>
    </row>
    <row r="36948" spans="14:14" customFormat="1">
      <c r="N36948" s="74"/>
    </row>
    <row r="36949" spans="14:14" customFormat="1">
      <c r="N36949" s="74"/>
    </row>
    <row r="36950" spans="14:14" customFormat="1">
      <c r="N36950" s="74"/>
    </row>
    <row r="36951" spans="14:14" customFormat="1">
      <c r="N36951" s="74"/>
    </row>
    <row r="36952" spans="14:14" customFormat="1">
      <c r="N36952" s="74"/>
    </row>
    <row r="36953" spans="14:14" customFormat="1">
      <c r="N36953" s="74"/>
    </row>
    <row r="36954" spans="14:14" customFormat="1">
      <c r="N36954" s="74"/>
    </row>
    <row r="36955" spans="14:14" customFormat="1">
      <c r="N36955" s="74"/>
    </row>
    <row r="36956" spans="14:14" customFormat="1">
      <c r="N36956" s="74"/>
    </row>
    <row r="36957" spans="14:14" customFormat="1">
      <c r="N36957" s="74"/>
    </row>
    <row r="36958" spans="14:14" customFormat="1">
      <c r="N36958" s="74"/>
    </row>
    <row r="36959" spans="14:14" customFormat="1">
      <c r="N36959" s="74"/>
    </row>
    <row r="36960" spans="14:14" customFormat="1">
      <c r="N36960" s="74"/>
    </row>
    <row r="36961" spans="14:14" customFormat="1">
      <c r="N36961" s="74"/>
    </row>
    <row r="36962" spans="14:14" customFormat="1">
      <c r="N36962" s="74"/>
    </row>
    <row r="36963" spans="14:14" customFormat="1">
      <c r="N36963" s="74"/>
    </row>
    <row r="36964" spans="14:14" customFormat="1">
      <c r="N36964" s="74"/>
    </row>
    <row r="36965" spans="14:14" customFormat="1">
      <c r="N36965" s="74"/>
    </row>
    <row r="36966" spans="14:14" customFormat="1">
      <c r="N36966" s="74"/>
    </row>
    <row r="36967" spans="14:14" customFormat="1">
      <c r="N36967" s="74"/>
    </row>
    <row r="36968" spans="14:14" customFormat="1">
      <c r="N36968" s="74"/>
    </row>
    <row r="36969" spans="14:14" customFormat="1">
      <c r="N36969" s="74"/>
    </row>
    <row r="36970" spans="14:14" customFormat="1">
      <c r="N36970" s="74"/>
    </row>
    <row r="36971" spans="14:14" customFormat="1">
      <c r="N36971" s="74"/>
    </row>
    <row r="36972" spans="14:14" customFormat="1">
      <c r="N36972" s="74"/>
    </row>
    <row r="36973" spans="14:14" customFormat="1">
      <c r="N36973" s="74"/>
    </row>
    <row r="36974" spans="14:14" customFormat="1">
      <c r="N36974" s="74"/>
    </row>
    <row r="36975" spans="14:14" customFormat="1">
      <c r="N36975" s="74"/>
    </row>
    <row r="36976" spans="14:14" customFormat="1">
      <c r="N36976" s="74"/>
    </row>
    <row r="36977" spans="14:14" customFormat="1">
      <c r="N36977" s="74"/>
    </row>
    <row r="36978" spans="14:14" customFormat="1">
      <c r="N36978" s="74"/>
    </row>
    <row r="36979" spans="14:14" customFormat="1">
      <c r="N36979" s="74"/>
    </row>
    <row r="36980" spans="14:14" customFormat="1">
      <c r="N36980" s="74"/>
    </row>
    <row r="36981" spans="14:14" customFormat="1">
      <c r="N36981" s="74"/>
    </row>
    <row r="36982" spans="14:14" customFormat="1">
      <c r="N36982" s="74"/>
    </row>
    <row r="36983" spans="14:14" customFormat="1">
      <c r="N36983" s="74"/>
    </row>
    <row r="36984" spans="14:14" customFormat="1">
      <c r="N36984" s="74"/>
    </row>
    <row r="36985" spans="14:14" customFormat="1">
      <c r="N36985" s="74"/>
    </row>
    <row r="36986" spans="14:14" customFormat="1">
      <c r="N36986" s="74"/>
    </row>
    <row r="36987" spans="14:14" customFormat="1">
      <c r="N36987" s="74"/>
    </row>
    <row r="36988" spans="14:14" customFormat="1">
      <c r="N36988" s="74"/>
    </row>
    <row r="36989" spans="14:14" customFormat="1">
      <c r="N36989" s="74"/>
    </row>
    <row r="36990" spans="14:14" customFormat="1">
      <c r="N36990" s="74"/>
    </row>
    <row r="36991" spans="14:14" customFormat="1">
      <c r="N36991" s="74"/>
    </row>
    <row r="36992" spans="14:14" customFormat="1">
      <c r="N36992" s="74"/>
    </row>
    <row r="36993" spans="14:14" customFormat="1">
      <c r="N36993" s="74"/>
    </row>
    <row r="36994" spans="14:14" customFormat="1">
      <c r="N36994" s="74"/>
    </row>
    <row r="36995" spans="14:14" customFormat="1">
      <c r="N36995" s="74"/>
    </row>
    <row r="36996" spans="14:14" customFormat="1">
      <c r="N36996" s="74"/>
    </row>
    <row r="36997" spans="14:14" customFormat="1">
      <c r="N36997" s="74"/>
    </row>
    <row r="36998" spans="14:14" customFormat="1">
      <c r="N36998" s="74"/>
    </row>
    <row r="36999" spans="14:14" customFormat="1">
      <c r="N36999" s="74"/>
    </row>
    <row r="37000" spans="14:14" customFormat="1">
      <c r="N37000" s="74"/>
    </row>
    <row r="37001" spans="14:14" customFormat="1">
      <c r="N37001" s="74"/>
    </row>
    <row r="37002" spans="14:14" customFormat="1">
      <c r="N37002" s="74"/>
    </row>
    <row r="37003" spans="14:14" customFormat="1">
      <c r="N37003" s="74"/>
    </row>
    <row r="37004" spans="14:14" customFormat="1">
      <c r="N37004" s="74"/>
    </row>
    <row r="37005" spans="14:14" customFormat="1">
      <c r="N37005" s="74"/>
    </row>
    <row r="37006" spans="14:14" customFormat="1">
      <c r="N37006" s="74"/>
    </row>
    <row r="37007" spans="14:14" customFormat="1">
      <c r="N37007" s="74"/>
    </row>
    <row r="37008" spans="14:14" customFormat="1">
      <c r="N37008" s="74"/>
    </row>
    <row r="37009" spans="14:14" customFormat="1">
      <c r="N37009" s="74"/>
    </row>
    <row r="37010" spans="14:14" customFormat="1">
      <c r="N37010" s="74"/>
    </row>
    <row r="37011" spans="14:14" customFormat="1">
      <c r="N37011" s="74"/>
    </row>
    <row r="37012" spans="14:14" customFormat="1">
      <c r="N37012" s="74"/>
    </row>
    <row r="37013" spans="14:14" customFormat="1">
      <c r="N37013" s="74"/>
    </row>
    <row r="37014" spans="14:14" customFormat="1">
      <c r="N37014" s="74"/>
    </row>
    <row r="37015" spans="14:14" customFormat="1">
      <c r="N37015" s="74"/>
    </row>
    <row r="37016" spans="14:14" customFormat="1">
      <c r="N37016" s="74"/>
    </row>
    <row r="37017" spans="14:14" customFormat="1">
      <c r="N37017" s="74"/>
    </row>
    <row r="37018" spans="14:14" customFormat="1">
      <c r="N37018" s="74"/>
    </row>
    <row r="37019" spans="14:14" customFormat="1">
      <c r="N37019" s="74"/>
    </row>
    <row r="37020" spans="14:14" customFormat="1">
      <c r="N37020" s="74"/>
    </row>
    <row r="37021" spans="14:14" customFormat="1">
      <c r="N37021" s="74"/>
    </row>
    <row r="37022" spans="14:14" customFormat="1">
      <c r="N37022" s="74"/>
    </row>
    <row r="37023" spans="14:14" customFormat="1">
      <c r="N37023" s="74"/>
    </row>
    <row r="37024" spans="14:14" customFormat="1">
      <c r="N37024" s="74"/>
    </row>
    <row r="37025" spans="14:14" customFormat="1">
      <c r="N37025" s="74"/>
    </row>
    <row r="37026" spans="14:14" customFormat="1">
      <c r="N37026" s="74"/>
    </row>
    <row r="37027" spans="14:14" customFormat="1">
      <c r="N37027" s="74"/>
    </row>
    <row r="37028" spans="14:14" customFormat="1">
      <c r="N37028" s="74"/>
    </row>
    <row r="37029" spans="14:14" customFormat="1">
      <c r="N37029" s="74"/>
    </row>
    <row r="37030" spans="14:14" customFormat="1">
      <c r="N37030" s="74"/>
    </row>
    <row r="37031" spans="14:14" customFormat="1">
      <c r="N37031" s="74"/>
    </row>
    <row r="37032" spans="14:14" customFormat="1">
      <c r="N37032" s="74"/>
    </row>
    <row r="37033" spans="14:14" customFormat="1">
      <c r="N37033" s="74"/>
    </row>
    <row r="37034" spans="14:14" customFormat="1">
      <c r="N37034" s="74"/>
    </row>
    <row r="37035" spans="14:14" customFormat="1">
      <c r="N37035" s="74"/>
    </row>
    <row r="37036" spans="14:14" customFormat="1">
      <c r="N37036" s="74"/>
    </row>
    <row r="37037" spans="14:14" customFormat="1">
      <c r="N37037" s="74"/>
    </row>
    <row r="37038" spans="14:14" customFormat="1">
      <c r="N37038" s="74"/>
    </row>
    <row r="37039" spans="14:14" customFormat="1">
      <c r="N37039" s="74"/>
    </row>
    <row r="37040" spans="14:14" customFormat="1">
      <c r="N37040" s="74"/>
    </row>
    <row r="37041" spans="14:14" customFormat="1">
      <c r="N37041" s="74"/>
    </row>
    <row r="37042" spans="14:14" customFormat="1">
      <c r="N37042" s="74"/>
    </row>
    <row r="37043" spans="14:14" customFormat="1">
      <c r="N37043" s="74"/>
    </row>
    <row r="37044" spans="14:14" customFormat="1">
      <c r="N37044" s="74"/>
    </row>
    <row r="37045" spans="14:14" customFormat="1">
      <c r="N37045" s="74"/>
    </row>
    <row r="37046" spans="14:14" customFormat="1">
      <c r="N37046" s="74"/>
    </row>
    <row r="37047" spans="14:14" customFormat="1">
      <c r="N37047" s="74"/>
    </row>
    <row r="37048" spans="14:14" customFormat="1">
      <c r="N37048" s="74"/>
    </row>
    <row r="37049" spans="14:14" customFormat="1">
      <c r="N37049" s="74"/>
    </row>
    <row r="37050" spans="14:14" customFormat="1">
      <c r="N37050" s="74"/>
    </row>
    <row r="37051" spans="14:14" customFormat="1">
      <c r="N37051" s="74"/>
    </row>
    <row r="37052" spans="14:14" customFormat="1">
      <c r="N37052" s="74"/>
    </row>
    <row r="37053" spans="14:14" customFormat="1">
      <c r="N37053" s="74"/>
    </row>
    <row r="37054" spans="14:14" customFormat="1">
      <c r="N37054" s="74"/>
    </row>
    <row r="37055" spans="14:14" customFormat="1">
      <c r="N37055" s="74"/>
    </row>
    <row r="37056" spans="14:14" customFormat="1">
      <c r="N37056" s="74"/>
    </row>
    <row r="37057" spans="14:14" customFormat="1">
      <c r="N37057" s="74"/>
    </row>
    <row r="37058" spans="14:14" customFormat="1">
      <c r="N37058" s="74"/>
    </row>
    <row r="37059" spans="14:14" customFormat="1">
      <c r="N37059" s="74"/>
    </row>
    <row r="37060" spans="14:14" customFormat="1">
      <c r="N37060" s="74"/>
    </row>
    <row r="37061" spans="14:14" customFormat="1">
      <c r="N37061" s="74"/>
    </row>
    <row r="37062" spans="14:14" customFormat="1">
      <c r="N37062" s="74"/>
    </row>
    <row r="37063" spans="14:14" customFormat="1">
      <c r="N37063" s="74"/>
    </row>
    <row r="37064" spans="14:14" customFormat="1">
      <c r="N37064" s="74"/>
    </row>
    <row r="37065" spans="14:14" customFormat="1">
      <c r="N37065" s="74"/>
    </row>
    <row r="37066" spans="14:14" customFormat="1">
      <c r="N37066" s="74"/>
    </row>
    <row r="37067" spans="14:14" customFormat="1">
      <c r="N37067" s="74"/>
    </row>
    <row r="37068" spans="14:14" customFormat="1">
      <c r="N37068" s="74"/>
    </row>
    <row r="37069" spans="14:14" customFormat="1">
      <c r="N37069" s="74"/>
    </row>
    <row r="37070" spans="14:14" customFormat="1">
      <c r="N37070" s="74"/>
    </row>
    <row r="37071" spans="14:14" customFormat="1">
      <c r="N37071" s="74"/>
    </row>
    <row r="37072" spans="14:14" customFormat="1">
      <c r="N37072" s="74"/>
    </row>
    <row r="37073" spans="14:14" customFormat="1">
      <c r="N37073" s="74"/>
    </row>
    <row r="37074" spans="14:14" customFormat="1">
      <c r="N37074" s="74"/>
    </row>
    <row r="37075" spans="14:14" customFormat="1">
      <c r="N37075" s="74"/>
    </row>
    <row r="37076" spans="14:14" customFormat="1">
      <c r="N37076" s="74"/>
    </row>
    <row r="37077" spans="14:14" customFormat="1">
      <c r="N37077" s="74"/>
    </row>
    <row r="37078" spans="14:14" customFormat="1">
      <c r="N37078" s="74"/>
    </row>
    <row r="37079" spans="14:14" customFormat="1">
      <c r="N37079" s="74"/>
    </row>
    <row r="37080" spans="14:14" customFormat="1">
      <c r="N37080" s="74"/>
    </row>
    <row r="37081" spans="14:14" customFormat="1">
      <c r="N37081" s="74"/>
    </row>
    <row r="37082" spans="14:14" customFormat="1">
      <c r="N37082" s="74"/>
    </row>
    <row r="37083" spans="14:14" customFormat="1">
      <c r="N37083" s="74"/>
    </row>
    <row r="37084" spans="14:14" customFormat="1">
      <c r="N37084" s="74"/>
    </row>
    <row r="37085" spans="14:14" customFormat="1">
      <c r="N37085" s="74"/>
    </row>
    <row r="37086" spans="14:14" customFormat="1">
      <c r="N37086" s="74"/>
    </row>
    <row r="37087" spans="14:14" customFormat="1">
      <c r="N37087" s="74"/>
    </row>
    <row r="37088" spans="14:14" customFormat="1">
      <c r="N37088" s="74"/>
    </row>
    <row r="37089" spans="14:14" customFormat="1">
      <c r="N37089" s="74"/>
    </row>
    <row r="37090" spans="14:14" customFormat="1">
      <c r="N37090" s="74"/>
    </row>
    <row r="37091" spans="14:14" customFormat="1">
      <c r="N37091" s="74"/>
    </row>
    <row r="37092" spans="14:14" customFormat="1">
      <c r="N37092" s="74"/>
    </row>
    <row r="37093" spans="14:14" customFormat="1">
      <c r="N37093" s="74"/>
    </row>
    <row r="37094" spans="14:14" customFormat="1">
      <c r="N37094" s="74"/>
    </row>
    <row r="37095" spans="14:14" customFormat="1">
      <c r="N37095" s="74"/>
    </row>
    <row r="37096" spans="14:14" customFormat="1">
      <c r="N37096" s="74"/>
    </row>
    <row r="37097" spans="14:14" customFormat="1">
      <c r="N37097" s="74"/>
    </row>
    <row r="37098" spans="14:14" customFormat="1">
      <c r="N37098" s="74"/>
    </row>
    <row r="37099" spans="14:14" customFormat="1">
      <c r="N37099" s="74"/>
    </row>
    <row r="37100" spans="14:14" customFormat="1">
      <c r="N37100" s="74"/>
    </row>
    <row r="37101" spans="14:14" customFormat="1">
      <c r="N37101" s="74"/>
    </row>
    <row r="37102" spans="14:14" customFormat="1">
      <c r="N37102" s="74"/>
    </row>
    <row r="37103" spans="14:14" customFormat="1">
      <c r="N37103" s="74"/>
    </row>
    <row r="37104" spans="14:14" customFormat="1">
      <c r="N37104" s="74"/>
    </row>
    <row r="37105" spans="14:14" customFormat="1">
      <c r="N37105" s="74"/>
    </row>
    <row r="37106" spans="14:14" customFormat="1">
      <c r="N37106" s="74"/>
    </row>
    <row r="37107" spans="14:14" customFormat="1">
      <c r="N37107" s="74"/>
    </row>
    <row r="37108" spans="14:14" customFormat="1">
      <c r="N37108" s="74"/>
    </row>
    <row r="37109" spans="14:14" customFormat="1">
      <c r="N37109" s="74"/>
    </row>
    <row r="37110" spans="14:14" customFormat="1">
      <c r="N37110" s="74"/>
    </row>
    <row r="37111" spans="14:14" customFormat="1">
      <c r="N37111" s="74"/>
    </row>
    <row r="37112" spans="14:14" customFormat="1">
      <c r="N37112" s="74"/>
    </row>
    <row r="37113" spans="14:14" customFormat="1">
      <c r="N37113" s="74"/>
    </row>
    <row r="37114" spans="14:14" customFormat="1">
      <c r="N37114" s="74"/>
    </row>
    <row r="37115" spans="14:14" customFormat="1">
      <c r="N37115" s="74"/>
    </row>
    <row r="37116" spans="14:14" customFormat="1">
      <c r="N37116" s="74"/>
    </row>
    <row r="37117" spans="14:14" customFormat="1">
      <c r="N37117" s="74"/>
    </row>
    <row r="37118" spans="14:14" customFormat="1">
      <c r="N37118" s="74"/>
    </row>
    <row r="37119" spans="14:14" customFormat="1">
      <c r="N37119" s="74"/>
    </row>
    <row r="37120" spans="14:14" customFormat="1">
      <c r="N37120" s="74"/>
    </row>
    <row r="37121" spans="14:14" customFormat="1">
      <c r="N37121" s="74"/>
    </row>
    <row r="37122" spans="14:14" customFormat="1">
      <c r="N37122" s="74"/>
    </row>
    <row r="37123" spans="14:14" customFormat="1">
      <c r="N37123" s="74"/>
    </row>
    <row r="37124" spans="14:14" customFormat="1">
      <c r="N37124" s="74"/>
    </row>
    <row r="37125" spans="14:14" customFormat="1">
      <c r="N37125" s="74"/>
    </row>
    <row r="37126" spans="14:14" customFormat="1">
      <c r="N37126" s="74"/>
    </row>
    <row r="37127" spans="14:14" customFormat="1">
      <c r="N37127" s="74"/>
    </row>
    <row r="37128" spans="14:14" customFormat="1">
      <c r="N37128" s="74"/>
    </row>
    <row r="37129" spans="14:14" customFormat="1">
      <c r="N37129" s="74"/>
    </row>
    <row r="37130" spans="14:14" customFormat="1">
      <c r="N37130" s="74"/>
    </row>
    <row r="37131" spans="14:14" customFormat="1">
      <c r="N37131" s="74"/>
    </row>
    <row r="37132" spans="14:14" customFormat="1">
      <c r="N37132" s="74"/>
    </row>
    <row r="37133" spans="14:14" customFormat="1">
      <c r="N37133" s="74"/>
    </row>
    <row r="37134" spans="14:14" customFormat="1">
      <c r="N37134" s="74"/>
    </row>
    <row r="37135" spans="14:14" customFormat="1">
      <c r="N37135" s="74"/>
    </row>
    <row r="37136" spans="14:14" customFormat="1">
      <c r="N37136" s="74"/>
    </row>
    <row r="37137" spans="14:14" customFormat="1">
      <c r="N37137" s="74"/>
    </row>
    <row r="37138" spans="14:14" customFormat="1">
      <c r="N37138" s="74"/>
    </row>
    <row r="37139" spans="14:14" customFormat="1">
      <c r="N37139" s="74"/>
    </row>
    <row r="37140" spans="14:14" customFormat="1">
      <c r="N37140" s="74"/>
    </row>
    <row r="37141" spans="14:14" customFormat="1">
      <c r="N37141" s="74"/>
    </row>
    <row r="37142" spans="14:14" customFormat="1">
      <c r="N37142" s="74"/>
    </row>
    <row r="37143" spans="14:14" customFormat="1">
      <c r="N37143" s="74"/>
    </row>
    <row r="37144" spans="14:14" customFormat="1">
      <c r="N37144" s="74"/>
    </row>
    <row r="37145" spans="14:14" customFormat="1">
      <c r="N37145" s="74"/>
    </row>
    <row r="37146" spans="14:14" customFormat="1">
      <c r="N37146" s="74"/>
    </row>
    <row r="37147" spans="14:14" customFormat="1">
      <c r="N37147" s="74"/>
    </row>
    <row r="37148" spans="14:14" customFormat="1">
      <c r="N37148" s="74"/>
    </row>
    <row r="37149" spans="14:14" customFormat="1">
      <c r="N37149" s="74"/>
    </row>
    <row r="37150" spans="14:14" customFormat="1">
      <c r="N37150" s="74"/>
    </row>
    <row r="37151" spans="14:14" customFormat="1">
      <c r="N37151" s="74"/>
    </row>
    <row r="37152" spans="14:14" customFormat="1">
      <c r="N37152" s="74"/>
    </row>
    <row r="37153" spans="14:14" customFormat="1">
      <c r="N37153" s="74"/>
    </row>
    <row r="37154" spans="14:14" customFormat="1">
      <c r="N37154" s="74"/>
    </row>
    <row r="37155" spans="14:14" customFormat="1">
      <c r="N37155" s="74"/>
    </row>
    <row r="37156" spans="14:14" customFormat="1">
      <c r="N37156" s="74"/>
    </row>
    <row r="37157" spans="14:14" customFormat="1">
      <c r="N37157" s="74"/>
    </row>
    <row r="37158" spans="14:14" customFormat="1">
      <c r="N37158" s="74"/>
    </row>
    <row r="37159" spans="14:14" customFormat="1">
      <c r="N37159" s="74"/>
    </row>
    <row r="37160" spans="14:14" customFormat="1">
      <c r="N37160" s="74"/>
    </row>
    <row r="37161" spans="14:14" customFormat="1">
      <c r="N37161" s="74"/>
    </row>
    <row r="37162" spans="14:14" customFormat="1">
      <c r="N37162" s="74"/>
    </row>
    <row r="37163" spans="14:14" customFormat="1">
      <c r="N37163" s="74"/>
    </row>
    <row r="37164" spans="14:14" customFormat="1">
      <c r="N37164" s="74"/>
    </row>
    <row r="37165" spans="14:14" customFormat="1">
      <c r="N37165" s="74"/>
    </row>
    <row r="37166" spans="14:14" customFormat="1">
      <c r="N37166" s="74"/>
    </row>
    <row r="37167" spans="14:14" customFormat="1">
      <c r="N37167" s="74"/>
    </row>
    <row r="37168" spans="14:14" customFormat="1">
      <c r="N37168" s="74"/>
    </row>
    <row r="37169" spans="14:14" customFormat="1">
      <c r="N37169" s="74"/>
    </row>
    <row r="37170" spans="14:14" customFormat="1">
      <c r="N37170" s="74"/>
    </row>
    <row r="37171" spans="14:14" customFormat="1">
      <c r="N37171" s="74"/>
    </row>
    <row r="37172" spans="14:14" customFormat="1">
      <c r="N37172" s="74"/>
    </row>
    <row r="37173" spans="14:14" customFormat="1">
      <c r="N37173" s="74"/>
    </row>
    <row r="37174" spans="14:14" customFormat="1">
      <c r="N37174" s="74"/>
    </row>
    <row r="37175" spans="14:14" customFormat="1">
      <c r="N37175" s="74"/>
    </row>
    <row r="37176" spans="14:14" customFormat="1">
      <c r="N37176" s="74"/>
    </row>
    <row r="37177" spans="14:14" customFormat="1">
      <c r="N37177" s="74"/>
    </row>
    <row r="37178" spans="14:14" customFormat="1">
      <c r="N37178" s="74"/>
    </row>
    <row r="37179" spans="14:14" customFormat="1">
      <c r="N37179" s="74"/>
    </row>
    <row r="37180" spans="14:14" customFormat="1">
      <c r="N37180" s="74"/>
    </row>
    <row r="37181" spans="14:14" customFormat="1">
      <c r="N37181" s="74"/>
    </row>
    <row r="37182" spans="14:14" customFormat="1">
      <c r="N37182" s="74"/>
    </row>
    <row r="37183" spans="14:14" customFormat="1">
      <c r="N37183" s="74"/>
    </row>
    <row r="37184" spans="14:14" customFormat="1">
      <c r="N37184" s="74"/>
    </row>
    <row r="37185" spans="14:14" customFormat="1">
      <c r="N37185" s="74"/>
    </row>
    <row r="37186" spans="14:14" customFormat="1">
      <c r="N37186" s="74"/>
    </row>
    <row r="37187" spans="14:14" customFormat="1">
      <c r="N37187" s="74"/>
    </row>
    <row r="37188" spans="14:14" customFormat="1">
      <c r="N37188" s="74"/>
    </row>
    <row r="37189" spans="14:14" customFormat="1">
      <c r="N37189" s="74"/>
    </row>
    <row r="37190" spans="14:14" customFormat="1">
      <c r="N37190" s="74"/>
    </row>
    <row r="37191" spans="14:14" customFormat="1">
      <c r="N37191" s="74"/>
    </row>
    <row r="37192" spans="14:14" customFormat="1">
      <c r="N37192" s="74"/>
    </row>
    <row r="37193" spans="14:14" customFormat="1">
      <c r="N37193" s="74"/>
    </row>
    <row r="37194" spans="14:14" customFormat="1">
      <c r="N37194" s="74"/>
    </row>
    <row r="37195" spans="14:14" customFormat="1">
      <c r="N37195" s="74"/>
    </row>
    <row r="37196" spans="14:14" customFormat="1">
      <c r="N37196" s="74"/>
    </row>
    <row r="37197" spans="14:14" customFormat="1">
      <c r="N37197" s="74"/>
    </row>
    <row r="37198" spans="14:14" customFormat="1">
      <c r="N37198" s="74"/>
    </row>
    <row r="37199" spans="14:14" customFormat="1">
      <c r="N37199" s="74"/>
    </row>
    <row r="37200" spans="14:14" customFormat="1">
      <c r="N37200" s="74"/>
    </row>
    <row r="37201" spans="14:14" customFormat="1">
      <c r="N37201" s="74"/>
    </row>
    <row r="37202" spans="14:14" customFormat="1">
      <c r="N37202" s="74"/>
    </row>
    <row r="37203" spans="14:14" customFormat="1">
      <c r="N37203" s="74"/>
    </row>
    <row r="37204" spans="14:14" customFormat="1">
      <c r="N37204" s="74"/>
    </row>
    <row r="37205" spans="14:14" customFormat="1">
      <c r="N37205" s="74"/>
    </row>
    <row r="37206" spans="14:14" customFormat="1">
      <c r="N37206" s="74"/>
    </row>
    <row r="37207" spans="14:14" customFormat="1">
      <c r="N37207" s="74"/>
    </row>
    <row r="37208" spans="14:14" customFormat="1">
      <c r="N37208" s="74"/>
    </row>
    <row r="37209" spans="14:14" customFormat="1">
      <c r="N37209" s="74"/>
    </row>
    <row r="37210" spans="14:14" customFormat="1">
      <c r="N37210" s="74"/>
    </row>
    <row r="37211" spans="14:14" customFormat="1">
      <c r="N37211" s="74"/>
    </row>
    <row r="37212" spans="14:14" customFormat="1">
      <c r="N37212" s="74"/>
    </row>
    <row r="37213" spans="14:14" customFormat="1">
      <c r="N37213" s="74"/>
    </row>
    <row r="37214" spans="14:14" customFormat="1">
      <c r="N37214" s="74"/>
    </row>
    <row r="37215" spans="14:14" customFormat="1">
      <c r="N37215" s="74"/>
    </row>
    <row r="37216" spans="14:14" customFormat="1">
      <c r="N37216" s="74"/>
    </row>
    <row r="37217" spans="14:14" customFormat="1">
      <c r="N37217" s="74"/>
    </row>
    <row r="37218" spans="14:14" customFormat="1">
      <c r="N37218" s="74"/>
    </row>
    <row r="37219" spans="14:14" customFormat="1">
      <c r="N37219" s="74"/>
    </row>
    <row r="37220" spans="14:14" customFormat="1">
      <c r="N37220" s="74"/>
    </row>
    <row r="37221" spans="14:14" customFormat="1">
      <c r="N37221" s="74"/>
    </row>
    <row r="37222" spans="14:14" customFormat="1">
      <c r="N37222" s="74"/>
    </row>
    <row r="37223" spans="14:14" customFormat="1">
      <c r="N37223" s="74"/>
    </row>
    <row r="37224" spans="14:14" customFormat="1">
      <c r="N37224" s="74"/>
    </row>
    <row r="37225" spans="14:14" customFormat="1">
      <c r="N37225" s="74"/>
    </row>
    <row r="37226" spans="14:14" customFormat="1">
      <c r="N37226" s="74"/>
    </row>
    <row r="37227" spans="14:14" customFormat="1">
      <c r="N37227" s="74"/>
    </row>
    <row r="37228" spans="14:14" customFormat="1">
      <c r="N37228" s="74"/>
    </row>
    <row r="37229" spans="14:14" customFormat="1">
      <c r="N37229" s="74"/>
    </row>
    <row r="37230" spans="14:14" customFormat="1">
      <c r="N37230" s="74"/>
    </row>
    <row r="37231" spans="14:14" customFormat="1">
      <c r="N37231" s="74"/>
    </row>
    <row r="37232" spans="14:14" customFormat="1">
      <c r="N37232" s="74"/>
    </row>
    <row r="37233" spans="14:14" customFormat="1">
      <c r="N37233" s="74"/>
    </row>
    <row r="37234" spans="14:14" customFormat="1">
      <c r="N37234" s="74"/>
    </row>
    <row r="37235" spans="14:14" customFormat="1">
      <c r="N37235" s="74"/>
    </row>
    <row r="37236" spans="14:14" customFormat="1">
      <c r="N37236" s="74"/>
    </row>
    <row r="37237" spans="14:14" customFormat="1">
      <c r="N37237" s="74"/>
    </row>
    <row r="37238" spans="14:14" customFormat="1">
      <c r="N37238" s="74"/>
    </row>
    <row r="37239" spans="14:14" customFormat="1">
      <c r="N37239" s="74"/>
    </row>
    <row r="37240" spans="14:14" customFormat="1">
      <c r="N37240" s="74"/>
    </row>
    <row r="37241" spans="14:14" customFormat="1">
      <c r="N37241" s="74"/>
    </row>
    <row r="37242" spans="14:14" customFormat="1">
      <c r="N37242" s="74"/>
    </row>
    <row r="37243" spans="14:14" customFormat="1">
      <c r="N37243" s="74"/>
    </row>
    <row r="37244" spans="14:14" customFormat="1">
      <c r="N37244" s="74"/>
    </row>
    <row r="37245" spans="14:14" customFormat="1">
      <c r="N37245" s="74"/>
    </row>
    <row r="37246" spans="14:14" customFormat="1">
      <c r="N37246" s="74"/>
    </row>
    <row r="37247" spans="14:14" customFormat="1">
      <c r="N37247" s="74"/>
    </row>
    <row r="37248" spans="14:14" customFormat="1">
      <c r="N37248" s="74"/>
    </row>
    <row r="37249" spans="14:14" customFormat="1">
      <c r="N37249" s="74"/>
    </row>
    <row r="37250" spans="14:14" customFormat="1">
      <c r="N37250" s="74"/>
    </row>
    <row r="37251" spans="14:14" customFormat="1">
      <c r="N37251" s="74"/>
    </row>
    <row r="37252" spans="14:14" customFormat="1">
      <c r="N37252" s="74"/>
    </row>
    <row r="37253" spans="14:14" customFormat="1">
      <c r="N37253" s="74"/>
    </row>
    <row r="37254" spans="14:14" customFormat="1">
      <c r="N37254" s="74"/>
    </row>
    <row r="37255" spans="14:14" customFormat="1">
      <c r="N37255" s="74"/>
    </row>
    <row r="37256" spans="14:14" customFormat="1">
      <c r="N37256" s="74"/>
    </row>
    <row r="37257" spans="14:14" customFormat="1">
      <c r="N37257" s="74"/>
    </row>
    <row r="37258" spans="14:14" customFormat="1">
      <c r="N37258" s="74"/>
    </row>
    <row r="37259" spans="14:14" customFormat="1">
      <c r="N37259" s="74"/>
    </row>
    <row r="37260" spans="14:14" customFormat="1">
      <c r="N37260" s="74"/>
    </row>
    <row r="37261" spans="14:14" customFormat="1">
      <c r="N37261" s="74"/>
    </row>
    <row r="37262" spans="14:14" customFormat="1">
      <c r="N37262" s="74"/>
    </row>
    <row r="37263" spans="14:14" customFormat="1">
      <c r="N37263" s="74"/>
    </row>
    <row r="37264" spans="14:14" customFormat="1">
      <c r="N37264" s="74"/>
    </row>
    <row r="37265" spans="14:14" customFormat="1">
      <c r="N37265" s="74"/>
    </row>
    <row r="37266" spans="14:14" customFormat="1">
      <c r="N37266" s="74"/>
    </row>
    <row r="37267" spans="14:14" customFormat="1">
      <c r="N37267" s="74"/>
    </row>
    <row r="37268" spans="14:14" customFormat="1">
      <c r="N37268" s="74"/>
    </row>
    <row r="37269" spans="14:14" customFormat="1">
      <c r="N37269" s="74"/>
    </row>
    <row r="37270" spans="14:14" customFormat="1">
      <c r="N37270" s="74"/>
    </row>
    <row r="37271" spans="14:14" customFormat="1">
      <c r="N37271" s="74"/>
    </row>
    <row r="37272" spans="14:14" customFormat="1">
      <c r="N37272" s="74"/>
    </row>
    <row r="37273" spans="14:14" customFormat="1">
      <c r="N37273" s="74"/>
    </row>
    <row r="37274" spans="14:14" customFormat="1">
      <c r="N37274" s="74"/>
    </row>
    <row r="37275" spans="14:14" customFormat="1">
      <c r="N37275" s="74"/>
    </row>
    <row r="37276" spans="14:14" customFormat="1">
      <c r="N37276" s="74"/>
    </row>
    <row r="37277" spans="14:14" customFormat="1">
      <c r="N37277" s="74"/>
    </row>
    <row r="37278" spans="14:14" customFormat="1">
      <c r="N37278" s="74"/>
    </row>
    <row r="37279" spans="14:14" customFormat="1">
      <c r="N37279" s="74"/>
    </row>
    <row r="37280" spans="14:14" customFormat="1">
      <c r="N37280" s="74"/>
    </row>
    <row r="37281" spans="14:14" customFormat="1">
      <c r="N37281" s="74"/>
    </row>
    <row r="37282" spans="14:14" customFormat="1">
      <c r="N37282" s="74"/>
    </row>
    <row r="37283" spans="14:14" customFormat="1">
      <c r="N37283" s="74"/>
    </row>
    <row r="37284" spans="14:14" customFormat="1">
      <c r="N37284" s="74"/>
    </row>
    <row r="37285" spans="14:14" customFormat="1">
      <c r="N37285" s="74"/>
    </row>
    <row r="37286" spans="14:14" customFormat="1">
      <c r="N37286" s="74"/>
    </row>
    <row r="37287" spans="14:14" customFormat="1">
      <c r="N37287" s="74"/>
    </row>
    <row r="37288" spans="14:14" customFormat="1">
      <c r="N37288" s="74"/>
    </row>
    <row r="37289" spans="14:14" customFormat="1">
      <c r="N37289" s="74"/>
    </row>
    <row r="37290" spans="14:14" customFormat="1">
      <c r="N37290" s="74"/>
    </row>
    <row r="37291" spans="14:14" customFormat="1">
      <c r="N37291" s="74"/>
    </row>
    <row r="37292" spans="14:14" customFormat="1">
      <c r="N37292" s="74"/>
    </row>
    <row r="37293" spans="14:14" customFormat="1">
      <c r="N37293" s="74"/>
    </row>
    <row r="37294" spans="14:14" customFormat="1">
      <c r="N37294" s="74"/>
    </row>
    <row r="37295" spans="14:14" customFormat="1">
      <c r="N37295" s="74"/>
    </row>
    <row r="37296" spans="14:14" customFormat="1">
      <c r="N37296" s="74"/>
    </row>
    <row r="37297" spans="14:14" customFormat="1">
      <c r="N37297" s="74"/>
    </row>
    <row r="37298" spans="14:14" customFormat="1">
      <c r="N37298" s="74"/>
    </row>
    <row r="37299" spans="14:14" customFormat="1">
      <c r="N37299" s="74"/>
    </row>
    <row r="37300" spans="14:14" customFormat="1">
      <c r="N37300" s="74"/>
    </row>
    <row r="37301" spans="14:14" customFormat="1">
      <c r="N37301" s="74"/>
    </row>
    <row r="37302" spans="14:14" customFormat="1">
      <c r="N37302" s="74"/>
    </row>
    <row r="37303" spans="14:14" customFormat="1">
      <c r="N37303" s="74"/>
    </row>
    <row r="37304" spans="14:14" customFormat="1">
      <c r="N37304" s="74"/>
    </row>
    <row r="37305" spans="14:14" customFormat="1">
      <c r="N37305" s="74"/>
    </row>
    <row r="37306" spans="14:14" customFormat="1">
      <c r="N37306" s="74"/>
    </row>
    <row r="37307" spans="14:14" customFormat="1">
      <c r="N37307" s="74"/>
    </row>
    <row r="37308" spans="14:14" customFormat="1">
      <c r="N37308" s="74"/>
    </row>
    <row r="37309" spans="14:14" customFormat="1">
      <c r="N37309" s="74"/>
    </row>
    <row r="37310" spans="14:14" customFormat="1">
      <c r="N37310" s="74"/>
    </row>
    <row r="37311" spans="14:14" customFormat="1">
      <c r="N37311" s="74"/>
    </row>
    <row r="37312" spans="14:14" customFormat="1">
      <c r="N37312" s="74"/>
    </row>
    <row r="37313" spans="14:14" customFormat="1">
      <c r="N37313" s="74"/>
    </row>
    <row r="37314" spans="14:14" customFormat="1">
      <c r="N37314" s="74"/>
    </row>
    <row r="37315" spans="14:14" customFormat="1">
      <c r="N37315" s="74"/>
    </row>
    <row r="37316" spans="14:14" customFormat="1">
      <c r="N37316" s="74"/>
    </row>
    <row r="37317" spans="14:14" customFormat="1">
      <c r="N37317" s="74"/>
    </row>
    <row r="37318" spans="14:14" customFormat="1">
      <c r="N37318" s="74"/>
    </row>
    <row r="37319" spans="14:14" customFormat="1">
      <c r="N37319" s="74"/>
    </row>
    <row r="37320" spans="14:14" customFormat="1">
      <c r="N37320" s="74"/>
    </row>
    <row r="37321" spans="14:14" customFormat="1">
      <c r="N37321" s="74"/>
    </row>
    <row r="37322" spans="14:14" customFormat="1">
      <c r="N37322" s="74"/>
    </row>
    <row r="37323" spans="14:14" customFormat="1">
      <c r="N37323" s="74"/>
    </row>
    <row r="37324" spans="14:14" customFormat="1">
      <c r="N37324" s="74"/>
    </row>
    <row r="37325" spans="14:14" customFormat="1">
      <c r="N37325" s="74"/>
    </row>
    <row r="37326" spans="14:14" customFormat="1">
      <c r="N37326" s="74"/>
    </row>
    <row r="37327" spans="14:14" customFormat="1">
      <c r="N37327" s="74"/>
    </row>
    <row r="37328" spans="14:14" customFormat="1">
      <c r="N37328" s="74"/>
    </row>
    <row r="37329" spans="14:14" customFormat="1">
      <c r="N37329" s="74"/>
    </row>
    <row r="37330" spans="14:14" customFormat="1">
      <c r="N37330" s="74"/>
    </row>
    <row r="37331" spans="14:14" customFormat="1">
      <c r="N37331" s="74"/>
    </row>
    <row r="37332" spans="14:14" customFormat="1">
      <c r="N37332" s="74"/>
    </row>
    <row r="37333" spans="14:14" customFormat="1">
      <c r="N37333" s="74"/>
    </row>
    <row r="37334" spans="14:14" customFormat="1">
      <c r="N37334" s="74"/>
    </row>
    <row r="37335" spans="14:14" customFormat="1">
      <c r="N37335" s="74"/>
    </row>
    <row r="37336" spans="14:14" customFormat="1">
      <c r="N37336" s="74"/>
    </row>
    <row r="37337" spans="14:14" customFormat="1">
      <c r="N37337" s="74"/>
    </row>
    <row r="37338" spans="14:14" customFormat="1">
      <c r="N37338" s="74"/>
    </row>
    <row r="37339" spans="14:14" customFormat="1">
      <c r="N37339" s="74"/>
    </row>
    <row r="37340" spans="14:14" customFormat="1">
      <c r="N37340" s="74"/>
    </row>
    <row r="37341" spans="14:14" customFormat="1">
      <c r="N37341" s="74"/>
    </row>
    <row r="37342" spans="14:14" customFormat="1">
      <c r="N37342" s="74"/>
    </row>
    <row r="37343" spans="14:14" customFormat="1">
      <c r="N37343" s="74"/>
    </row>
    <row r="37344" spans="14:14" customFormat="1">
      <c r="N37344" s="74"/>
    </row>
    <row r="37345" spans="14:14" customFormat="1">
      <c r="N37345" s="74"/>
    </row>
    <row r="37346" spans="14:14" customFormat="1">
      <c r="N37346" s="74"/>
    </row>
    <row r="37347" spans="14:14" customFormat="1">
      <c r="N37347" s="74"/>
    </row>
    <row r="37348" spans="14:14" customFormat="1">
      <c r="N37348" s="74"/>
    </row>
    <row r="37349" spans="14:14" customFormat="1">
      <c r="N37349" s="74"/>
    </row>
    <row r="37350" spans="14:14" customFormat="1">
      <c r="N37350" s="74"/>
    </row>
    <row r="37351" spans="14:14" customFormat="1">
      <c r="N37351" s="74"/>
    </row>
    <row r="37352" spans="14:14" customFormat="1">
      <c r="N37352" s="74"/>
    </row>
    <row r="37353" spans="14:14" customFormat="1">
      <c r="N37353" s="74"/>
    </row>
    <row r="37354" spans="14:14" customFormat="1">
      <c r="N37354" s="74"/>
    </row>
    <row r="37355" spans="14:14" customFormat="1">
      <c r="N37355" s="74"/>
    </row>
    <row r="37356" spans="14:14" customFormat="1">
      <c r="N37356" s="74"/>
    </row>
    <row r="37357" spans="14:14" customFormat="1">
      <c r="N37357" s="74"/>
    </row>
    <row r="37358" spans="14:14" customFormat="1">
      <c r="N37358" s="74"/>
    </row>
    <row r="37359" spans="14:14" customFormat="1">
      <c r="N37359" s="74"/>
    </row>
    <row r="37360" spans="14:14" customFormat="1">
      <c r="N37360" s="74"/>
    </row>
    <row r="37361" spans="14:14" customFormat="1">
      <c r="N37361" s="74"/>
    </row>
    <row r="37362" spans="14:14" customFormat="1">
      <c r="N37362" s="74"/>
    </row>
    <row r="37363" spans="14:14" customFormat="1">
      <c r="N37363" s="74"/>
    </row>
    <row r="37364" spans="14:14" customFormat="1">
      <c r="N37364" s="74"/>
    </row>
    <row r="37365" spans="14:14" customFormat="1">
      <c r="N37365" s="74"/>
    </row>
    <row r="37366" spans="14:14" customFormat="1">
      <c r="N37366" s="74"/>
    </row>
    <row r="37367" spans="14:14" customFormat="1">
      <c r="N37367" s="74"/>
    </row>
    <row r="37368" spans="14:14" customFormat="1">
      <c r="N37368" s="74"/>
    </row>
    <row r="37369" spans="14:14" customFormat="1">
      <c r="N37369" s="74"/>
    </row>
    <row r="37370" spans="14:14" customFormat="1">
      <c r="N37370" s="74"/>
    </row>
    <row r="37371" spans="14:14" customFormat="1">
      <c r="N37371" s="74"/>
    </row>
    <row r="37372" spans="14:14" customFormat="1">
      <c r="N37372" s="74"/>
    </row>
    <row r="37373" spans="14:14" customFormat="1">
      <c r="N37373" s="74"/>
    </row>
    <row r="37374" spans="14:14" customFormat="1">
      <c r="N37374" s="74"/>
    </row>
    <row r="37375" spans="14:14" customFormat="1">
      <c r="N37375" s="74"/>
    </row>
    <row r="37376" spans="14:14" customFormat="1">
      <c r="N37376" s="74"/>
    </row>
    <row r="37377" spans="14:14" customFormat="1">
      <c r="N37377" s="74"/>
    </row>
    <row r="37378" spans="14:14" customFormat="1">
      <c r="N37378" s="74"/>
    </row>
    <row r="37379" spans="14:14" customFormat="1">
      <c r="N37379" s="74"/>
    </row>
    <row r="37380" spans="14:14" customFormat="1">
      <c r="N37380" s="74"/>
    </row>
    <row r="37381" spans="14:14" customFormat="1">
      <c r="N37381" s="74"/>
    </row>
    <row r="37382" spans="14:14" customFormat="1">
      <c r="N37382" s="74"/>
    </row>
    <row r="37383" spans="14:14" customFormat="1">
      <c r="N37383" s="74"/>
    </row>
    <row r="37384" spans="14:14" customFormat="1">
      <c r="N37384" s="74"/>
    </row>
    <row r="37385" spans="14:14" customFormat="1">
      <c r="N37385" s="74"/>
    </row>
    <row r="37386" spans="14:14" customFormat="1">
      <c r="N37386" s="74"/>
    </row>
    <row r="37387" spans="14:14" customFormat="1">
      <c r="N37387" s="74"/>
    </row>
    <row r="37388" spans="14:14" customFormat="1">
      <c r="N37388" s="74"/>
    </row>
    <row r="37389" spans="14:14" customFormat="1">
      <c r="N37389" s="74"/>
    </row>
    <row r="37390" spans="14:14" customFormat="1">
      <c r="N37390" s="74"/>
    </row>
    <row r="37391" spans="14:14" customFormat="1">
      <c r="N37391" s="74"/>
    </row>
    <row r="37392" spans="14:14" customFormat="1">
      <c r="N37392" s="74"/>
    </row>
    <row r="37393" spans="14:14" customFormat="1">
      <c r="N37393" s="74"/>
    </row>
    <row r="37394" spans="14:14" customFormat="1">
      <c r="N37394" s="74"/>
    </row>
    <row r="37395" spans="14:14" customFormat="1">
      <c r="N37395" s="74"/>
    </row>
    <row r="37396" spans="14:14" customFormat="1">
      <c r="N37396" s="74"/>
    </row>
    <row r="37397" spans="14:14" customFormat="1">
      <c r="N37397" s="74"/>
    </row>
    <row r="37398" spans="14:14" customFormat="1">
      <c r="N37398" s="74"/>
    </row>
    <row r="37399" spans="14:14" customFormat="1">
      <c r="N37399" s="74"/>
    </row>
    <row r="37400" spans="14:14" customFormat="1">
      <c r="N37400" s="74"/>
    </row>
    <row r="37401" spans="14:14" customFormat="1">
      <c r="N37401" s="74"/>
    </row>
    <row r="37402" spans="14:14" customFormat="1">
      <c r="N37402" s="74"/>
    </row>
    <row r="37403" spans="14:14" customFormat="1">
      <c r="N37403" s="74"/>
    </row>
    <row r="37404" spans="14:14" customFormat="1">
      <c r="N37404" s="74"/>
    </row>
    <row r="37405" spans="14:14" customFormat="1">
      <c r="N37405" s="74"/>
    </row>
    <row r="37406" spans="14:14" customFormat="1">
      <c r="N37406" s="74"/>
    </row>
    <row r="37407" spans="14:14" customFormat="1">
      <c r="N37407" s="74"/>
    </row>
    <row r="37408" spans="14:14" customFormat="1">
      <c r="N37408" s="74"/>
    </row>
    <row r="37409" spans="14:14" customFormat="1">
      <c r="N37409" s="74"/>
    </row>
    <row r="37410" spans="14:14" customFormat="1">
      <c r="N37410" s="74"/>
    </row>
    <row r="37411" spans="14:14" customFormat="1">
      <c r="N37411" s="74"/>
    </row>
    <row r="37412" spans="14:14" customFormat="1">
      <c r="N37412" s="74"/>
    </row>
    <row r="37413" spans="14:14" customFormat="1">
      <c r="N37413" s="74"/>
    </row>
    <row r="37414" spans="14:14" customFormat="1">
      <c r="N37414" s="74"/>
    </row>
    <row r="37415" spans="14:14" customFormat="1">
      <c r="N37415" s="74"/>
    </row>
    <row r="37416" spans="14:14" customFormat="1">
      <c r="N37416" s="74"/>
    </row>
    <row r="37417" spans="14:14" customFormat="1">
      <c r="N37417" s="74"/>
    </row>
    <row r="37418" spans="14:14" customFormat="1">
      <c r="N37418" s="74"/>
    </row>
    <row r="37419" spans="14:14" customFormat="1">
      <c r="N37419" s="74"/>
    </row>
    <row r="37420" spans="14:14" customFormat="1">
      <c r="N37420" s="74"/>
    </row>
    <row r="37421" spans="14:14" customFormat="1">
      <c r="N37421" s="74"/>
    </row>
    <row r="37422" spans="14:14" customFormat="1">
      <c r="N37422" s="74"/>
    </row>
    <row r="37423" spans="14:14" customFormat="1">
      <c r="N37423" s="74"/>
    </row>
    <row r="37424" spans="14:14" customFormat="1">
      <c r="N37424" s="74"/>
    </row>
    <row r="37425" spans="14:14" customFormat="1">
      <c r="N37425" s="74"/>
    </row>
    <row r="37426" spans="14:14" customFormat="1">
      <c r="N37426" s="74"/>
    </row>
    <row r="37427" spans="14:14" customFormat="1">
      <c r="N37427" s="74"/>
    </row>
    <row r="37428" spans="14:14" customFormat="1">
      <c r="N37428" s="74"/>
    </row>
    <row r="37429" spans="14:14" customFormat="1">
      <c r="N37429" s="74"/>
    </row>
    <row r="37430" spans="14:14" customFormat="1">
      <c r="N37430" s="74"/>
    </row>
    <row r="37431" spans="14:14" customFormat="1">
      <c r="N37431" s="74"/>
    </row>
    <row r="37432" spans="14:14" customFormat="1">
      <c r="N37432" s="74"/>
    </row>
    <row r="37433" spans="14:14" customFormat="1">
      <c r="N37433" s="74"/>
    </row>
    <row r="37434" spans="14:14" customFormat="1">
      <c r="N37434" s="74"/>
    </row>
    <row r="37435" spans="14:14" customFormat="1">
      <c r="N37435" s="74"/>
    </row>
    <row r="37436" spans="14:14" customFormat="1">
      <c r="N37436" s="74"/>
    </row>
    <row r="37437" spans="14:14" customFormat="1">
      <c r="N37437" s="74"/>
    </row>
    <row r="37438" spans="14:14" customFormat="1">
      <c r="N37438" s="74"/>
    </row>
    <row r="37439" spans="14:14" customFormat="1">
      <c r="N37439" s="74"/>
    </row>
    <row r="37440" spans="14:14" customFormat="1">
      <c r="N37440" s="74"/>
    </row>
    <row r="37441" spans="14:14" customFormat="1">
      <c r="N37441" s="74"/>
    </row>
    <row r="37442" spans="14:14" customFormat="1">
      <c r="N37442" s="74"/>
    </row>
    <row r="37443" spans="14:14" customFormat="1">
      <c r="N37443" s="74"/>
    </row>
    <row r="37444" spans="14:14" customFormat="1">
      <c r="N37444" s="74"/>
    </row>
    <row r="37445" spans="14:14" customFormat="1">
      <c r="N37445" s="74"/>
    </row>
    <row r="37446" spans="14:14" customFormat="1">
      <c r="N37446" s="74"/>
    </row>
    <row r="37447" spans="14:14" customFormat="1">
      <c r="N37447" s="74"/>
    </row>
    <row r="37448" spans="14:14" customFormat="1">
      <c r="N37448" s="74"/>
    </row>
    <row r="37449" spans="14:14" customFormat="1">
      <c r="N37449" s="74"/>
    </row>
    <row r="37450" spans="14:14" customFormat="1">
      <c r="N37450" s="74"/>
    </row>
    <row r="37451" spans="14:14" customFormat="1">
      <c r="N37451" s="74"/>
    </row>
    <row r="37452" spans="14:14" customFormat="1">
      <c r="N37452" s="74"/>
    </row>
    <row r="37453" spans="14:14" customFormat="1">
      <c r="N37453" s="74"/>
    </row>
    <row r="37454" spans="14:14" customFormat="1">
      <c r="N37454" s="74"/>
    </row>
    <row r="37455" spans="14:14" customFormat="1">
      <c r="N37455" s="74"/>
    </row>
    <row r="37456" spans="14:14" customFormat="1">
      <c r="N37456" s="74"/>
    </row>
    <row r="37457" spans="14:14" customFormat="1">
      <c r="N37457" s="74"/>
    </row>
    <row r="37458" spans="14:14" customFormat="1">
      <c r="N37458" s="74"/>
    </row>
    <row r="37459" spans="14:14" customFormat="1">
      <c r="N37459" s="74"/>
    </row>
    <row r="37460" spans="14:14" customFormat="1">
      <c r="N37460" s="74"/>
    </row>
    <row r="37461" spans="14:14" customFormat="1">
      <c r="N37461" s="74"/>
    </row>
    <row r="37462" spans="14:14" customFormat="1">
      <c r="N37462" s="74"/>
    </row>
    <row r="37463" spans="14:14" customFormat="1">
      <c r="N37463" s="74"/>
    </row>
    <row r="37464" spans="14:14" customFormat="1">
      <c r="N37464" s="74"/>
    </row>
    <row r="37465" spans="14:14" customFormat="1">
      <c r="N37465" s="74"/>
    </row>
    <row r="37466" spans="14:14" customFormat="1">
      <c r="N37466" s="74"/>
    </row>
    <row r="37467" spans="14:14" customFormat="1">
      <c r="N37467" s="74"/>
    </row>
    <row r="37468" spans="14:14" customFormat="1">
      <c r="N37468" s="74"/>
    </row>
    <row r="37469" spans="14:14" customFormat="1">
      <c r="N37469" s="74"/>
    </row>
    <row r="37470" spans="14:14" customFormat="1">
      <c r="N37470" s="74"/>
    </row>
    <row r="37471" spans="14:14" customFormat="1">
      <c r="N37471" s="74"/>
    </row>
    <row r="37472" spans="14:14" customFormat="1">
      <c r="N37472" s="74"/>
    </row>
    <row r="37473" spans="14:14" customFormat="1">
      <c r="N37473" s="74"/>
    </row>
    <row r="37474" spans="14:14" customFormat="1">
      <c r="N37474" s="74"/>
    </row>
    <row r="37475" spans="14:14" customFormat="1">
      <c r="N37475" s="74"/>
    </row>
    <row r="37476" spans="14:14" customFormat="1">
      <c r="N37476" s="74"/>
    </row>
    <row r="37477" spans="14:14" customFormat="1">
      <c r="N37477" s="74"/>
    </row>
    <row r="37478" spans="14:14" customFormat="1">
      <c r="N37478" s="74"/>
    </row>
    <row r="37479" spans="14:14" customFormat="1">
      <c r="N37479" s="74"/>
    </row>
    <row r="37480" spans="14:14" customFormat="1">
      <c r="N37480" s="74"/>
    </row>
    <row r="37481" spans="14:14" customFormat="1">
      <c r="N37481" s="74"/>
    </row>
    <row r="37482" spans="14:14" customFormat="1">
      <c r="N37482" s="74"/>
    </row>
    <row r="37483" spans="14:14" customFormat="1">
      <c r="N37483" s="74"/>
    </row>
    <row r="37484" spans="14:14" customFormat="1">
      <c r="N37484" s="74"/>
    </row>
    <row r="37485" spans="14:14" customFormat="1">
      <c r="N37485" s="74"/>
    </row>
    <row r="37486" spans="14:14" customFormat="1">
      <c r="N37486" s="74"/>
    </row>
    <row r="37487" spans="14:14" customFormat="1">
      <c r="N37487" s="74"/>
    </row>
    <row r="37488" spans="14:14" customFormat="1">
      <c r="N37488" s="74"/>
    </row>
    <row r="37489" spans="14:14" customFormat="1">
      <c r="N37489" s="74"/>
    </row>
    <row r="37490" spans="14:14" customFormat="1">
      <c r="N37490" s="74"/>
    </row>
    <row r="37491" spans="14:14" customFormat="1">
      <c r="N37491" s="74"/>
    </row>
    <row r="37492" spans="14:14" customFormat="1">
      <c r="N37492" s="74"/>
    </row>
    <row r="37493" spans="14:14" customFormat="1">
      <c r="N37493" s="74"/>
    </row>
    <row r="37494" spans="14:14" customFormat="1">
      <c r="N37494" s="74"/>
    </row>
    <row r="37495" spans="14:14" customFormat="1">
      <c r="N37495" s="74"/>
    </row>
    <row r="37496" spans="14:14" customFormat="1">
      <c r="N37496" s="74"/>
    </row>
    <row r="37497" spans="14:14" customFormat="1">
      <c r="N37497" s="74"/>
    </row>
    <row r="37498" spans="14:14" customFormat="1">
      <c r="N37498" s="74"/>
    </row>
    <row r="37499" spans="14:14" customFormat="1">
      <c r="N37499" s="74"/>
    </row>
    <row r="37500" spans="14:14" customFormat="1">
      <c r="N37500" s="74"/>
    </row>
    <row r="37501" spans="14:14" customFormat="1">
      <c r="N37501" s="74"/>
    </row>
    <row r="37502" spans="14:14" customFormat="1">
      <c r="N37502" s="74"/>
    </row>
    <row r="37503" spans="14:14" customFormat="1">
      <c r="N37503" s="74"/>
    </row>
    <row r="37504" spans="14:14" customFormat="1">
      <c r="N37504" s="74"/>
    </row>
    <row r="37505" spans="14:14" customFormat="1">
      <c r="N37505" s="74"/>
    </row>
    <row r="37506" spans="14:14" customFormat="1">
      <c r="N37506" s="74"/>
    </row>
    <row r="37507" spans="14:14" customFormat="1">
      <c r="N37507" s="74"/>
    </row>
    <row r="37508" spans="14:14" customFormat="1">
      <c r="N37508" s="74"/>
    </row>
    <row r="37509" spans="14:14" customFormat="1">
      <c r="N37509" s="74"/>
    </row>
    <row r="37510" spans="14:14" customFormat="1">
      <c r="N37510" s="74"/>
    </row>
    <row r="37511" spans="14:14" customFormat="1">
      <c r="N37511" s="74"/>
    </row>
    <row r="37512" spans="14:14" customFormat="1">
      <c r="N37512" s="74"/>
    </row>
    <row r="37513" spans="14:14" customFormat="1">
      <c r="N37513" s="74"/>
    </row>
    <row r="37514" spans="14:14" customFormat="1">
      <c r="N37514" s="74"/>
    </row>
    <row r="37515" spans="14:14" customFormat="1">
      <c r="N37515" s="74"/>
    </row>
    <row r="37516" spans="14:14" customFormat="1">
      <c r="N37516" s="74"/>
    </row>
    <row r="37517" spans="14:14" customFormat="1">
      <c r="N37517" s="74"/>
    </row>
    <row r="37518" spans="14:14" customFormat="1">
      <c r="N37518" s="74"/>
    </row>
    <row r="37519" spans="14:14" customFormat="1">
      <c r="N37519" s="74"/>
    </row>
    <row r="37520" spans="14:14" customFormat="1">
      <c r="N37520" s="74"/>
    </row>
    <row r="37521" spans="14:14" customFormat="1">
      <c r="N37521" s="74"/>
    </row>
    <row r="37522" spans="14:14" customFormat="1">
      <c r="N37522" s="74"/>
    </row>
    <row r="37523" spans="14:14" customFormat="1">
      <c r="N37523" s="74"/>
    </row>
    <row r="37524" spans="14:14" customFormat="1">
      <c r="N37524" s="74"/>
    </row>
    <row r="37525" spans="14:14" customFormat="1">
      <c r="N37525" s="74"/>
    </row>
    <row r="37526" spans="14:14" customFormat="1">
      <c r="N37526" s="74"/>
    </row>
    <row r="37527" spans="14:14" customFormat="1">
      <c r="N37527" s="74"/>
    </row>
    <row r="37528" spans="14:14" customFormat="1">
      <c r="N37528" s="74"/>
    </row>
    <row r="37529" spans="14:14" customFormat="1">
      <c r="N37529" s="74"/>
    </row>
    <row r="37530" spans="14:14" customFormat="1">
      <c r="N37530" s="74"/>
    </row>
    <row r="37531" spans="14:14" customFormat="1">
      <c r="N37531" s="74"/>
    </row>
    <row r="37532" spans="14:14" customFormat="1">
      <c r="N37532" s="74"/>
    </row>
    <row r="37533" spans="14:14" customFormat="1">
      <c r="N37533" s="74"/>
    </row>
    <row r="37534" spans="14:14" customFormat="1">
      <c r="N37534" s="74"/>
    </row>
    <row r="37535" spans="14:14" customFormat="1">
      <c r="N37535" s="74"/>
    </row>
    <row r="37536" spans="14:14" customFormat="1">
      <c r="N37536" s="74"/>
    </row>
    <row r="37537" spans="14:14" customFormat="1">
      <c r="N37537" s="74"/>
    </row>
    <row r="37538" spans="14:14" customFormat="1">
      <c r="N37538" s="74"/>
    </row>
    <row r="37539" spans="14:14" customFormat="1">
      <c r="N37539" s="74"/>
    </row>
    <row r="37540" spans="14:14" customFormat="1">
      <c r="N37540" s="74"/>
    </row>
    <row r="37541" spans="14:14" customFormat="1">
      <c r="N37541" s="74"/>
    </row>
    <row r="37542" spans="14:14" customFormat="1">
      <c r="N37542" s="74"/>
    </row>
    <row r="37543" spans="14:14" customFormat="1">
      <c r="N37543" s="74"/>
    </row>
    <row r="37544" spans="14:14" customFormat="1">
      <c r="N37544" s="74"/>
    </row>
    <row r="37545" spans="14:14" customFormat="1">
      <c r="N37545" s="74"/>
    </row>
    <row r="37546" spans="14:14" customFormat="1">
      <c r="N37546" s="74"/>
    </row>
    <row r="37547" spans="14:14" customFormat="1">
      <c r="N37547" s="74"/>
    </row>
    <row r="37548" spans="14:14" customFormat="1">
      <c r="N37548" s="74"/>
    </row>
    <row r="37549" spans="14:14" customFormat="1">
      <c r="N37549" s="74"/>
    </row>
    <row r="37550" spans="14:14" customFormat="1">
      <c r="N37550" s="74"/>
    </row>
    <row r="37551" spans="14:14" customFormat="1">
      <c r="N37551" s="74"/>
    </row>
    <row r="37552" spans="14:14" customFormat="1">
      <c r="N37552" s="74"/>
    </row>
    <row r="37553" spans="14:14" customFormat="1">
      <c r="N37553" s="74"/>
    </row>
    <row r="37554" spans="14:14" customFormat="1">
      <c r="N37554" s="74"/>
    </row>
    <row r="37555" spans="14:14" customFormat="1">
      <c r="N37555" s="74"/>
    </row>
    <row r="37556" spans="14:14" customFormat="1">
      <c r="N37556" s="74"/>
    </row>
    <row r="37557" spans="14:14" customFormat="1">
      <c r="N37557" s="74"/>
    </row>
    <row r="37558" spans="14:14" customFormat="1">
      <c r="N37558" s="74"/>
    </row>
    <row r="37559" spans="14:14" customFormat="1">
      <c r="N37559" s="74"/>
    </row>
    <row r="37560" spans="14:14" customFormat="1">
      <c r="N37560" s="74"/>
    </row>
    <row r="37561" spans="14:14" customFormat="1">
      <c r="N37561" s="74"/>
    </row>
    <row r="37562" spans="14:14" customFormat="1">
      <c r="N37562" s="74"/>
    </row>
    <row r="37563" spans="14:14" customFormat="1">
      <c r="N37563" s="74"/>
    </row>
    <row r="37564" spans="14:14" customFormat="1">
      <c r="N37564" s="74"/>
    </row>
    <row r="37565" spans="14:14" customFormat="1">
      <c r="N37565" s="74"/>
    </row>
    <row r="37566" spans="14:14" customFormat="1">
      <c r="N37566" s="74"/>
    </row>
    <row r="37567" spans="14:14" customFormat="1">
      <c r="N37567" s="74"/>
    </row>
    <row r="37568" spans="14:14" customFormat="1">
      <c r="N37568" s="74"/>
    </row>
    <row r="37569" spans="14:14" customFormat="1">
      <c r="N37569" s="74"/>
    </row>
    <row r="37570" spans="14:14" customFormat="1">
      <c r="N37570" s="74"/>
    </row>
    <row r="37571" spans="14:14" customFormat="1">
      <c r="N37571" s="74"/>
    </row>
    <row r="37572" spans="14:14" customFormat="1">
      <c r="N37572" s="74"/>
    </row>
    <row r="37573" spans="14:14" customFormat="1">
      <c r="N37573" s="74"/>
    </row>
    <row r="37574" spans="14:14" customFormat="1">
      <c r="N37574" s="74"/>
    </row>
    <row r="37575" spans="14:14" customFormat="1">
      <c r="N37575" s="74"/>
    </row>
    <row r="37576" spans="14:14" customFormat="1">
      <c r="N37576" s="74"/>
    </row>
    <row r="37577" spans="14:14" customFormat="1">
      <c r="N37577" s="74"/>
    </row>
    <row r="37578" spans="14:14" customFormat="1">
      <c r="N37578" s="74"/>
    </row>
    <row r="37579" spans="14:14" customFormat="1">
      <c r="N37579" s="74"/>
    </row>
    <row r="37580" spans="14:14" customFormat="1">
      <c r="N37580" s="74"/>
    </row>
    <row r="37581" spans="14:14" customFormat="1">
      <c r="N37581" s="74"/>
    </row>
    <row r="37582" spans="14:14" customFormat="1">
      <c r="N37582" s="74"/>
    </row>
    <row r="37583" spans="14:14" customFormat="1">
      <c r="N37583" s="74"/>
    </row>
    <row r="37584" spans="14:14" customFormat="1">
      <c r="N37584" s="74"/>
    </row>
    <row r="37585" spans="14:14" customFormat="1">
      <c r="N37585" s="74"/>
    </row>
    <row r="37586" spans="14:14" customFormat="1">
      <c r="N37586" s="74"/>
    </row>
    <row r="37587" spans="14:14" customFormat="1">
      <c r="N37587" s="74"/>
    </row>
    <row r="37588" spans="14:14" customFormat="1">
      <c r="N37588" s="74"/>
    </row>
    <row r="37589" spans="14:14" customFormat="1">
      <c r="N37589" s="74"/>
    </row>
    <row r="37590" spans="14:14" customFormat="1">
      <c r="N37590" s="74"/>
    </row>
    <row r="37591" spans="14:14" customFormat="1">
      <c r="N37591" s="74"/>
    </row>
    <row r="37592" spans="14:14" customFormat="1">
      <c r="N37592" s="74"/>
    </row>
    <row r="37593" spans="14:14" customFormat="1">
      <c r="N37593" s="74"/>
    </row>
    <row r="37594" spans="14:14" customFormat="1">
      <c r="N37594" s="74"/>
    </row>
    <row r="37595" spans="14:14" customFormat="1">
      <c r="N37595" s="74"/>
    </row>
    <row r="37596" spans="14:14" customFormat="1">
      <c r="N37596" s="74"/>
    </row>
    <row r="37597" spans="14:14" customFormat="1">
      <c r="N37597" s="74"/>
    </row>
    <row r="37598" spans="14:14" customFormat="1">
      <c r="N37598" s="74"/>
    </row>
    <row r="37599" spans="14:14" customFormat="1">
      <c r="N37599" s="74"/>
    </row>
    <row r="37600" spans="14:14" customFormat="1">
      <c r="N37600" s="74"/>
    </row>
    <row r="37601" spans="14:14" customFormat="1">
      <c r="N37601" s="74"/>
    </row>
    <row r="37602" spans="14:14" customFormat="1">
      <c r="N37602" s="74"/>
    </row>
    <row r="37603" spans="14:14" customFormat="1">
      <c r="N37603" s="74"/>
    </row>
    <row r="37604" spans="14:14" customFormat="1">
      <c r="N37604" s="74"/>
    </row>
    <row r="37605" spans="14:14" customFormat="1">
      <c r="N37605" s="74"/>
    </row>
    <row r="37606" spans="14:14" customFormat="1">
      <c r="N37606" s="74"/>
    </row>
    <row r="37607" spans="14:14" customFormat="1">
      <c r="N37607" s="74"/>
    </row>
    <row r="37608" spans="14:14" customFormat="1">
      <c r="N37608" s="74"/>
    </row>
    <row r="37609" spans="14:14" customFormat="1">
      <c r="N37609" s="74"/>
    </row>
    <row r="37610" spans="14:14" customFormat="1">
      <c r="N37610" s="74"/>
    </row>
    <row r="37611" spans="14:14" customFormat="1">
      <c r="N37611" s="74"/>
    </row>
    <row r="37612" spans="14:14" customFormat="1">
      <c r="N37612" s="74"/>
    </row>
    <row r="37613" spans="14:14" customFormat="1">
      <c r="N37613" s="74"/>
    </row>
    <row r="37614" spans="14:14" customFormat="1">
      <c r="N37614" s="74"/>
    </row>
    <row r="37615" spans="14:14" customFormat="1">
      <c r="N37615" s="74"/>
    </row>
    <row r="37616" spans="14:14" customFormat="1">
      <c r="N37616" s="74"/>
    </row>
    <row r="37617" spans="14:14" customFormat="1">
      <c r="N37617" s="74"/>
    </row>
    <row r="37618" spans="14:14" customFormat="1">
      <c r="N37618" s="74"/>
    </row>
    <row r="37619" spans="14:14" customFormat="1">
      <c r="N37619" s="74"/>
    </row>
    <row r="37620" spans="14:14" customFormat="1">
      <c r="N37620" s="74"/>
    </row>
    <row r="37621" spans="14:14" customFormat="1">
      <c r="N37621" s="74"/>
    </row>
    <row r="37622" spans="14:14" customFormat="1">
      <c r="N37622" s="74"/>
    </row>
    <row r="37623" spans="14:14" customFormat="1">
      <c r="N37623" s="74"/>
    </row>
    <row r="37624" spans="14:14" customFormat="1">
      <c r="N37624" s="74"/>
    </row>
    <row r="37625" spans="14:14" customFormat="1">
      <c r="N37625" s="74"/>
    </row>
    <row r="37626" spans="14:14" customFormat="1">
      <c r="N37626" s="74"/>
    </row>
    <row r="37627" spans="14:14" customFormat="1">
      <c r="N37627" s="74"/>
    </row>
    <row r="37628" spans="14:14" customFormat="1">
      <c r="N37628" s="74"/>
    </row>
    <row r="37629" spans="14:14" customFormat="1">
      <c r="N37629" s="74"/>
    </row>
    <row r="37630" spans="14:14" customFormat="1">
      <c r="N37630" s="74"/>
    </row>
    <row r="37631" spans="14:14" customFormat="1">
      <c r="N37631" s="74"/>
    </row>
    <row r="37632" spans="14:14" customFormat="1">
      <c r="N37632" s="74"/>
    </row>
    <row r="37633" spans="14:14" customFormat="1">
      <c r="N37633" s="74"/>
    </row>
    <row r="37634" spans="14:14" customFormat="1">
      <c r="N37634" s="74"/>
    </row>
    <row r="37635" spans="14:14" customFormat="1">
      <c r="N37635" s="74"/>
    </row>
    <row r="37636" spans="14:14" customFormat="1">
      <c r="N37636" s="74"/>
    </row>
    <row r="37637" spans="14:14" customFormat="1">
      <c r="N37637" s="74"/>
    </row>
    <row r="37638" spans="14:14" customFormat="1">
      <c r="N37638" s="74"/>
    </row>
    <row r="37639" spans="14:14" customFormat="1">
      <c r="N37639" s="74"/>
    </row>
    <row r="37640" spans="14:14" customFormat="1">
      <c r="N37640" s="74"/>
    </row>
    <row r="37641" spans="14:14" customFormat="1">
      <c r="N37641" s="74"/>
    </row>
    <row r="37642" spans="14:14" customFormat="1">
      <c r="N37642" s="74"/>
    </row>
    <row r="37643" spans="14:14" customFormat="1">
      <c r="N37643" s="74"/>
    </row>
    <row r="37644" spans="14:14" customFormat="1">
      <c r="N37644" s="74"/>
    </row>
    <row r="37645" spans="14:14" customFormat="1">
      <c r="N37645" s="74"/>
    </row>
    <row r="37646" spans="14:14" customFormat="1">
      <c r="N37646" s="74"/>
    </row>
    <row r="37647" spans="14:14" customFormat="1">
      <c r="N37647" s="74"/>
    </row>
    <row r="37648" spans="14:14" customFormat="1">
      <c r="N37648" s="74"/>
    </row>
    <row r="37649" spans="14:14" customFormat="1">
      <c r="N37649" s="74"/>
    </row>
    <row r="37650" spans="14:14" customFormat="1">
      <c r="N37650" s="74"/>
    </row>
    <row r="37651" spans="14:14" customFormat="1">
      <c r="N37651" s="74"/>
    </row>
    <row r="37652" spans="14:14" customFormat="1">
      <c r="N37652" s="74"/>
    </row>
    <row r="37653" spans="14:14" customFormat="1">
      <c r="N37653" s="74"/>
    </row>
    <row r="37654" spans="14:14" customFormat="1">
      <c r="N37654" s="74"/>
    </row>
    <row r="37655" spans="14:14" customFormat="1">
      <c r="N37655" s="74"/>
    </row>
    <row r="37656" spans="14:14" customFormat="1">
      <c r="N37656" s="74"/>
    </row>
    <row r="37657" spans="14:14" customFormat="1">
      <c r="N37657" s="74"/>
    </row>
    <row r="37658" spans="14:14" customFormat="1">
      <c r="N37658" s="74"/>
    </row>
    <row r="37659" spans="14:14" customFormat="1">
      <c r="N37659" s="74"/>
    </row>
    <row r="37660" spans="14:14" customFormat="1">
      <c r="N37660" s="74"/>
    </row>
    <row r="37661" spans="14:14" customFormat="1">
      <c r="N37661" s="74"/>
    </row>
    <row r="37662" spans="14:14" customFormat="1">
      <c r="N37662" s="74"/>
    </row>
    <row r="37663" spans="14:14" customFormat="1">
      <c r="N37663" s="74"/>
    </row>
    <row r="37664" spans="14:14" customFormat="1">
      <c r="N37664" s="74"/>
    </row>
    <row r="37665" spans="14:14" customFormat="1">
      <c r="N37665" s="74"/>
    </row>
    <row r="37666" spans="14:14" customFormat="1">
      <c r="N37666" s="74"/>
    </row>
    <row r="37667" spans="14:14" customFormat="1">
      <c r="N37667" s="74"/>
    </row>
    <row r="37668" spans="14:14" customFormat="1">
      <c r="N37668" s="74"/>
    </row>
    <row r="37669" spans="14:14" customFormat="1">
      <c r="N37669" s="74"/>
    </row>
    <row r="37670" spans="14:14" customFormat="1">
      <c r="N37670" s="74"/>
    </row>
    <row r="37671" spans="14:14" customFormat="1">
      <c r="N37671" s="74"/>
    </row>
    <row r="37672" spans="14:14" customFormat="1">
      <c r="N37672" s="74"/>
    </row>
    <row r="37673" spans="14:14" customFormat="1">
      <c r="N37673" s="74"/>
    </row>
    <row r="37674" spans="14:14" customFormat="1">
      <c r="N37674" s="74"/>
    </row>
    <row r="37675" spans="14:14" customFormat="1">
      <c r="N37675" s="74"/>
    </row>
    <row r="37676" spans="14:14" customFormat="1">
      <c r="N37676" s="74"/>
    </row>
    <row r="37677" spans="14:14" customFormat="1">
      <c r="N37677" s="74"/>
    </row>
    <row r="37678" spans="14:14" customFormat="1">
      <c r="N37678" s="74"/>
    </row>
    <row r="37679" spans="14:14" customFormat="1">
      <c r="N37679" s="74"/>
    </row>
    <row r="37680" spans="14:14" customFormat="1">
      <c r="N37680" s="74"/>
    </row>
    <row r="37681" spans="14:14" customFormat="1">
      <c r="N37681" s="74"/>
    </row>
    <row r="37682" spans="14:14" customFormat="1">
      <c r="N37682" s="74"/>
    </row>
    <row r="37683" spans="14:14" customFormat="1">
      <c r="N37683" s="74"/>
    </row>
    <row r="37684" spans="14:14" customFormat="1">
      <c r="N37684" s="74"/>
    </row>
    <row r="37685" spans="14:14" customFormat="1">
      <c r="N37685" s="74"/>
    </row>
    <row r="37686" spans="14:14" customFormat="1">
      <c r="N37686" s="74"/>
    </row>
    <row r="37687" spans="14:14" customFormat="1">
      <c r="N37687" s="74"/>
    </row>
    <row r="37688" spans="14:14" customFormat="1">
      <c r="N37688" s="74"/>
    </row>
    <row r="37689" spans="14:14" customFormat="1">
      <c r="N37689" s="74"/>
    </row>
    <row r="37690" spans="14:14" customFormat="1">
      <c r="N37690" s="74"/>
    </row>
    <row r="37691" spans="14:14" customFormat="1">
      <c r="N37691" s="74"/>
    </row>
    <row r="37692" spans="14:14" customFormat="1">
      <c r="N37692" s="74"/>
    </row>
    <row r="37693" spans="14:14" customFormat="1">
      <c r="N37693" s="74"/>
    </row>
    <row r="37694" spans="14:14" customFormat="1">
      <c r="N37694" s="74"/>
    </row>
    <row r="37695" spans="14:14" customFormat="1">
      <c r="N37695" s="74"/>
    </row>
    <row r="37696" spans="14:14" customFormat="1">
      <c r="N37696" s="74"/>
    </row>
    <row r="37697" spans="14:14" customFormat="1">
      <c r="N37697" s="74"/>
    </row>
    <row r="37698" spans="14:14" customFormat="1">
      <c r="N37698" s="74"/>
    </row>
    <row r="37699" spans="14:14" customFormat="1">
      <c r="N37699" s="74"/>
    </row>
    <row r="37700" spans="14:14" customFormat="1">
      <c r="N37700" s="74"/>
    </row>
    <row r="37701" spans="14:14" customFormat="1">
      <c r="N37701" s="74"/>
    </row>
    <row r="37702" spans="14:14" customFormat="1">
      <c r="N37702" s="74"/>
    </row>
    <row r="37703" spans="14:14" customFormat="1">
      <c r="N37703" s="74"/>
    </row>
    <row r="37704" spans="14:14" customFormat="1">
      <c r="N37704" s="74"/>
    </row>
    <row r="37705" spans="14:14" customFormat="1">
      <c r="N37705" s="74"/>
    </row>
    <row r="37706" spans="14:14" customFormat="1">
      <c r="N37706" s="74"/>
    </row>
    <row r="37707" spans="14:14" customFormat="1">
      <c r="N37707" s="74"/>
    </row>
    <row r="37708" spans="14:14" customFormat="1">
      <c r="N37708" s="74"/>
    </row>
    <row r="37709" spans="14:14" customFormat="1">
      <c r="N37709" s="74"/>
    </row>
    <row r="37710" spans="14:14" customFormat="1">
      <c r="N37710" s="74"/>
    </row>
    <row r="37711" spans="14:14" customFormat="1">
      <c r="N37711" s="74"/>
    </row>
    <row r="37712" spans="14:14" customFormat="1">
      <c r="N37712" s="74"/>
    </row>
    <row r="37713" spans="14:14" customFormat="1">
      <c r="N37713" s="74"/>
    </row>
    <row r="37714" spans="14:14" customFormat="1">
      <c r="N37714" s="74"/>
    </row>
    <row r="37715" spans="14:14" customFormat="1">
      <c r="N37715" s="74"/>
    </row>
    <row r="37716" spans="14:14" customFormat="1">
      <c r="N37716" s="74"/>
    </row>
    <row r="37717" spans="14:14" customFormat="1">
      <c r="N37717" s="74"/>
    </row>
    <row r="37718" spans="14:14" customFormat="1">
      <c r="N37718" s="74"/>
    </row>
    <row r="37719" spans="14:14" customFormat="1">
      <c r="N37719" s="74"/>
    </row>
    <row r="37720" spans="14:14" customFormat="1">
      <c r="N37720" s="74"/>
    </row>
    <row r="37721" spans="14:14" customFormat="1">
      <c r="N37721" s="74"/>
    </row>
    <row r="37722" spans="14:14" customFormat="1">
      <c r="N37722" s="74"/>
    </row>
    <row r="37723" spans="14:14" customFormat="1">
      <c r="N37723" s="74"/>
    </row>
    <row r="37724" spans="14:14" customFormat="1">
      <c r="N37724" s="74"/>
    </row>
    <row r="37725" spans="14:14" customFormat="1">
      <c r="N37725" s="74"/>
    </row>
    <row r="37726" spans="14:14" customFormat="1">
      <c r="N37726" s="74"/>
    </row>
    <row r="37727" spans="14:14" customFormat="1">
      <c r="N37727" s="74"/>
    </row>
    <row r="37728" spans="14:14" customFormat="1">
      <c r="N37728" s="74"/>
    </row>
    <row r="37729" spans="14:14" customFormat="1">
      <c r="N37729" s="74"/>
    </row>
    <row r="37730" spans="14:14" customFormat="1">
      <c r="N37730" s="74"/>
    </row>
    <row r="37731" spans="14:14" customFormat="1">
      <c r="N37731" s="74"/>
    </row>
    <row r="37732" spans="14:14" customFormat="1">
      <c r="N37732" s="74"/>
    </row>
    <row r="37733" spans="14:14" customFormat="1">
      <c r="N37733" s="74"/>
    </row>
    <row r="37734" spans="14:14" customFormat="1">
      <c r="N37734" s="74"/>
    </row>
    <row r="37735" spans="14:14" customFormat="1">
      <c r="N37735" s="74"/>
    </row>
    <row r="37736" spans="14:14" customFormat="1">
      <c r="N37736" s="74"/>
    </row>
    <row r="37737" spans="14:14" customFormat="1">
      <c r="N37737" s="74"/>
    </row>
    <row r="37738" spans="14:14" customFormat="1">
      <c r="N37738" s="74"/>
    </row>
    <row r="37739" spans="14:14" customFormat="1">
      <c r="N37739" s="74"/>
    </row>
    <row r="37740" spans="14:14" customFormat="1">
      <c r="N37740" s="74"/>
    </row>
    <row r="37741" spans="14:14" customFormat="1">
      <c r="N37741" s="74"/>
    </row>
    <row r="37742" spans="14:14" customFormat="1">
      <c r="N37742" s="74"/>
    </row>
    <row r="37743" spans="14:14" customFormat="1">
      <c r="N37743" s="74"/>
    </row>
    <row r="37744" spans="14:14" customFormat="1">
      <c r="N37744" s="74"/>
    </row>
    <row r="37745" spans="14:14" customFormat="1">
      <c r="N37745" s="74"/>
    </row>
    <row r="37746" spans="14:14" customFormat="1">
      <c r="N37746" s="74"/>
    </row>
    <row r="37747" spans="14:14" customFormat="1">
      <c r="N37747" s="74"/>
    </row>
    <row r="37748" spans="14:14" customFormat="1">
      <c r="N37748" s="74"/>
    </row>
    <row r="37749" spans="14:14" customFormat="1">
      <c r="N37749" s="74"/>
    </row>
    <row r="37750" spans="14:14" customFormat="1">
      <c r="N37750" s="74"/>
    </row>
    <row r="37751" spans="14:14" customFormat="1">
      <c r="N37751" s="74"/>
    </row>
    <row r="37752" spans="14:14" customFormat="1">
      <c r="N37752" s="74"/>
    </row>
    <row r="37753" spans="14:14" customFormat="1">
      <c r="N37753" s="74"/>
    </row>
    <row r="37754" spans="14:14" customFormat="1">
      <c r="N37754" s="74"/>
    </row>
    <row r="37755" spans="14:14" customFormat="1">
      <c r="N37755" s="74"/>
    </row>
    <row r="37756" spans="14:14" customFormat="1">
      <c r="N37756" s="74"/>
    </row>
    <row r="37757" spans="14:14" customFormat="1">
      <c r="N37757" s="74"/>
    </row>
    <row r="37758" spans="14:14" customFormat="1">
      <c r="N37758" s="74"/>
    </row>
    <row r="37759" spans="14:14" customFormat="1">
      <c r="N37759" s="74"/>
    </row>
    <row r="37760" spans="14:14" customFormat="1">
      <c r="N37760" s="74"/>
    </row>
    <row r="37761" spans="14:14" customFormat="1">
      <c r="N37761" s="74"/>
    </row>
    <row r="37762" spans="14:14" customFormat="1">
      <c r="N37762" s="74"/>
    </row>
    <row r="37763" spans="14:14" customFormat="1">
      <c r="N37763" s="74"/>
    </row>
    <row r="37764" spans="14:14" customFormat="1">
      <c r="N37764" s="74"/>
    </row>
    <row r="37765" spans="14:14" customFormat="1">
      <c r="N37765" s="74"/>
    </row>
    <row r="37766" spans="14:14" customFormat="1">
      <c r="N37766" s="74"/>
    </row>
    <row r="37767" spans="14:14" customFormat="1">
      <c r="N37767" s="74"/>
    </row>
    <row r="37768" spans="14:14" customFormat="1">
      <c r="N37768" s="74"/>
    </row>
    <row r="37769" spans="14:14" customFormat="1">
      <c r="N37769" s="74"/>
    </row>
    <row r="37770" spans="14:14" customFormat="1">
      <c r="N37770" s="74"/>
    </row>
    <row r="37771" spans="14:14" customFormat="1">
      <c r="N37771" s="74"/>
    </row>
    <row r="37772" spans="14:14" customFormat="1">
      <c r="N37772" s="74"/>
    </row>
    <row r="37773" spans="14:14" customFormat="1">
      <c r="N37773" s="74"/>
    </row>
    <row r="37774" spans="14:14" customFormat="1">
      <c r="N37774" s="74"/>
    </row>
    <row r="37775" spans="14:14" customFormat="1">
      <c r="N37775" s="74"/>
    </row>
    <row r="37776" spans="14:14" customFormat="1">
      <c r="N37776" s="74"/>
    </row>
    <row r="37777" spans="14:14" customFormat="1">
      <c r="N37777" s="74"/>
    </row>
    <row r="37778" spans="14:14" customFormat="1">
      <c r="N37778" s="74"/>
    </row>
    <row r="37779" spans="14:14" customFormat="1">
      <c r="N37779" s="74"/>
    </row>
    <row r="37780" spans="14:14" customFormat="1">
      <c r="N37780" s="74"/>
    </row>
    <row r="37781" spans="14:14" customFormat="1">
      <c r="N37781" s="74"/>
    </row>
    <row r="37782" spans="14:14" customFormat="1">
      <c r="N37782" s="74"/>
    </row>
    <row r="37783" spans="14:14" customFormat="1">
      <c r="N37783" s="74"/>
    </row>
    <row r="37784" spans="14:14" customFormat="1">
      <c r="N37784" s="74"/>
    </row>
    <row r="37785" spans="14:14" customFormat="1">
      <c r="N37785" s="74"/>
    </row>
    <row r="37786" spans="14:14" customFormat="1">
      <c r="N37786" s="74"/>
    </row>
    <row r="37787" spans="14:14" customFormat="1">
      <c r="N37787" s="74"/>
    </row>
    <row r="37788" spans="14:14" customFormat="1">
      <c r="N37788" s="74"/>
    </row>
    <row r="37789" spans="14:14" customFormat="1">
      <c r="N37789" s="74"/>
    </row>
    <row r="37790" spans="14:14" customFormat="1">
      <c r="N37790" s="74"/>
    </row>
    <row r="37791" spans="14:14" customFormat="1">
      <c r="N37791" s="74"/>
    </row>
    <row r="37792" spans="14:14" customFormat="1">
      <c r="N37792" s="74"/>
    </row>
    <row r="37793" spans="14:14" customFormat="1">
      <c r="N37793" s="74"/>
    </row>
    <row r="37794" spans="14:14" customFormat="1">
      <c r="N37794" s="74"/>
    </row>
    <row r="37795" spans="14:14" customFormat="1">
      <c r="N37795" s="74"/>
    </row>
    <row r="37796" spans="14:14" customFormat="1">
      <c r="N37796" s="74"/>
    </row>
    <row r="37797" spans="14:14" customFormat="1">
      <c r="N37797" s="74"/>
    </row>
    <row r="37798" spans="14:14" customFormat="1">
      <c r="N37798" s="74"/>
    </row>
    <row r="37799" spans="14:14" customFormat="1">
      <c r="N37799" s="74"/>
    </row>
    <row r="37800" spans="14:14" customFormat="1">
      <c r="N37800" s="74"/>
    </row>
    <row r="37801" spans="14:14" customFormat="1">
      <c r="N37801" s="74"/>
    </row>
    <row r="37802" spans="14:14" customFormat="1">
      <c r="N37802" s="74"/>
    </row>
    <row r="37803" spans="14:14" customFormat="1">
      <c r="N37803" s="74"/>
    </row>
    <row r="37804" spans="14:14" customFormat="1">
      <c r="N37804" s="74"/>
    </row>
    <row r="37805" spans="14:14" customFormat="1">
      <c r="N37805" s="74"/>
    </row>
    <row r="37806" spans="14:14" customFormat="1">
      <c r="N37806" s="74"/>
    </row>
    <row r="37807" spans="14:14" customFormat="1">
      <c r="N37807" s="74"/>
    </row>
    <row r="37808" spans="14:14" customFormat="1">
      <c r="N37808" s="74"/>
    </row>
    <row r="37809" spans="14:14" customFormat="1">
      <c r="N37809" s="74"/>
    </row>
    <row r="37810" spans="14:14" customFormat="1">
      <c r="N37810" s="74"/>
    </row>
    <row r="37811" spans="14:14" customFormat="1">
      <c r="N37811" s="74"/>
    </row>
    <row r="37812" spans="14:14" customFormat="1">
      <c r="N37812" s="74"/>
    </row>
    <row r="37813" spans="14:14" customFormat="1">
      <c r="N37813" s="74"/>
    </row>
    <row r="37814" spans="14:14" customFormat="1">
      <c r="N37814" s="74"/>
    </row>
    <row r="37815" spans="14:14" customFormat="1">
      <c r="N37815" s="74"/>
    </row>
    <row r="37816" spans="14:14" customFormat="1">
      <c r="N37816" s="74"/>
    </row>
    <row r="37817" spans="14:14" customFormat="1">
      <c r="N37817" s="74"/>
    </row>
    <row r="37818" spans="14:14" customFormat="1">
      <c r="N37818" s="74"/>
    </row>
    <row r="37819" spans="14:14" customFormat="1">
      <c r="N37819" s="74"/>
    </row>
    <row r="37820" spans="14:14" customFormat="1">
      <c r="N37820" s="74"/>
    </row>
    <row r="37821" spans="14:14" customFormat="1">
      <c r="N37821" s="74"/>
    </row>
    <row r="37822" spans="14:14" customFormat="1">
      <c r="N37822" s="74"/>
    </row>
    <row r="37823" spans="14:14" customFormat="1">
      <c r="N37823" s="74"/>
    </row>
    <row r="37824" spans="14:14" customFormat="1">
      <c r="N37824" s="74"/>
    </row>
    <row r="37825" spans="14:14" customFormat="1">
      <c r="N37825" s="74"/>
    </row>
    <row r="37826" spans="14:14" customFormat="1">
      <c r="N37826" s="74"/>
    </row>
    <row r="37827" spans="14:14" customFormat="1">
      <c r="N37827" s="74"/>
    </row>
    <row r="37828" spans="14:14" customFormat="1">
      <c r="N37828" s="74"/>
    </row>
    <row r="37829" spans="14:14" customFormat="1">
      <c r="N37829" s="74"/>
    </row>
    <row r="37830" spans="14:14" customFormat="1">
      <c r="N37830" s="74"/>
    </row>
    <row r="37831" spans="14:14" customFormat="1">
      <c r="N37831" s="74"/>
    </row>
    <row r="37832" spans="14:14" customFormat="1">
      <c r="N37832" s="74"/>
    </row>
    <row r="37833" spans="14:14" customFormat="1">
      <c r="N37833" s="74"/>
    </row>
    <row r="37834" spans="14:14" customFormat="1">
      <c r="N37834" s="74"/>
    </row>
    <row r="37835" spans="14:14" customFormat="1">
      <c r="N37835" s="74"/>
    </row>
    <row r="37836" spans="14:14" customFormat="1">
      <c r="N37836" s="74"/>
    </row>
    <row r="37837" spans="14:14" customFormat="1">
      <c r="N37837" s="74"/>
    </row>
    <row r="37838" spans="14:14" customFormat="1">
      <c r="N37838" s="74"/>
    </row>
    <row r="37839" spans="14:14" customFormat="1">
      <c r="N37839" s="74"/>
    </row>
    <row r="37840" spans="14:14" customFormat="1">
      <c r="N37840" s="74"/>
    </row>
    <row r="37841" spans="14:14" customFormat="1">
      <c r="N37841" s="74"/>
    </row>
    <row r="37842" spans="14:14" customFormat="1">
      <c r="N37842" s="74"/>
    </row>
    <row r="37843" spans="14:14" customFormat="1">
      <c r="N37843" s="74"/>
    </row>
    <row r="37844" spans="14:14" customFormat="1">
      <c r="N37844" s="74"/>
    </row>
    <row r="37845" spans="14:14" customFormat="1">
      <c r="N37845" s="74"/>
    </row>
    <row r="37846" spans="14:14" customFormat="1">
      <c r="N37846" s="74"/>
    </row>
    <row r="37847" spans="14:14" customFormat="1">
      <c r="N37847" s="74"/>
    </row>
    <row r="37848" spans="14:14" customFormat="1">
      <c r="N37848" s="74"/>
    </row>
    <row r="37849" spans="14:14" customFormat="1">
      <c r="N37849" s="74"/>
    </row>
    <row r="37850" spans="14:14" customFormat="1">
      <c r="N37850" s="74"/>
    </row>
    <row r="37851" spans="14:14" customFormat="1">
      <c r="N37851" s="74"/>
    </row>
    <row r="37852" spans="14:14" customFormat="1">
      <c r="N37852" s="74"/>
    </row>
    <row r="37853" spans="14:14" customFormat="1">
      <c r="N37853" s="74"/>
    </row>
    <row r="37854" spans="14:14" customFormat="1">
      <c r="N37854" s="74"/>
    </row>
    <row r="37855" spans="14:14" customFormat="1">
      <c r="N37855" s="74"/>
    </row>
    <row r="37856" spans="14:14" customFormat="1">
      <c r="N37856" s="74"/>
    </row>
    <row r="37857" spans="14:14" customFormat="1">
      <c r="N37857" s="74"/>
    </row>
    <row r="37858" spans="14:14" customFormat="1">
      <c r="N37858" s="74"/>
    </row>
    <row r="37859" spans="14:14" customFormat="1">
      <c r="N37859" s="74"/>
    </row>
    <row r="37860" spans="14:14" customFormat="1">
      <c r="N37860" s="74"/>
    </row>
    <row r="37861" spans="14:14" customFormat="1">
      <c r="N37861" s="74"/>
    </row>
    <row r="37862" spans="14:14" customFormat="1">
      <c r="N37862" s="74"/>
    </row>
    <row r="37863" spans="14:14" customFormat="1">
      <c r="N37863" s="74"/>
    </row>
    <row r="37864" spans="14:14" customFormat="1">
      <c r="N37864" s="74"/>
    </row>
    <row r="37865" spans="14:14" customFormat="1">
      <c r="N37865" s="74"/>
    </row>
    <row r="37866" spans="14:14" customFormat="1">
      <c r="N37866" s="74"/>
    </row>
    <row r="37867" spans="14:14" customFormat="1">
      <c r="N37867" s="74"/>
    </row>
    <row r="37868" spans="14:14" customFormat="1">
      <c r="N37868" s="74"/>
    </row>
    <row r="37869" spans="14:14" customFormat="1">
      <c r="N37869" s="74"/>
    </row>
    <row r="37870" spans="14:14" customFormat="1">
      <c r="N37870" s="74"/>
    </row>
    <row r="37871" spans="14:14" customFormat="1">
      <c r="N37871" s="74"/>
    </row>
    <row r="37872" spans="14:14" customFormat="1">
      <c r="N37872" s="74"/>
    </row>
    <row r="37873" spans="14:14" customFormat="1">
      <c r="N37873" s="74"/>
    </row>
    <row r="37874" spans="14:14" customFormat="1">
      <c r="N37874" s="74"/>
    </row>
    <row r="37875" spans="14:14" customFormat="1">
      <c r="N37875" s="74"/>
    </row>
    <row r="37876" spans="14:14" customFormat="1">
      <c r="N37876" s="74"/>
    </row>
    <row r="37877" spans="14:14" customFormat="1">
      <c r="N37877" s="74"/>
    </row>
    <row r="37878" spans="14:14" customFormat="1">
      <c r="N37878" s="74"/>
    </row>
    <row r="37879" spans="14:14" customFormat="1">
      <c r="N37879" s="74"/>
    </row>
    <row r="37880" spans="14:14" customFormat="1">
      <c r="N37880" s="74"/>
    </row>
    <row r="37881" spans="14:14" customFormat="1">
      <c r="N37881" s="74"/>
    </row>
    <row r="37882" spans="14:14" customFormat="1">
      <c r="N37882" s="74"/>
    </row>
    <row r="37883" spans="14:14" customFormat="1">
      <c r="N37883" s="74"/>
    </row>
    <row r="37884" spans="14:14" customFormat="1">
      <c r="N37884" s="74"/>
    </row>
    <row r="37885" spans="14:14" customFormat="1">
      <c r="N37885" s="74"/>
    </row>
    <row r="37886" spans="14:14" customFormat="1">
      <c r="N37886" s="74"/>
    </row>
    <row r="37887" spans="14:14" customFormat="1">
      <c r="N37887" s="74"/>
    </row>
    <row r="37888" spans="14:14" customFormat="1">
      <c r="N37888" s="74"/>
    </row>
    <row r="37889" spans="14:14" customFormat="1">
      <c r="N37889" s="74"/>
    </row>
    <row r="37890" spans="14:14" customFormat="1">
      <c r="N37890" s="74"/>
    </row>
    <row r="37891" spans="14:14" customFormat="1">
      <c r="N37891" s="74"/>
    </row>
    <row r="37892" spans="14:14" customFormat="1">
      <c r="N37892" s="74"/>
    </row>
    <row r="37893" spans="14:14" customFormat="1">
      <c r="N37893" s="74"/>
    </row>
    <row r="37894" spans="14:14" customFormat="1">
      <c r="N37894" s="74"/>
    </row>
    <row r="37895" spans="14:14" customFormat="1">
      <c r="N37895" s="74"/>
    </row>
    <row r="37896" spans="14:14" customFormat="1">
      <c r="N37896" s="74"/>
    </row>
    <row r="37897" spans="14:14" customFormat="1">
      <c r="N37897" s="74"/>
    </row>
    <row r="37898" spans="14:14" customFormat="1">
      <c r="N37898" s="74"/>
    </row>
    <row r="37899" spans="14:14" customFormat="1">
      <c r="N37899" s="74"/>
    </row>
    <row r="37900" spans="14:14" customFormat="1">
      <c r="N37900" s="74"/>
    </row>
    <row r="37901" spans="14:14" customFormat="1">
      <c r="N37901" s="74"/>
    </row>
    <row r="37902" spans="14:14" customFormat="1">
      <c r="N37902" s="74"/>
    </row>
    <row r="37903" spans="14:14" customFormat="1">
      <c r="N37903" s="74"/>
    </row>
    <row r="37904" spans="14:14" customFormat="1">
      <c r="N37904" s="74"/>
    </row>
    <row r="37905" spans="14:14" customFormat="1">
      <c r="N37905" s="74"/>
    </row>
    <row r="37906" spans="14:14" customFormat="1">
      <c r="N37906" s="74"/>
    </row>
    <row r="37907" spans="14:14" customFormat="1">
      <c r="N37907" s="74"/>
    </row>
    <row r="37908" spans="14:14" customFormat="1">
      <c r="N37908" s="74"/>
    </row>
    <row r="37909" spans="14:14" customFormat="1">
      <c r="N37909" s="74"/>
    </row>
    <row r="37910" spans="14:14" customFormat="1">
      <c r="N37910" s="74"/>
    </row>
    <row r="37911" spans="14:14" customFormat="1">
      <c r="N37911" s="74"/>
    </row>
    <row r="37912" spans="14:14" customFormat="1">
      <c r="N37912" s="74"/>
    </row>
    <row r="37913" spans="14:14" customFormat="1">
      <c r="N37913" s="74"/>
    </row>
    <row r="37914" spans="14:14" customFormat="1">
      <c r="N37914" s="74"/>
    </row>
    <row r="37915" spans="14:14" customFormat="1">
      <c r="N37915" s="74"/>
    </row>
    <row r="37916" spans="14:14" customFormat="1">
      <c r="N37916" s="74"/>
    </row>
    <row r="37917" spans="14:14" customFormat="1">
      <c r="N37917" s="74"/>
    </row>
    <row r="37918" spans="14:14" customFormat="1">
      <c r="N37918" s="74"/>
    </row>
    <row r="37919" spans="14:14" customFormat="1">
      <c r="N37919" s="74"/>
    </row>
    <row r="37920" spans="14:14" customFormat="1">
      <c r="N37920" s="74"/>
    </row>
    <row r="37921" spans="14:14" customFormat="1">
      <c r="N37921" s="74"/>
    </row>
    <row r="37922" spans="14:14" customFormat="1">
      <c r="N37922" s="74"/>
    </row>
    <row r="37923" spans="14:14" customFormat="1">
      <c r="N37923" s="74"/>
    </row>
    <row r="37924" spans="14:14" customFormat="1">
      <c r="N37924" s="74"/>
    </row>
    <row r="37925" spans="14:14" customFormat="1">
      <c r="N37925" s="74"/>
    </row>
    <row r="37926" spans="14:14" customFormat="1">
      <c r="N37926" s="74"/>
    </row>
    <row r="37927" spans="14:14" customFormat="1">
      <c r="N37927" s="74"/>
    </row>
    <row r="37928" spans="14:14" customFormat="1">
      <c r="N37928" s="74"/>
    </row>
    <row r="37929" spans="14:14" customFormat="1">
      <c r="N37929" s="74"/>
    </row>
    <row r="37930" spans="14:14" customFormat="1">
      <c r="N37930" s="74"/>
    </row>
    <row r="37931" spans="14:14" customFormat="1">
      <c r="N37931" s="74"/>
    </row>
    <row r="37932" spans="14:14" customFormat="1">
      <c r="N37932" s="74"/>
    </row>
    <row r="37933" spans="14:14" customFormat="1">
      <c r="N37933" s="74"/>
    </row>
    <row r="37934" spans="14:14" customFormat="1">
      <c r="N37934" s="74"/>
    </row>
    <row r="37935" spans="14:14" customFormat="1">
      <c r="N37935" s="74"/>
    </row>
    <row r="37936" spans="14:14" customFormat="1">
      <c r="N37936" s="74"/>
    </row>
    <row r="37937" spans="14:14" customFormat="1">
      <c r="N37937" s="74"/>
    </row>
    <row r="37938" spans="14:14" customFormat="1">
      <c r="N37938" s="74"/>
    </row>
    <row r="37939" spans="14:14" customFormat="1">
      <c r="N37939" s="74"/>
    </row>
    <row r="37940" spans="14:14" customFormat="1">
      <c r="N37940" s="74"/>
    </row>
    <row r="37941" spans="14:14" customFormat="1">
      <c r="N37941" s="74"/>
    </row>
    <row r="37942" spans="14:14" customFormat="1">
      <c r="N37942" s="74"/>
    </row>
    <row r="37943" spans="14:14" customFormat="1">
      <c r="N37943" s="74"/>
    </row>
    <row r="37944" spans="14:14" customFormat="1">
      <c r="N37944" s="74"/>
    </row>
    <row r="37945" spans="14:14" customFormat="1">
      <c r="N37945" s="74"/>
    </row>
    <row r="37946" spans="14:14" customFormat="1">
      <c r="N37946" s="74"/>
    </row>
    <row r="37947" spans="14:14" customFormat="1">
      <c r="N37947" s="74"/>
    </row>
    <row r="37948" spans="14:14" customFormat="1">
      <c r="N37948" s="74"/>
    </row>
    <row r="37949" spans="14:14" customFormat="1">
      <c r="N37949" s="74"/>
    </row>
    <row r="37950" spans="14:14" customFormat="1">
      <c r="N37950" s="74"/>
    </row>
    <row r="37951" spans="14:14" customFormat="1">
      <c r="N37951" s="74"/>
    </row>
    <row r="37952" spans="14:14" customFormat="1">
      <c r="N37952" s="74"/>
    </row>
    <row r="37953" spans="14:14" customFormat="1">
      <c r="N37953" s="74"/>
    </row>
    <row r="37954" spans="14:14" customFormat="1">
      <c r="N37954" s="74"/>
    </row>
    <row r="37955" spans="14:14" customFormat="1">
      <c r="N37955" s="74"/>
    </row>
    <row r="37956" spans="14:14" customFormat="1">
      <c r="N37956" s="74"/>
    </row>
    <row r="37957" spans="14:14" customFormat="1">
      <c r="N37957" s="74"/>
    </row>
    <row r="37958" spans="14:14" customFormat="1">
      <c r="N37958" s="74"/>
    </row>
    <row r="37959" spans="14:14" customFormat="1">
      <c r="N37959" s="74"/>
    </row>
    <row r="37960" spans="14:14" customFormat="1">
      <c r="N37960" s="74"/>
    </row>
    <row r="37961" spans="14:14" customFormat="1">
      <c r="N37961" s="74"/>
    </row>
    <row r="37962" spans="14:14" customFormat="1">
      <c r="N37962" s="74"/>
    </row>
    <row r="37963" spans="14:14" customFormat="1">
      <c r="N37963" s="74"/>
    </row>
    <row r="37964" spans="14:14" customFormat="1">
      <c r="N37964" s="74"/>
    </row>
    <row r="37965" spans="14:14" customFormat="1">
      <c r="N37965" s="74"/>
    </row>
    <row r="37966" spans="14:14" customFormat="1">
      <c r="N37966" s="74"/>
    </row>
    <row r="37967" spans="14:14" customFormat="1">
      <c r="N37967" s="74"/>
    </row>
    <row r="37968" spans="14:14" customFormat="1">
      <c r="N37968" s="74"/>
    </row>
    <row r="37969" spans="14:14" customFormat="1">
      <c r="N37969" s="74"/>
    </row>
    <row r="37970" spans="14:14" customFormat="1">
      <c r="N37970" s="74"/>
    </row>
    <row r="37971" spans="14:14" customFormat="1">
      <c r="N37971" s="74"/>
    </row>
    <row r="37972" spans="14:14" customFormat="1">
      <c r="N37972" s="74"/>
    </row>
    <row r="37973" spans="14:14" customFormat="1">
      <c r="N37973" s="74"/>
    </row>
    <row r="37974" spans="14:14" customFormat="1">
      <c r="N37974" s="74"/>
    </row>
    <row r="37975" spans="14:14" customFormat="1">
      <c r="N37975" s="74"/>
    </row>
    <row r="37976" spans="14:14" customFormat="1">
      <c r="N37976" s="74"/>
    </row>
    <row r="37977" spans="14:14" customFormat="1">
      <c r="N37977" s="74"/>
    </row>
    <row r="37978" spans="14:14" customFormat="1">
      <c r="N37978" s="74"/>
    </row>
    <row r="37979" spans="14:14" customFormat="1">
      <c r="N37979" s="74"/>
    </row>
    <row r="37980" spans="14:14" customFormat="1">
      <c r="N37980" s="74"/>
    </row>
    <row r="37981" spans="14:14" customFormat="1">
      <c r="N37981" s="74"/>
    </row>
    <row r="37982" spans="14:14" customFormat="1">
      <c r="N37982" s="74"/>
    </row>
    <row r="37983" spans="14:14" customFormat="1">
      <c r="N37983" s="74"/>
    </row>
    <row r="37984" spans="14:14" customFormat="1">
      <c r="N37984" s="74"/>
    </row>
    <row r="37985" spans="14:14" customFormat="1">
      <c r="N37985" s="74"/>
    </row>
    <row r="37986" spans="14:14" customFormat="1">
      <c r="N37986" s="74"/>
    </row>
    <row r="37987" spans="14:14" customFormat="1">
      <c r="N37987" s="74"/>
    </row>
    <row r="37988" spans="14:14" customFormat="1">
      <c r="N37988" s="74"/>
    </row>
    <row r="37989" spans="14:14" customFormat="1">
      <c r="N37989" s="74"/>
    </row>
    <row r="37990" spans="14:14" customFormat="1">
      <c r="N37990" s="74"/>
    </row>
    <row r="37991" spans="14:14" customFormat="1">
      <c r="N37991" s="74"/>
    </row>
    <row r="37992" spans="14:14" customFormat="1">
      <c r="N37992" s="74"/>
    </row>
    <row r="37993" spans="14:14" customFormat="1">
      <c r="N37993" s="74"/>
    </row>
    <row r="37994" spans="14:14" customFormat="1">
      <c r="N37994" s="74"/>
    </row>
    <row r="37995" spans="14:14" customFormat="1">
      <c r="N37995" s="74"/>
    </row>
    <row r="37996" spans="14:14" customFormat="1">
      <c r="N37996" s="74"/>
    </row>
    <row r="37997" spans="14:14" customFormat="1">
      <c r="N37997" s="74"/>
    </row>
    <row r="37998" spans="14:14" customFormat="1">
      <c r="N37998" s="74"/>
    </row>
    <row r="37999" spans="14:14" customFormat="1">
      <c r="N37999" s="74"/>
    </row>
    <row r="38000" spans="14:14" customFormat="1">
      <c r="N38000" s="74"/>
    </row>
    <row r="38001" spans="14:14" customFormat="1">
      <c r="N38001" s="74"/>
    </row>
    <row r="38002" spans="14:14" customFormat="1">
      <c r="N38002" s="74"/>
    </row>
    <row r="38003" spans="14:14" customFormat="1">
      <c r="N38003" s="74"/>
    </row>
    <row r="38004" spans="14:14" customFormat="1">
      <c r="N38004" s="74"/>
    </row>
    <row r="38005" spans="14:14" customFormat="1">
      <c r="N38005" s="74"/>
    </row>
    <row r="38006" spans="14:14" customFormat="1">
      <c r="N38006" s="74"/>
    </row>
    <row r="38007" spans="14:14" customFormat="1">
      <c r="N38007" s="74"/>
    </row>
    <row r="38008" spans="14:14" customFormat="1">
      <c r="N38008" s="74"/>
    </row>
    <row r="38009" spans="14:14" customFormat="1">
      <c r="N38009" s="74"/>
    </row>
    <row r="38010" spans="14:14" customFormat="1">
      <c r="N38010" s="74"/>
    </row>
    <row r="38011" spans="14:14" customFormat="1">
      <c r="N38011" s="74"/>
    </row>
    <row r="38012" spans="14:14" customFormat="1">
      <c r="N38012" s="74"/>
    </row>
    <row r="38013" spans="14:14" customFormat="1">
      <c r="N38013" s="74"/>
    </row>
    <row r="38014" spans="14:14" customFormat="1">
      <c r="N38014" s="74"/>
    </row>
    <row r="38015" spans="14:14" customFormat="1">
      <c r="N38015" s="74"/>
    </row>
    <row r="38016" spans="14:14" customFormat="1">
      <c r="N38016" s="74"/>
    </row>
    <row r="38017" spans="14:14" customFormat="1">
      <c r="N38017" s="74"/>
    </row>
    <row r="38018" spans="14:14" customFormat="1">
      <c r="N38018" s="74"/>
    </row>
    <row r="38019" spans="14:14" customFormat="1">
      <c r="N38019" s="74"/>
    </row>
    <row r="38020" spans="14:14" customFormat="1">
      <c r="N38020" s="74"/>
    </row>
    <row r="38021" spans="14:14" customFormat="1">
      <c r="N38021" s="74"/>
    </row>
    <row r="38022" spans="14:14" customFormat="1">
      <c r="N38022" s="74"/>
    </row>
    <row r="38023" spans="14:14" customFormat="1">
      <c r="N38023" s="74"/>
    </row>
    <row r="38024" spans="14:14" customFormat="1">
      <c r="N38024" s="74"/>
    </row>
    <row r="38025" spans="14:14" customFormat="1">
      <c r="N38025" s="74"/>
    </row>
    <row r="38026" spans="14:14" customFormat="1">
      <c r="N38026" s="74"/>
    </row>
    <row r="38027" spans="14:14" customFormat="1">
      <c r="N38027" s="74"/>
    </row>
    <row r="38028" spans="14:14" customFormat="1">
      <c r="N38028" s="74"/>
    </row>
    <row r="38029" spans="14:14" customFormat="1">
      <c r="N38029" s="74"/>
    </row>
    <row r="38030" spans="14:14" customFormat="1">
      <c r="N38030" s="74"/>
    </row>
    <row r="38031" spans="14:14" customFormat="1">
      <c r="N38031" s="74"/>
    </row>
    <row r="38032" spans="14:14" customFormat="1">
      <c r="N38032" s="74"/>
    </row>
    <row r="38033" spans="14:14" customFormat="1">
      <c r="N38033" s="74"/>
    </row>
    <row r="38034" spans="14:14" customFormat="1">
      <c r="N38034" s="74"/>
    </row>
    <row r="38035" spans="14:14" customFormat="1">
      <c r="N38035" s="74"/>
    </row>
    <row r="38036" spans="14:14" customFormat="1">
      <c r="N38036" s="74"/>
    </row>
    <row r="38037" spans="14:14" customFormat="1">
      <c r="N38037" s="74"/>
    </row>
    <row r="38038" spans="14:14" customFormat="1">
      <c r="N38038" s="74"/>
    </row>
    <row r="38039" spans="14:14" customFormat="1">
      <c r="N38039" s="74"/>
    </row>
    <row r="38040" spans="14:14" customFormat="1">
      <c r="N38040" s="74"/>
    </row>
    <row r="38041" spans="14:14" customFormat="1">
      <c r="N38041" s="74"/>
    </row>
    <row r="38042" spans="14:14" customFormat="1">
      <c r="N38042" s="74"/>
    </row>
    <row r="38043" spans="14:14" customFormat="1">
      <c r="N38043" s="74"/>
    </row>
    <row r="38044" spans="14:14" customFormat="1">
      <c r="N38044" s="74"/>
    </row>
    <row r="38045" spans="14:14" customFormat="1">
      <c r="N38045" s="74"/>
    </row>
    <row r="38046" spans="14:14" customFormat="1">
      <c r="N38046" s="74"/>
    </row>
    <row r="38047" spans="14:14" customFormat="1">
      <c r="N38047" s="74"/>
    </row>
    <row r="38048" spans="14:14" customFormat="1">
      <c r="N38048" s="74"/>
    </row>
    <row r="38049" spans="14:14" customFormat="1">
      <c r="N38049" s="74"/>
    </row>
    <row r="38050" spans="14:14" customFormat="1">
      <c r="N38050" s="74"/>
    </row>
    <row r="38051" spans="14:14" customFormat="1">
      <c r="N38051" s="74"/>
    </row>
    <row r="38052" spans="14:14" customFormat="1">
      <c r="N38052" s="74"/>
    </row>
    <row r="38053" spans="14:14" customFormat="1">
      <c r="N38053" s="74"/>
    </row>
    <row r="38054" spans="14:14" customFormat="1">
      <c r="N38054" s="74"/>
    </row>
    <row r="38055" spans="14:14" customFormat="1">
      <c r="N38055" s="74"/>
    </row>
    <row r="38056" spans="14:14" customFormat="1">
      <c r="N38056" s="74"/>
    </row>
    <row r="38057" spans="14:14" customFormat="1">
      <c r="N38057" s="74"/>
    </row>
    <row r="38058" spans="14:14" customFormat="1">
      <c r="N38058" s="74"/>
    </row>
    <row r="38059" spans="14:14" customFormat="1">
      <c r="N38059" s="74"/>
    </row>
    <row r="38060" spans="14:14" customFormat="1">
      <c r="N38060" s="74"/>
    </row>
    <row r="38061" spans="14:14" customFormat="1">
      <c r="N38061" s="74"/>
    </row>
    <row r="38062" spans="14:14" customFormat="1">
      <c r="N38062" s="74"/>
    </row>
    <row r="38063" spans="14:14" customFormat="1">
      <c r="N38063" s="74"/>
    </row>
    <row r="38064" spans="14:14" customFormat="1">
      <c r="N38064" s="74"/>
    </row>
    <row r="38065" spans="14:14" customFormat="1">
      <c r="N38065" s="74"/>
    </row>
    <row r="38066" spans="14:14" customFormat="1">
      <c r="N38066" s="74"/>
    </row>
    <row r="38067" spans="14:14" customFormat="1">
      <c r="N38067" s="74"/>
    </row>
    <row r="38068" spans="14:14" customFormat="1">
      <c r="N38068" s="74"/>
    </row>
    <row r="38069" spans="14:14" customFormat="1">
      <c r="N38069" s="74"/>
    </row>
    <row r="38070" spans="14:14" customFormat="1">
      <c r="N38070" s="74"/>
    </row>
    <row r="38071" spans="14:14" customFormat="1">
      <c r="N38071" s="74"/>
    </row>
    <row r="38072" spans="14:14" customFormat="1">
      <c r="N38072" s="74"/>
    </row>
    <row r="38073" spans="14:14" customFormat="1">
      <c r="N38073" s="74"/>
    </row>
    <row r="38074" spans="14:14" customFormat="1">
      <c r="N38074" s="74"/>
    </row>
    <row r="38075" spans="14:14" customFormat="1">
      <c r="N38075" s="74"/>
    </row>
    <row r="38076" spans="14:14" customFormat="1">
      <c r="N38076" s="74"/>
    </row>
    <row r="38077" spans="14:14" customFormat="1">
      <c r="N38077" s="74"/>
    </row>
    <row r="38078" spans="14:14" customFormat="1">
      <c r="N38078" s="74"/>
    </row>
    <row r="38079" spans="14:14" customFormat="1">
      <c r="N38079" s="74"/>
    </row>
    <row r="38080" spans="14:14" customFormat="1">
      <c r="N38080" s="74"/>
    </row>
    <row r="38081" spans="14:14" customFormat="1">
      <c r="N38081" s="74"/>
    </row>
    <row r="38082" spans="14:14" customFormat="1">
      <c r="N38082" s="74"/>
    </row>
    <row r="38083" spans="14:14" customFormat="1">
      <c r="N38083" s="74"/>
    </row>
    <row r="38084" spans="14:14" customFormat="1">
      <c r="N38084" s="74"/>
    </row>
    <row r="38085" spans="14:14" customFormat="1">
      <c r="N38085" s="74"/>
    </row>
    <row r="38086" spans="14:14" customFormat="1">
      <c r="N38086" s="74"/>
    </row>
    <row r="38087" spans="14:14" customFormat="1">
      <c r="N38087" s="74"/>
    </row>
    <row r="38088" spans="14:14" customFormat="1">
      <c r="N38088" s="74"/>
    </row>
    <row r="38089" spans="14:14" customFormat="1">
      <c r="N38089" s="74"/>
    </row>
    <row r="38090" spans="14:14" customFormat="1">
      <c r="N38090" s="74"/>
    </row>
    <row r="38091" spans="14:14" customFormat="1">
      <c r="N38091" s="74"/>
    </row>
    <row r="38092" spans="14:14" customFormat="1">
      <c r="N38092" s="74"/>
    </row>
    <row r="38093" spans="14:14" customFormat="1">
      <c r="N38093" s="74"/>
    </row>
    <row r="38094" spans="14:14" customFormat="1">
      <c r="N38094" s="74"/>
    </row>
    <row r="38095" spans="14:14" customFormat="1">
      <c r="N38095" s="74"/>
    </row>
    <row r="38096" spans="14:14" customFormat="1">
      <c r="N38096" s="74"/>
    </row>
    <row r="38097" spans="14:14" customFormat="1">
      <c r="N38097" s="74"/>
    </row>
    <row r="38098" spans="14:14" customFormat="1">
      <c r="N38098" s="74"/>
    </row>
    <row r="38099" spans="14:14" customFormat="1">
      <c r="N38099" s="74"/>
    </row>
    <row r="38100" spans="14:14" customFormat="1">
      <c r="N38100" s="74"/>
    </row>
    <row r="38101" spans="14:14" customFormat="1">
      <c r="N38101" s="74"/>
    </row>
    <row r="38102" spans="14:14" customFormat="1">
      <c r="N38102" s="74"/>
    </row>
    <row r="38103" spans="14:14" customFormat="1">
      <c r="N38103" s="74"/>
    </row>
    <row r="38104" spans="14:14" customFormat="1">
      <c r="N38104" s="74"/>
    </row>
    <row r="38105" spans="14:14" customFormat="1">
      <c r="N38105" s="74"/>
    </row>
    <row r="38106" spans="14:14" customFormat="1">
      <c r="N38106" s="74"/>
    </row>
    <row r="38107" spans="14:14" customFormat="1">
      <c r="N38107" s="74"/>
    </row>
    <row r="38108" spans="14:14" customFormat="1">
      <c r="N38108" s="74"/>
    </row>
    <row r="38109" spans="14:14" customFormat="1">
      <c r="N38109" s="74"/>
    </row>
    <row r="38110" spans="14:14" customFormat="1">
      <c r="N38110" s="74"/>
    </row>
    <row r="38111" spans="14:14" customFormat="1">
      <c r="N38111" s="74"/>
    </row>
    <row r="38112" spans="14:14" customFormat="1">
      <c r="N38112" s="74"/>
    </row>
    <row r="38113" spans="14:14" customFormat="1">
      <c r="N38113" s="74"/>
    </row>
    <row r="38114" spans="14:14" customFormat="1">
      <c r="N38114" s="74"/>
    </row>
    <row r="38115" spans="14:14" customFormat="1">
      <c r="N38115" s="74"/>
    </row>
    <row r="38116" spans="14:14" customFormat="1">
      <c r="N38116" s="74"/>
    </row>
    <row r="38117" spans="14:14" customFormat="1">
      <c r="N38117" s="74"/>
    </row>
    <row r="38118" spans="14:14" customFormat="1">
      <c r="N38118" s="74"/>
    </row>
    <row r="38119" spans="14:14" customFormat="1">
      <c r="N38119" s="74"/>
    </row>
    <row r="38120" spans="14:14" customFormat="1">
      <c r="N38120" s="74"/>
    </row>
    <row r="38121" spans="14:14" customFormat="1">
      <c r="N38121" s="74"/>
    </row>
    <row r="38122" spans="14:14" customFormat="1">
      <c r="N38122" s="74"/>
    </row>
    <row r="38123" spans="14:14" customFormat="1">
      <c r="N38123" s="74"/>
    </row>
    <row r="38124" spans="14:14" customFormat="1">
      <c r="N38124" s="74"/>
    </row>
    <row r="38125" spans="14:14" customFormat="1">
      <c r="N38125" s="74"/>
    </row>
    <row r="38126" spans="14:14" customFormat="1">
      <c r="N38126" s="74"/>
    </row>
    <row r="38127" spans="14:14" customFormat="1">
      <c r="N38127" s="74"/>
    </row>
    <row r="38128" spans="14:14" customFormat="1">
      <c r="N38128" s="74"/>
    </row>
    <row r="38129" spans="14:14" customFormat="1">
      <c r="N38129" s="74"/>
    </row>
    <row r="38130" spans="14:14" customFormat="1">
      <c r="N38130" s="74"/>
    </row>
    <row r="38131" spans="14:14" customFormat="1">
      <c r="N38131" s="74"/>
    </row>
    <row r="38132" spans="14:14" customFormat="1">
      <c r="N38132" s="74"/>
    </row>
    <row r="38133" spans="14:14" customFormat="1">
      <c r="N38133" s="74"/>
    </row>
    <row r="38134" spans="14:14" customFormat="1">
      <c r="N38134" s="74"/>
    </row>
    <row r="38135" spans="14:14" customFormat="1">
      <c r="N38135" s="74"/>
    </row>
    <row r="38136" spans="14:14" customFormat="1">
      <c r="N38136" s="74"/>
    </row>
    <row r="38137" spans="14:14" customFormat="1">
      <c r="N38137" s="74"/>
    </row>
    <row r="38138" spans="14:14" customFormat="1">
      <c r="N38138" s="74"/>
    </row>
    <row r="38139" spans="14:14" customFormat="1">
      <c r="N38139" s="74"/>
    </row>
    <row r="38140" spans="14:14" customFormat="1">
      <c r="N38140" s="74"/>
    </row>
    <row r="38141" spans="14:14" customFormat="1">
      <c r="N38141" s="74"/>
    </row>
    <row r="38142" spans="14:14" customFormat="1">
      <c r="N38142" s="74"/>
    </row>
    <row r="38143" spans="14:14" customFormat="1">
      <c r="N38143" s="74"/>
    </row>
    <row r="38144" spans="14:14" customFormat="1">
      <c r="N38144" s="74"/>
    </row>
    <row r="38145" spans="14:14" customFormat="1">
      <c r="N38145" s="74"/>
    </row>
    <row r="38146" spans="14:14" customFormat="1">
      <c r="N38146" s="74"/>
    </row>
    <row r="38147" spans="14:14" customFormat="1">
      <c r="N38147" s="74"/>
    </row>
    <row r="38148" spans="14:14" customFormat="1">
      <c r="N38148" s="74"/>
    </row>
    <row r="38149" spans="14:14" customFormat="1">
      <c r="N38149" s="74"/>
    </row>
    <row r="38150" spans="14:14" customFormat="1">
      <c r="N38150" s="74"/>
    </row>
    <row r="38151" spans="14:14" customFormat="1">
      <c r="N38151" s="74"/>
    </row>
    <row r="38152" spans="14:14" customFormat="1">
      <c r="N38152" s="74"/>
    </row>
    <row r="38153" spans="14:14" customFormat="1">
      <c r="N38153" s="74"/>
    </row>
    <row r="38154" spans="14:14" customFormat="1">
      <c r="N38154" s="74"/>
    </row>
    <row r="38155" spans="14:14" customFormat="1">
      <c r="N38155" s="74"/>
    </row>
    <row r="38156" spans="14:14" customFormat="1">
      <c r="N38156" s="74"/>
    </row>
    <row r="38157" spans="14:14" customFormat="1">
      <c r="N38157" s="74"/>
    </row>
    <row r="38158" spans="14:14" customFormat="1">
      <c r="N38158" s="74"/>
    </row>
    <row r="38159" spans="14:14" customFormat="1">
      <c r="N38159" s="74"/>
    </row>
    <row r="38160" spans="14:14" customFormat="1">
      <c r="N38160" s="74"/>
    </row>
    <row r="38161" spans="14:14" customFormat="1">
      <c r="N38161" s="74"/>
    </row>
    <row r="38162" spans="14:14" customFormat="1">
      <c r="N38162" s="74"/>
    </row>
    <row r="38163" spans="14:14" customFormat="1">
      <c r="N38163" s="74"/>
    </row>
    <row r="38164" spans="14:14" customFormat="1">
      <c r="N38164" s="74"/>
    </row>
    <row r="38165" spans="14:14" customFormat="1">
      <c r="N38165" s="74"/>
    </row>
    <row r="38166" spans="14:14" customFormat="1">
      <c r="N38166" s="74"/>
    </row>
    <row r="38167" spans="14:14" customFormat="1">
      <c r="N38167" s="74"/>
    </row>
    <row r="38168" spans="14:14" customFormat="1">
      <c r="N38168" s="74"/>
    </row>
    <row r="38169" spans="14:14" customFormat="1">
      <c r="N38169" s="74"/>
    </row>
    <row r="38170" spans="14:14" customFormat="1">
      <c r="N38170" s="74"/>
    </row>
    <row r="38171" spans="14:14" customFormat="1">
      <c r="N38171" s="74"/>
    </row>
    <row r="38172" spans="14:14" customFormat="1">
      <c r="N38172" s="74"/>
    </row>
    <row r="38173" spans="14:14" customFormat="1">
      <c r="N38173" s="74"/>
    </row>
    <row r="38174" spans="14:14" customFormat="1">
      <c r="N38174" s="74"/>
    </row>
    <row r="38175" spans="14:14" customFormat="1">
      <c r="N38175" s="74"/>
    </row>
    <row r="38176" spans="14:14" customFormat="1">
      <c r="N38176" s="74"/>
    </row>
    <row r="38177" spans="14:14" customFormat="1">
      <c r="N38177" s="74"/>
    </row>
    <row r="38178" spans="14:14" customFormat="1">
      <c r="N38178" s="74"/>
    </row>
    <row r="38179" spans="14:14" customFormat="1">
      <c r="N38179" s="74"/>
    </row>
    <row r="38180" spans="14:14" customFormat="1">
      <c r="N38180" s="74"/>
    </row>
    <row r="38181" spans="14:14" customFormat="1">
      <c r="N38181" s="74"/>
    </row>
    <row r="38182" spans="14:14" customFormat="1">
      <c r="N38182" s="74"/>
    </row>
    <row r="38183" spans="14:14" customFormat="1">
      <c r="N38183" s="74"/>
    </row>
    <row r="38184" spans="14:14" customFormat="1">
      <c r="N38184" s="74"/>
    </row>
    <row r="38185" spans="14:14" customFormat="1">
      <c r="N38185" s="74"/>
    </row>
    <row r="38186" spans="14:14" customFormat="1">
      <c r="N38186" s="74"/>
    </row>
    <row r="38187" spans="14:14" customFormat="1">
      <c r="N38187" s="74"/>
    </row>
    <row r="38188" spans="14:14" customFormat="1">
      <c r="N38188" s="74"/>
    </row>
    <row r="38189" spans="14:14" customFormat="1">
      <c r="N38189" s="74"/>
    </row>
    <row r="38190" spans="14:14" customFormat="1">
      <c r="N38190" s="74"/>
    </row>
    <row r="38191" spans="14:14" customFormat="1">
      <c r="N38191" s="74"/>
    </row>
    <row r="38192" spans="14:14" customFormat="1">
      <c r="N38192" s="74"/>
    </row>
    <row r="38193" spans="14:14" customFormat="1">
      <c r="N38193" s="74"/>
    </row>
    <row r="38194" spans="14:14" customFormat="1">
      <c r="N38194" s="74"/>
    </row>
    <row r="38195" spans="14:14" customFormat="1">
      <c r="N38195" s="74"/>
    </row>
    <row r="38196" spans="14:14" customFormat="1">
      <c r="N38196" s="74"/>
    </row>
    <row r="38197" spans="14:14" customFormat="1">
      <c r="N38197" s="74"/>
    </row>
    <row r="38198" spans="14:14" customFormat="1">
      <c r="N38198" s="74"/>
    </row>
    <row r="38199" spans="14:14" customFormat="1">
      <c r="N38199" s="74"/>
    </row>
    <row r="38200" spans="14:14" customFormat="1">
      <c r="N38200" s="74"/>
    </row>
    <row r="38201" spans="14:14" customFormat="1">
      <c r="N38201" s="74"/>
    </row>
    <row r="38202" spans="14:14" customFormat="1">
      <c r="N38202" s="74"/>
    </row>
    <row r="38203" spans="14:14" customFormat="1">
      <c r="N38203" s="74"/>
    </row>
    <row r="38204" spans="14:14" customFormat="1">
      <c r="N38204" s="74"/>
    </row>
    <row r="38205" spans="14:14" customFormat="1">
      <c r="N38205" s="74"/>
    </row>
    <row r="38206" spans="14:14" customFormat="1">
      <c r="N38206" s="74"/>
    </row>
    <row r="38207" spans="14:14" customFormat="1">
      <c r="N38207" s="74"/>
    </row>
    <row r="38208" spans="14:14" customFormat="1">
      <c r="N38208" s="74"/>
    </row>
    <row r="38209" spans="14:14" customFormat="1">
      <c r="N38209" s="74"/>
    </row>
    <row r="38210" spans="14:14" customFormat="1">
      <c r="N38210" s="74"/>
    </row>
    <row r="38211" spans="14:14" customFormat="1">
      <c r="N38211" s="74"/>
    </row>
    <row r="38212" spans="14:14" customFormat="1">
      <c r="N38212" s="74"/>
    </row>
    <row r="38213" spans="14:14" customFormat="1">
      <c r="N38213" s="74"/>
    </row>
    <row r="38214" spans="14:14" customFormat="1">
      <c r="N38214" s="74"/>
    </row>
    <row r="38215" spans="14:14" customFormat="1">
      <c r="N38215" s="74"/>
    </row>
    <row r="38216" spans="14:14" customFormat="1">
      <c r="N38216" s="74"/>
    </row>
    <row r="38217" spans="14:14" customFormat="1">
      <c r="N38217" s="74"/>
    </row>
    <row r="38218" spans="14:14" customFormat="1">
      <c r="N38218" s="74"/>
    </row>
    <row r="38219" spans="14:14" customFormat="1">
      <c r="N38219" s="74"/>
    </row>
    <row r="38220" spans="14:14" customFormat="1">
      <c r="N38220" s="74"/>
    </row>
    <row r="38221" spans="14:14" customFormat="1">
      <c r="N38221" s="74"/>
    </row>
    <row r="38222" spans="14:14" customFormat="1">
      <c r="N38222" s="74"/>
    </row>
    <row r="38223" spans="14:14" customFormat="1">
      <c r="N38223" s="74"/>
    </row>
    <row r="38224" spans="14:14" customFormat="1">
      <c r="N38224" s="74"/>
    </row>
    <row r="38225" spans="14:14" customFormat="1">
      <c r="N38225" s="74"/>
    </row>
    <row r="38226" spans="14:14" customFormat="1">
      <c r="N38226" s="74"/>
    </row>
    <row r="38227" spans="14:14" customFormat="1">
      <c r="N38227" s="74"/>
    </row>
    <row r="38228" spans="14:14" customFormat="1">
      <c r="N38228" s="74"/>
    </row>
    <row r="38229" spans="14:14" customFormat="1">
      <c r="N38229" s="74"/>
    </row>
    <row r="38230" spans="14:14" customFormat="1">
      <c r="N38230" s="74"/>
    </row>
    <row r="38231" spans="14:14" customFormat="1">
      <c r="N38231" s="74"/>
    </row>
    <row r="38232" spans="14:14" customFormat="1">
      <c r="N38232" s="74"/>
    </row>
    <row r="38233" spans="14:14" customFormat="1">
      <c r="N38233" s="74"/>
    </row>
    <row r="38234" spans="14:14" customFormat="1">
      <c r="N38234" s="74"/>
    </row>
    <row r="38235" spans="14:14" customFormat="1">
      <c r="N38235" s="74"/>
    </row>
    <row r="38236" spans="14:14" customFormat="1">
      <c r="N38236" s="74"/>
    </row>
    <row r="38237" spans="14:14" customFormat="1">
      <c r="N38237" s="74"/>
    </row>
    <row r="38238" spans="14:14" customFormat="1">
      <c r="N38238" s="74"/>
    </row>
    <row r="38239" spans="14:14" customFormat="1">
      <c r="N38239" s="74"/>
    </row>
    <row r="38240" spans="14:14" customFormat="1">
      <c r="N38240" s="74"/>
    </row>
    <row r="38241" spans="14:14" customFormat="1">
      <c r="N38241" s="74"/>
    </row>
    <row r="38242" spans="14:14" customFormat="1">
      <c r="N38242" s="74"/>
    </row>
    <row r="38243" spans="14:14" customFormat="1">
      <c r="N38243" s="74"/>
    </row>
    <row r="38244" spans="14:14" customFormat="1">
      <c r="N38244" s="74"/>
    </row>
    <row r="38245" spans="14:14" customFormat="1">
      <c r="N38245" s="74"/>
    </row>
    <row r="38246" spans="14:14" customFormat="1">
      <c r="N38246" s="74"/>
    </row>
    <row r="38247" spans="14:14" customFormat="1">
      <c r="N38247" s="74"/>
    </row>
    <row r="38248" spans="14:14" customFormat="1">
      <c r="N38248" s="74"/>
    </row>
    <row r="38249" spans="14:14" customFormat="1">
      <c r="N38249" s="74"/>
    </row>
    <row r="38250" spans="14:14" customFormat="1">
      <c r="N38250" s="74"/>
    </row>
    <row r="38251" spans="14:14" customFormat="1">
      <c r="N38251" s="74"/>
    </row>
    <row r="38252" spans="14:14" customFormat="1">
      <c r="N38252" s="74"/>
    </row>
    <row r="38253" spans="14:14" customFormat="1">
      <c r="N38253" s="74"/>
    </row>
    <row r="38254" spans="14:14" customFormat="1">
      <c r="N38254" s="74"/>
    </row>
    <row r="38255" spans="14:14" customFormat="1">
      <c r="N38255" s="74"/>
    </row>
    <row r="38256" spans="14:14" customFormat="1">
      <c r="N38256" s="74"/>
    </row>
    <row r="38257" spans="14:14" customFormat="1">
      <c r="N38257" s="74"/>
    </row>
    <row r="38258" spans="14:14" customFormat="1">
      <c r="N38258" s="74"/>
    </row>
    <row r="38259" spans="14:14" customFormat="1">
      <c r="N38259" s="74"/>
    </row>
    <row r="38260" spans="14:14" customFormat="1">
      <c r="N38260" s="74"/>
    </row>
    <row r="38261" spans="14:14" customFormat="1">
      <c r="N38261" s="74"/>
    </row>
    <row r="38262" spans="14:14" customFormat="1">
      <c r="N38262" s="74"/>
    </row>
    <row r="38263" spans="14:14" customFormat="1">
      <c r="N38263" s="74"/>
    </row>
    <row r="38264" spans="14:14" customFormat="1">
      <c r="N38264" s="74"/>
    </row>
    <row r="38265" spans="14:14" customFormat="1">
      <c r="N38265" s="74"/>
    </row>
    <row r="38266" spans="14:14" customFormat="1">
      <c r="N38266" s="74"/>
    </row>
    <row r="38267" spans="14:14" customFormat="1">
      <c r="N38267" s="74"/>
    </row>
    <row r="38268" spans="14:14" customFormat="1">
      <c r="N38268" s="74"/>
    </row>
    <row r="38269" spans="14:14" customFormat="1">
      <c r="N38269" s="74"/>
    </row>
    <row r="38270" spans="14:14" customFormat="1">
      <c r="N38270" s="74"/>
    </row>
    <row r="38271" spans="14:14" customFormat="1">
      <c r="N38271" s="74"/>
    </row>
    <row r="38272" spans="14:14" customFormat="1">
      <c r="N38272" s="74"/>
    </row>
    <row r="38273" spans="14:14" customFormat="1">
      <c r="N38273" s="74"/>
    </row>
    <row r="38274" spans="14:14" customFormat="1">
      <c r="N38274" s="74"/>
    </row>
    <row r="38275" spans="14:14" customFormat="1">
      <c r="N38275" s="74"/>
    </row>
    <row r="38276" spans="14:14" customFormat="1">
      <c r="N38276" s="74"/>
    </row>
    <row r="38277" spans="14:14" customFormat="1">
      <c r="N38277" s="74"/>
    </row>
    <row r="38278" spans="14:14" customFormat="1">
      <c r="N38278" s="74"/>
    </row>
    <row r="38279" spans="14:14" customFormat="1">
      <c r="N38279" s="74"/>
    </row>
    <row r="38280" spans="14:14" customFormat="1">
      <c r="N38280" s="74"/>
    </row>
    <row r="38281" spans="14:14" customFormat="1">
      <c r="N38281" s="74"/>
    </row>
    <row r="38282" spans="14:14" customFormat="1">
      <c r="N38282" s="74"/>
    </row>
    <row r="38283" spans="14:14" customFormat="1">
      <c r="N38283" s="74"/>
    </row>
    <row r="38284" spans="14:14" customFormat="1">
      <c r="N38284" s="74"/>
    </row>
    <row r="38285" spans="14:14" customFormat="1">
      <c r="N38285" s="74"/>
    </row>
    <row r="38286" spans="14:14" customFormat="1">
      <c r="N38286" s="74"/>
    </row>
    <row r="38287" spans="14:14" customFormat="1">
      <c r="N38287" s="74"/>
    </row>
    <row r="38288" spans="14:14" customFormat="1">
      <c r="N38288" s="74"/>
    </row>
    <row r="38289" spans="14:14" customFormat="1">
      <c r="N38289" s="74"/>
    </row>
    <row r="38290" spans="14:14" customFormat="1">
      <c r="N38290" s="74"/>
    </row>
    <row r="38291" spans="14:14" customFormat="1">
      <c r="N38291" s="74"/>
    </row>
    <row r="38292" spans="14:14" customFormat="1">
      <c r="N38292" s="74"/>
    </row>
    <row r="38293" spans="14:14" customFormat="1">
      <c r="N38293" s="74"/>
    </row>
    <row r="38294" spans="14:14" customFormat="1">
      <c r="N38294" s="74"/>
    </row>
    <row r="38295" spans="14:14" customFormat="1">
      <c r="N38295" s="74"/>
    </row>
    <row r="38296" spans="14:14" customFormat="1">
      <c r="N38296" s="74"/>
    </row>
    <row r="38297" spans="14:14" customFormat="1">
      <c r="N38297" s="74"/>
    </row>
    <row r="38298" spans="14:14" customFormat="1">
      <c r="N38298" s="74"/>
    </row>
    <row r="38299" spans="14:14" customFormat="1">
      <c r="N38299" s="74"/>
    </row>
    <row r="38300" spans="14:14" customFormat="1">
      <c r="N38300" s="74"/>
    </row>
    <row r="38301" spans="14:14" customFormat="1">
      <c r="N38301" s="74"/>
    </row>
    <row r="38302" spans="14:14" customFormat="1">
      <c r="N38302" s="74"/>
    </row>
    <row r="38303" spans="14:14" customFormat="1">
      <c r="N38303" s="74"/>
    </row>
    <row r="38304" spans="14:14" customFormat="1">
      <c r="N38304" s="74"/>
    </row>
    <row r="38305" spans="14:14" customFormat="1">
      <c r="N38305" s="74"/>
    </row>
    <row r="38306" spans="14:14" customFormat="1">
      <c r="N38306" s="74"/>
    </row>
    <row r="38307" spans="14:14" customFormat="1">
      <c r="N38307" s="74"/>
    </row>
    <row r="38308" spans="14:14" customFormat="1">
      <c r="N38308" s="74"/>
    </row>
    <row r="38309" spans="14:14" customFormat="1">
      <c r="N38309" s="74"/>
    </row>
    <row r="38310" spans="14:14" customFormat="1">
      <c r="N38310" s="74"/>
    </row>
    <row r="38311" spans="14:14" customFormat="1">
      <c r="N38311" s="74"/>
    </row>
    <row r="38312" spans="14:14" customFormat="1">
      <c r="N38312" s="74"/>
    </row>
    <row r="38313" spans="14:14" customFormat="1">
      <c r="N38313" s="74"/>
    </row>
    <row r="38314" spans="14:14" customFormat="1">
      <c r="N38314" s="74"/>
    </row>
    <row r="38315" spans="14:14" customFormat="1">
      <c r="N38315" s="74"/>
    </row>
    <row r="38316" spans="14:14" customFormat="1">
      <c r="N38316" s="74"/>
    </row>
    <row r="38317" spans="14:14" customFormat="1">
      <c r="N38317" s="74"/>
    </row>
    <row r="38318" spans="14:14" customFormat="1">
      <c r="N38318" s="74"/>
    </row>
    <row r="38319" spans="14:14" customFormat="1">
      <c r="N38319" s="74"/>
    </row>
    <row r="38320" spans="14:14" customFormat="1">
      <c r="N38320" s="74"/>
    </row>
    <row r="38321" spans="14:14" customFormat="1">
      <c r="N38321" s="74"/>
    </row>
    <row r="38322" spans="14:14" customFormat="1">
      <c r="N38322" s="74"/>
    </row>
    <row r="38323" spans="14:14" customFormat="1">
      <c r="N38323" s="74"/>
    </row>
    <row r="38324" spans="14:14" customFormat="1">
      <c r="N38324" s="74"/>
    </row>
    <row r="38325" spans="14:14" customFormat="1">
      <c r="N38325" s="74"/>
    </row>
    <row r="38326" spans="14:14" customFormat="1">
      <c r="N38326" s="74"/>
    </row>
    <row r="38327" spans="14:14" customFormat="1">
      <c r="N38327" s="74"/>
    </row>
    <row r="38328" spans="14:14" customFormat="1">
      <c r="N38328" s="74"/>
    </row>
    <row r="38329" spans="14:14" customFormat="1">
      <c r="N38329" s="74"/>
    </row>
    <row r="38330" spans="14:14" customFormat="1">
      <c r="N38330" s="74"/>
    </row>
    <row r="38331" spans="14:14" customFormat="1">
      <c r="N38331" s="74"/>
    </row>
    <row r="38332" spans="14:14" customFormat="1">
      <c r="N38332" s="74"/>
    </row>
    <row r="38333" spans="14:14" customFormat="1">
      <c r="N38333" s="74"/>
    </row>
    <row r="38334" spans="14:14" customFormat="1">
      <c r="N38334" s="74"/>
    </row>
    <row r="38335" spans="14:14" customFormat="1">
      <c r="N38335" s="74"/>
    </row>
    <row r="38336" spans="14:14" customFormat="1">
      <c r="N38336" s="74"/>
    </row>
    <row r="38337" spans="14:14" customFormat="1">
      <c r="N38337" s="74"/>
    </row>
    <row r="38338" spans="14:14" customFormat="1">
      <c r="N38338" s="74"/>
    </row>
    <row r="38339" spans="14:14" customFormat="1">
      <c r="N38339" s="74"/>
    </row>
    <row r="38340" spans="14:14" customFormat="1">
      <c r="N38340" s="74"/>
    </row>
    <row r="38341" spans="14:14" customFormat="1">
      <c r="N38341" s="74"/>
    </row>
    <row r="38342" spans="14:14" customFormat="1">
      <c r="N38342" s="74"/>
    </row>
    <row r="38343" spans="14:14" customFormat="1">
      <c r="N38343" s="74"/>
    </row>
    <row r="38344" spans="14:14" customFormat="1">
      <c r="N38344" s="74"/>
    </row>
    <row r="38345" spans="14:14" customFormat="1">
      <c r="N38345" s="74"/>
    </row>
    <row r="38346" spans="14:14" customFormat="1">
      <c r="N38346" s="74"/>
    </row>
    <row r="38347" spans="14:14" customFormat="1">
      <c r="N38347" s="74"/>
    </row>
    <row r="38348" spans="14:14" customFormat="1">
      <c r="N38348" s="74"/>
    </row>
    <row r="38349" spans="14:14" customFormat="1">
      <c r="N38349" s="74"/>
    </row>
    <row r="38350" spans="14:14" customFormat="1">
      <c r="N38350" s="74"/>
    </row>
    <row r="38351" spans="14:14" customFormat="1">
      <c r="N38351" s="74"/>
    </row>
    <row r="38352" spans="14:14" customFormat="1">
      <c r="N38352" s="74"/>
    </row>
    <row r="38353" spans="14:14" customFormat="1">
      <c r="N38353" s="74"/>
    </row>
    <row r="38354" spans="14:14" customFormat="1">
      <c r="N38354" s="74"/>
    </row>
    <row r="38355" spans="14:14" customFormat="1">
      <c r="N38355" s="74"/>
    </row>
    <row r="38356" spans="14:14" customFormat="1">
      <c r="N38356" s="74"/>
    </row>
    <row r="38357" spans="14:14" customFormat="1">
      <c r="N38357" s="74"/>
    </row>
    <row r="38358" spans="14:14" customFormat="1">
      <c r="N38358" s="74"/>
    </row>
    <row r="38359" spans="14:14" customFormat="1">
      <c r="N38359" s="74"/>
    </row>
    <row r="38360" spans="14:14" customFormat="1">
      <c r="N38360" s="74"/>
    </row>
    <row r="38361" spans="14:14" customFormat="1">
      <c r="N38361" s="74"/>
    </row>
    <row r="38362" spans="14:14" customFormat="1">
      <c r="N38362" s="74"/>
    </row>
    <row r="38363" spans="14:14" customFormat="1">
      <c r="N38363" s="74"/>
    </row>
    <row r="38364" spans="14:14" customFormat="1">
      <c r="N38364" s="74"/>
    </row>
    <row r="38365" spans="14:14" customFormat="1">
      <c r="N38365" s="74"/>
    </row>
    <row r="38366" spans="14:14" customFormat="1">
      <c r="N38366" s="74"/>
    </row>
    <row r="38367" spans="14:14" customFormat="1">
      <c r="N38367" s="74"/>
    </row>
    <row r="38368" spans="14:14" customFormat="1">
      <c r="N38368" s="74"/>
    </row>
    <row r="38369" spans="14:14" customFormat="1">
      <c r="N38369" s="74"/>
    </row>
    <row r="38370" spans="14:14" customFormat="1">
      <c r="N38370" s="74"/>
    </row>
    <row r="38371" spans="14:14" customFormat="1">
      <c r="N38371" s="74"/>
    </row>
    <row r="38372" spans="14:14" customFormat="1">
      <c r="N38372" s="74"/>
    </row>
    <row r="38373" spans="14:14" customFormat="1">
      <c r="N38373" s="74"/>
    </row>
    <row r="38374" spans="14:14" customFormat="1">
      <c r="N38374" s="74"/>
    </row>
    <row r="38375" spans="14:14" customFormat="1">
      <c r="N38375" s="74"/>
    </row>
    <row r="38376" spans="14:14" customFormat="1">
      <c r="N38376" s="74"/>
    </row>
    <row r="38377" spans="14:14" customFormat="1">
      <c r="N38377" s="74"/>
    </row>
    <row r="38378" spans="14:14" customFormat="1">
      <c r="N38378" s="74"/>
    </row>
    <row r="38379" spans="14:14" customFormat="1">
      <c r="N38379" s="74"/>
    </row>
    <row r="38380" spans="14:14" customFormat="1">
      <c r="N38380" s="74"/>
    </row>
    <row r="38381" spans="14:14" customFormat="1">
      <c r="N38381" s="74"/>
    </row>
    <row r="38382" spans="14:14" customFormat="1">
      <c r="N38382" s="74"/>
    </row>
    <row r="38383" spans="14:14" customFormat="1">
      <c r="N38383" s="74"/>
    </row>
    <row r="38384" spans="14:14" customFormat="1">
      <c r="N38384" s="74"/>
    </row>
    <row r="38385" spans="14:14" customFormat="1">
      <c r="N38385" s="74"/>
    </row>
    <row r="38386" spans="14:14" customFormat="1">
      <c r="N38386" s="74"/>
    </row>
    <row r="38387" spans="14:14" customFormat="1">
      <c r="N38387" s="74"/>
    </row>
    <row r="38388" spans="14:14" customFormat="1">
      <c r="N38388" s="74"/>
    </row>
    <row r="38389" spans="14:14" customFormat="1">
      <c r="N38389" s="74"/>
    </row>
    <row r="38390" spans="14:14" customFormat="1">
      <c r="N38390" s="74"/>
    </row>
    <row r="38391" spans="14:14" customFormat="1">
      <c r="N38391" s="74"/>
    </row>
    <row r="38392" spans="14:14" customFormat="1">
      <c r="N38392" s="74"/>
    </row>
    <row r="38393" spans="14:14" customFormat="1">
      <c r="N38393" s="74"/>
    </row>
    <row r="38394" spans="14:14" customFormat="1">
      <c r="N38394" s="74"/>
    </row>
    <row r="38395" spans="14:14" customFormat="1">
      <c r="N38395" s="74"/>
    </row>
    <row r="38396" spans="14:14" customFormat="1">
      <c r="N38396" s="74"/>
    </row>
    <row r="38397" spans="14:14" customFormat="1">
      <c r="N38397" s="74"/>
    </row>
    <row r="38398" spans="14:14" customFormat="1">
      <c r="N38398" s="74"/>
    </row>
    <row r="38399" spans="14:14" customFormat="1">
      <c r="N38399" s="74"/>
    </row>
    <row r="38400" spans="14:14" customFormat="1">
      <c r="N38400" s="74"/>
    </row>
    <row r="38401" spans="14:14" customFormat="1">
      <c r="N38401" s="74"/>
    </row>
    <row r="38402" spans="14:14" customFormat="1">
      <c r="N38402" s="74"/>
    </row>
    <row r="38403" spans="14:14" customFormat="1">
      <c r="N38403" s="74"/>
    </row>
    <row r="38404" spans="14:14" customFormat="1">
      <c r="N38404" s="74"/>
    </row>
    <row r="38405" spans="14:14" customFormat="1">
      <c r="N38405" s="74"/>
    </row>
    <row r="38406" spans="14:14" customFormat="1">
      <c r="N38406" s="74"/>
    </row>
    <row r="38407" spans="14:14" customFormat="1">
      <c r="N38407" s="74"/>
    </row>
    <row r="38408" spans="14:14" customFormat="1">
      <c r="N38408" s="74"/>
    </row>
    <row r="38409" spans="14:14" customFormat="1">
      <c r="N38409" s="74"/>
    </row>
    <row r="38410" spans="14:14" customFormat="1">
      <c r="N38410" s="74"/>
    </row>
    <row r="38411" spans="14:14" customFormat="1">
      <c r="N38411" s="74"/>
    </row>
    <row r="38412" spans="14:14" customFormat="1">
      <c r="N38412" s="74"/>
    </row>
    <row r="38413" spans="14:14" customFormat="1">
      <c r="N38413" s="74"/>
    </row>
    <row r="38414" spans="14:14" customFormat="1">
      <c r="N38414" s="74"/>
    </row>
    <row r="38415" spans="14:14" customFormat="1">
      <c r="N38415" s="74"/>
    </row>
    <row r="38416" spans="14:14" customFormat="1">
      <c r="N38416" s="74"/>
    </row>
    <row r="38417" spans="14:14" customFormat="1">
      <c r="N38417" s="74"/>
    </row>
    <row r="38418" spans="14:14" customFormat="1">
      <c r="N38418" s="74"/>
    </row>
    <row r="38419" spans="14:14" customFormat="1">
      <c r="N38419" s="74"/>
    </row>
    <row r="38420" spans="14:14" customFormat="1">
      <c r="N38420" s="74"/>
    </row>
    <row r="38421" spans="14:14" customFormat="1">
      <c r="N38421" s="74"/>
    </row>
    <row r="38422" spans="14:14" customFormat="1">
      <c r="N38422" s="74"/>
    </row>
    <row r="38423" spans="14:14" customFormat="1">
      <c r="N38423" s="74"/>
    </row>
    <row r="38424" spans="14:14" customFormat="1">
      <c r="N38424" s="74"/>
    </row>
    <row r="38425" spans="14:14" customFormat="1">
      <c r="N38425" s="74"/>
    </row>
    <row r="38426" spans="14:14" customFormat="1">
      <c r="N38426" s="74"/>
    </row>
    <row r="38427" spans="14:14" customFormat="1">
      <c r="N38427" s="74"/>
    </row>
    <row r="38428" spans="14:14" customFormat="1">
      <c r="N38428" s="74"/>
    </row>
    <row r="38429" spans="14:14" customFormat="1">
      <c r="N38429" s="74"/>
    </row>
    <row r="38430" spans="14:14" customFormat="1">
      <c r="N38430" s="74"/>
    </row>
    <row r="38431" spans="14:14" customFormat="1">
      <c r="N38431" s="74"/>
    </row>
    <row r="38432" spans="14:14" customFormat="1">
      <c r="N38432" s="74"/>
    </row>
    <row r="38433" spans="14:14" customFormat="1">
      <c r="N38433" s="74"/>
    </row>
    <row r="38434" spans="14:14" customFormat="1">
      <c r="N38434" s="74"/>
    </row>
    <row r="38435" spans="14:14" customFormat="1">
      <c r="N38435" s="74"/>
    </row>
    <row r="38436" spans="14:14" customFormat="1">
      <c r="N38436" s="74"/>
    </row>
    <row r="38437" spans="14:14" customFormat="1">
      <c r="N38437" s="74"/>
    </row>
    <row r="38438" spans="14:14" customFormat="1">
      <c r="N38438" s="74"/>
    </row>
    <row r="38439" spans="14:14" customFormat="1">
      <c r="N38439" s="74"/>
    </row>
    <row r="38440" spans="14:14" customFormat="1">
      <c r="N38440" s="74"/>
    </row>
    <row r="38441" spans="14:14" customFormat="1">
      <c r="N38441" s="74"/>
    </row>
    <row r="38442" spans="14:14" customFormat="1">
      <c r="N38442" s="74"/>
    </row>
    <row r="38443" spans="14:14" customFormat="1">
      <c r="N38443" s="74"/>
    </row>
    <row r="38444" spans="14:14" customFormat="1">
      <c r="N38444" s="74"/>
    </row>
    <row r="38445" spans="14:14" customFormat="1">
      <c r="N38445" s="74"/>
    </row>
    <row r="38446" spans="14:14" customFormat="1">
      <c r="N38446" s="74"/>
    </row>
    <row r="38447" spans="14:14" customFormat="1">
      <c r="N38447" s="74"/>
    </row>
    <row r="38448" spans="14:14" customFormat="1">
      <c r="N38448" s="74"/>
    </row>
    <row r="38449" spans="14:14" customFormat="1">
      <c r="N38449" s="74"/>
    </row>
    <row r="38450" spans="14:14" customFormat="1">
      <c r="N38450" s="74"/>
    </row>
    <row r="38451" spans="14:14" customFormat="1">
      <c r="N38451" s="74"/>
    </row>
    <row r="38452" spans="14:14" customFormat="1">
      <c r="N38452" s="74"/>
    </row>
    <row r="38453" spans="14:14" customFormat="1">
      <c r="N38453" s="74"/>
    </row>
    <row r="38454" spans="14:14" customFormat="1">
      <c r="N38454" s="74"/>
    </row>
    <row r="38455" spans="14:14" customFormat="1">
      <c r="N38455" s="74"/>
    </row>
    <row r="38456" spans="14:14" customFormat="1">
      <c r="N38456" s="74"/>
    </row>
    <row r="38457" spans="14:14" customFormat="1">
      <c r="N38457" s="74"/>
    </row>
    <row r="38458" spans="14:14" customFormat="1">
      <c r="N38458" s="74"/>
    </row>
    <row r="38459" spans="14:14" customFormat="1">
      <c r="N38459" s="74"/>
    </row>
    <row r="38460" spans="14:14" customFormat="1">
      <c r="N38460" s="74"/>
    </row>
    <row r="38461" spans="14:14" customFormat="1">
      <c r="N38461" s="74"/>
    </row>
    <row r="38462" spans="14:14" customFormat="1">
      <c r="N38462" s="74"/>
    </row>
    <row r="38463" spans="14:14" customFormat="1">
      <c r="N38463" s="74"/>
    </row>
    <row r="38464" spans="14:14" customFormat="1">
      <c r="N38464" s="74"/>
    </row>
    <row r="38465" spans="14:14" customFormat="1">
      <c r="N38465" s="74"/>
    </row>
    <row r="38466" spans="14:14" customFormat="1">
      <c r="N38466" s="74"/>
    </row>
    <row r="38467" spans="14:14" customFormat="1">
      <c r="N38467" s="74"/>
    </row>
    <row r="38468" spans="14:14" customFormat="1">
      <c r="N38468" s="74"/>
    </row>
    <row r="38469" spans="14:14" customFormat="1">
      <c r="N38469" s="74"/>
    </row>
    <row r="38470" spans="14:14" customFormat="1">
      <c r="N38470" s="74"/>
    </row>
    <row r="38471" spans="14:14" customFormat="1">
      <c r="N38471" s="74"/>
    </row>
    <row r="38472" spans="14:14" customFormat="1">
      <c r="N38472" s="74"/>
    </row>
    <row r="38473" spans="14:14" customFormat="1">
      <c r="N38473" s="74"/>
    </row>
    <row r="38474" spans="14:14" customFormat="1">
      <c r="N38474" s="74"/>
    </row>
    <row r="38475" spans="14:14" customFormat="1">
      <c r="N38475" s="74"/>
    </row>
    <row r="38476" spans="14:14" customFormat="1">
      <c r="N38476" s="74"/>
    </row>
    <row r="38477" spans="14:14" customFormat="1">
      <c r="N38477" s="74"/>
    </row>
    <row r="38478" spans="14:14" customFormat="1">
      <c r="N38478" s="74"/>
    </row>
    <row r="38479" spans="14:14" customFormat="1">
      <c r="N38479" s="74"/>
    </row>
    <row r="38480" spans="14:14" customFormat="1">
      <c r="N38480" s="74"/>
    </row>
    <row r="38481" spans="14:14" customFormat="1">
      <c r="N38481" s="74"/>
    </row>
    <row r="38482" spans="14:14" customFormat="1">
      <c r="N38482" s="74"/>
    </row>
    <row r="38483" spans="14:14" customFormat="1">
      <c r="N38483" s="74"/>
    </row>
    <row r="38484" spans="14:14" customFormat="1">
      <c r="N38484" s="74"/>
    </row>
    <row r="38485" spans="14:14" customFormat="1">
      <c r="N38485" s="74"/>
    </row>
    <row r="38486" spans="14:14" customFormat="1">
      <c r="N38486" s="74"/>
    </row>
    <row r="38487" spans="14:14" customFormat="1">
      <c r="N38487" s="74"/>
    </row>
    <row r="38488" spans="14:14" customFormat="1">
      <c r="N38488" s="74"/>
    </row>
    <row r="38489" spans="14:14" customFormat="1">
      <c r="N38489" s="74"/>
    </row>
    <row r="38490" spans="14:14" customFormat="1">
      <c r="N38490" s="74"/>
    </row>
    <row r="38491" spans="14:14" customFormat="1">
      <c r="N38491" s="74"/>
    </row>
    <row r="38492" spans="14:14" customFormat="1">
      <c r="N38492" s="74"/>
    </row>
    <row r="38493" spans="14:14" customFormat="1">
      <c r="N38493" s="74"/>
    </row>
    <row r="38494" spans="14:14" customFormat="1">
      <c r="N38494" s="74"/>
    </row>
    <row r="38495" spans="14:14" customFormat="1">
      <c r="N38495" s="74"/>
    </row>
    <row r="38496" spans="14:14" customFormat="1">
      <c r="N38496" s="74"/>
    </row>
    <row r="38497" spans="14:14" customFormat="1">
      <c r="N38497" s="74"/>
    </row>
    <row r="38498" spans="14:14" customFormat="1">
      <c r="N38498" s="74"/>
    </row>
    <row r="38499" spans="14:14" customFormat="1">
      <c r="N38499" s="74"/>
    </row>
    <row r="38500" spans="14:14" customFormat="1">
      <c r="N38500" s="74"/>
    </row>
    <row r="38501" spans="14:14" customFormat="1">
      <c r="N38501" s="74"/>
    </row>
    <row r="38502" spans="14:14" customFormat="1">
      <c r="N38502" s="74"/>
    </row>
    <row r="38503" spans="14:14" customFormat="1">
      <c r="N38503" s="74"/>
    </row>
    <row r="38504" spans="14:14" customFormat="1">
      <c r="N38504" s="74"/>
    </row>
    <row r="38505" spans="14:14" customFormat="1">
      <c r="N38505" s="74"/>
    </row>
    <row r="38506" spans="14:14" customFormat="1">
      <c r="N38506" s="74"/>
    </row>
    <row r="38507" spans="14:14" customFormat="1">
      <c r="N38507" s="74"/>
    </row>
    <row r="38508" spans="14:14" customFormat="1">
      <c r="N38508" s="74"/>
    </row>
    <row r="38509" spans="14:14" customFormat="1">
      <c r="N38509" s="74"/>
    </row>
    <row r="38510" spans="14:14" customFormat="1">
      <c r="N38510" s="74"/>
    </row>
    <row r="38511" spans="14:14" customFormat="1">
      <c r="N38511" s="74"/>
    </row>
    <row r="38512" spans="14:14" customFormat="1">
      <c r="N38512" s="74"/>
    </row>
    <row r="38513" spans="14:14" customFormat="1">
      <c r="N38513" s="74"/>
    </row>
    <row r="38514" spans="14:14" customFormat="1">
      <c r="N38514" s="74"/>
    </row>
    <row r="38515" spans="14:14" customFormat="1">
      <c r="N38515" s="74"/>
    </row>
    <row r="38516" spans="14:14" customFormat="1">
      <c r="N38516" s="74"/>
    </row>
    <row r="38517" spans="14:14" customFormat="1">
      <c r="N38517" s="74"/>
    </row>
    <row r="38518" spans="14:14" customFormat="1">
      <c r="N38518" s="74"/>
    </row>
    <row r="38519" spans="14:14" customFormat="1">
      <c r="N38519" s="74"/>
    </row>
    <row r="38520" spans="14:14" customFormat="1">
      <c r="N38520" s="74"/>
    </row>
    <row r="38521" spans="14:14" customFormat="1">
      <c r="N38521" s="74"/>
    </row>
    <row r="38522" spans="14:14" customFormat="1">
      <c r="N38522" s="74"/>
    </row>
    <row r="38523" spans="14:14" customFormat="1">
      <c r="N38523" s="74"/>
    </row>
    <row r="38524" spans="14:14" customFormat="1">
      <c r="N38524" s="74"/>
    </row>
    <row r="38525" spans="14:14" customFormat="1">
      <c r="N38525" s="74"/>
    </row>
    <row r="38526" spans="14:14" customFormat="1">
      <c r="N38526" s="74"/>
    </row>
    <row r="38527" spans="14:14" customFormat="1">
      <c r="N38527" s="74"/>
    </row>
    <row r="38528" spans="14:14" customFormat="1">
      <c r="N38528" s="74"/>
    </row>
    <row r="38529" spans="14:14" customFormat="1">
      <c r="N38529" s="74"/>
    </row>
    <row r="38530" spans="14:14" customFormat="1">
      <c r="N38530" s="74"/>
    </row>
    <row r="38531" spans="14:14" customFormat="1">
      <c r="N38531" s="74"/>
    </row>
    <row r="38532" spans="14:14" customFormat="1">
      <c r="N38532" s="74"/>
    </row>
    <row r="38533" spans="14:14" customFormat="1">
      <c r="N38533" s="74"/>
    </row>
    <row r="38534" spans="14:14" customFormat="1">
      <c r="N38534" s="74"/>
    </row>
    <row r="38535" spans="14:14" customFormat="1">
      <c r="N38535" s="74"/>
    </row>
    <row r="38536" spans="14:14" customFormat="1">
      <c r="N38536" s="74"/>
    </row>
    <row r="38537" spans="14:14" customFormat="1">
      <c r="N38537" s="74"/>
    </row>
    <row r="38538" spans="14:14" customFormat="1">
      <c r="N38538" s="74"/>
    </row>
    <row r="38539" spans="14:14" customFormat="1">
      <c r="N38539" s="74"/>
    </row>
    <row r="38540" spans="14:14" customFormat="1">
      <c r="N38540" s="74"/>
    </row>
    <row r="38541" spans="14:14" customFormat="1">
      <c r="N38541" s="74"/>
    </row>
    <row r="38542" spans="14:14" customFormat="1">
      <c r="N38542" s="74"/>
    </row>
    <row r="38543" spans="14:14" customFormat="1">
      <c r="N38543" s="74"/>
    </row>
    <row r="38544" spans="14:14" customFormat="1">
      <c r="N38544" s="74"/>
    </row>
    <row r="38545" spans="14:14" customFormat="1">
      <c r="N38545" s="74"/>
    </row>
    <row r="38546" spans="14:14" customFormat="1">
      <c r="N38546" s="74"/>
    </row>
    <row r="38547" spans="14:14" customFormat="1">
      <c r="N38547" s="74"/>
    </row>
    <row r="38548" spans="14:14" customFormat="1">
      <c r="N38548" s="74"/>
    </row>
    <row r="38549" spans="14:14" customFormat="1">
      <c r="N38549" s="74"/>
    </row>
    <row r="38550" spans="14:14" customFormat="1">
      <c r="N38550" s="74"/>
    </row>
    <row r="38551" spans="14:14" customFormat="1">
      <c r="N38551" s="74"/>
    </row>
    <row r="38552" spans="14:14" customFormat="1">
      <c r="N38552" s="74"/>
    </row>
    <row r="38553" spans="14:14" customFormat="1">
      <c r="N38553" s="74"/>
    </row>
    <row r="38554" spans="14:14" customFormat="1">
      <c r="N38554" s="74"/>
    </row>
    <row r="38555" spans="14:14" customFormat="1">
      <c r="N38555" s="74"/>
    </row>
    <row r="38556" spans="14:14" customFormat="1">
      <c r="N38556" s="74"/>
    </row>
    <row r="38557" spans="14:14" customFormat="1">
      <c r="N38557" s="74"/>
    </row>
    <row r="38558" spans="14:14" customFormat="1">
      <c r="N38558" s="74"/>
    </row>
    <row r="38559" spans="14:14" customFormat="1">
      <c r="N38559" s="74"/>
    </row>
    <row r="38560" spans="14:14" customFormat="1">
      <c r="N38560" s="74"/>
    </row>
    <row r="38561" spans="14:14" customFormat="1">
      <c r="N38561" s="74"/>
    </row>
    <row r="38562" spans="14:14" customFormat="1">
      <c r="N38562" s="74"/>
    </row>
    <row r="38563" spans="14:14" customFormat="1">
      <c r="N38563" s="74"/>
    </row>
    <row r="38564" spans="14:14" customFormat="1">
      <c r="N38564" s="74"/>
    </row>
    <row r="38565" spans="14:14" customFormat="1">
      <c r="N38565" s="74"/>
    </row>
    <row r="38566" spans="14:14" customFormat="1">
      <c r="N38566" s="74"/>
    </row>
    <row r="38567" spans="14:14" customFormat="1">
      <c r="N38567" s="74"/>
    </row>
    <row r="38568" spans="14:14" customFormat="1">
      <c r="N38568" s="74"/>
    </row>
    <row r="38569" spans="14:14" customFormat="1">
      <c r="N38569" s="74"/>
    </row>
    <row r="38570" spans="14:14" customFormat="1">
      <c r="N38570" s="74"/>
    </row>
    <row r="38571" spans="14:14" customFormat="1">
      <c r="N38571" s="74"/>
    </row>
    <row r="38572" spans="14:14" customFormat="1">
      <c r="N38572" s="74"/>
    </row>
    <row r="38573" spans="14:14" customFormat="1">
      <c r="N38573" s="74"/>
    </row>
    <row r="38574" spans="14:14" customFormat="1">
      <c r="N38574" s="74"/>
    </row>
    <row r="38575" spans="14:14" customFormat="1">
      <c r="N38575" s="74"/>
    </row>
    <row r="38576" spans="14:14" customFormat="1">
      <c r="N38576" s="74"/>
    </row>
    <row r="38577" spans="14:14" customFormat="1">
      <c r="N38577" s="74"/>
    </row>
    <row r="38578" spans="14:14" customFormat="1">
      <c r="N38578" s="74"/>
    </row>
    <row r="38579" spans="14:14" customFormat="1">
      <c r="N38579" s="74"/>
    </row>
    <row r="38580" spans="14:14" customFormat="1">
      <c r="N38580" s="74"/>
    </row>
    <row r="38581" spans="14:14" customFormat="1">
      <c r="N38581" s="74"/>
    </row>
    <row r="38582" spans="14:14" customFormat="1">
      <c r="N38582" s="74"/>
    </row>
    <row r="38583" spans="14:14" customFormat="1">
      <c r="N38583" s="74"/>
    </row>
    <row r="38584" spans="14:14" customFormat="1">
      <c r="N38584" s="74"/>
    </row>
    <row r="38585" spans="14:14" customFormat="1">
      <c r="N38585" s="74"/>
    </row>
    <row r="38586" spans="14:14" customFormat="1">
      <c r="N38586" s="74"/>
    </row>
    <row r="38587" spans="14:14" customFormat="1">
      <c r="N38587" s="74"/>
    </row>
    <row r="38588" spans="14:14" customFormat="1">
      <c r="N38588" s="74"/>
    </row>
    <row r="38589" spans="14:14" customFormat="1">
      <c r="N38589" s="74"/>
    </row>
    <row r="38590" spans="14:14" customFormat="1">
      <c r="N38590" s="74"/>
    </row>
    <row r="38591" spans="14:14" customFormat="1">
      <c r="N38591" s="74"/>
    </row>
    <row r="38592" spans="14:14" customFormat="1">
      <c r="N38592" s="74"/>
    </row>
    <row r="38593" spans="14:14" customFormat="1">
      <c r="N38593" s="74"/>
    </row>
    <row r="38594" spans="14:14" customFormat="1">
      <c r="N38594" s="74"/>
    </row>
    <row r="38595" spans="14:14" customFormat="1">
      <c r="N38595" s="74"/>
    </row>
    <row r="38596" spans="14:14" customFormat="1">
      <c r="N38596" s="74"/>
    </row>
    <row r="38597" spans="14:14" customFormat="1">
      <c r="N38597" s="74"/>
    </row>
    <row r="38598" spans="14:14" customFormat="1">
      <c r="N38598" s="74"/>
    </row>
    <row r="38599" spans="14:14" customFormat="1">
      <c r="N38599" s="74"/>
    </row>
    <row r="38600" spans="14:14" customFormat="1">
      <c r="N38600" s="74"/>
    </row>
    <row r="38601" spans="14:14" customFormat="1">
      <c r="N38601" s="74"/>
    </row>
    <row r="38602" spans="14:14" customFormat="1">
      <c r="N38602" s="74"/>
    </row>
    <row r="38603" spans="14:14" customFormat="1">
      <c r="N38603" s="74"/>
    </row>
    <row r="38604" spans="14:14" customFormat="1">
      <c r="N38604" s="74"/>
    </row>
    <row r="38605" spans="14:14" customFormat="1">
      <c r="N38605" s="74"/>
    </row>
    <row r="38606" spans="14:14" customFormat="1">
      <c r="N38606" s="74"/>
    </row>
    <row r="38607" spans="14:14" customFormat="1">
      <c r="N38607" s="74"/>
    </row>
    <row r="38608" spans="14:14" customFormat="1">
      <c r="N38608" s="74"/>
    </row>
    <row r="38609" spans="14:14" customFormat="1">
      <c r="N38609" s="74"/>
    </row>
    <row r="38610" spans="14:14" customFormat="1">
      <c r="N38610" s="74"/>
    </row>
    <row r="38611" spans="14:14" customFormat="1">
      <c r="N38611" s="74"/>
    </row>
    <row r="38612" spans="14:14" customFormat="1">
      <c r="N38612" s="74"/>
    </row>
    <row r="38613" spans="14:14" customFormat="1">
      <c r="N38613" s="74"/>
    </row>
    <row r="38614" spans="14:14" customFormat="1">
      <c r="N38614" s="74"/>
    </row>
    <row r="38615" spans="14:14" customFormat="1">
      <c r="N38615" s="74"/>
    </row>
    <row r="38616" spans="14:14" customFormat="1">
      <c r="N38616" s="74"/>
    </row>
    <row r="38617" spans="14:14" customFormat="1">
      <c r="N38617" s="74"/>
    </row>
    <row r="38618" spans="14:14" customFormat="1">
      <c r="N38618" s="74"/>
    </row>
    <row r="38619" spans="14:14" customFormat="1">
      <c r="N38619" s="74"/>
    </row>
    <row r="38620" spans="14:14" customFormat="1">
      <c r="N38620" s="74"/>
    </row>
    <row r="38621" spans="14:14" customFormat="1">
      <c r="N38621" s="74"/>
    </row>
    <row r="38622" spans="14:14" customFormat="1">
      <c r="N38622" s="74"/>
    </row>
    <row r="38623" spans="14:14" customFormat="1">
      <c r="N38623" s="74"/>
    </row>
    <row r="38624" spans="14:14" customFormat="1">
      <c r="N38624" s="74"/>
    </row>
    <row r="38625" spans="14:14" customFormat="1">
      <c r="N38625" s="74"/>
    </row>
    <row r="38626" spans="14:14" customFormat="1">
      <c r="N38626" s="74"/>
    </row>
    <row r="38627" spans="14:14" customFormat="1">
      <c r="N38627" s="74"/>
    </row>
    <row r="38628" spans="14:14" customFormat="1">
      <c r="N38628" s="74"/>
    </row>
    <row r="38629" spans="14:14" customFormat="1">
      <c r="N38629" s="74"/>
    </row>
    <row r="38630" spans="14:14" customFormat="1">
      <c r="N38630" s="74"/>
    </row>
    <row r="38631" spans="14:14" customFormat="1">
      <c r="N38631" s="74"/>
    </row>
    <row r="38632" spans="14:14" customFormat="1">
      <c r="N38632" s="74"/>
    </row>
    <row r="38633" spans="14:14" customFormat="1">
      <c r="N38633" s="74"/>
    </row>
    <row r="38634" spans="14:14" customFormat="1">
      <c r="N38634" s="74"/>
    </row>
    <row r="38635" spans="14:14" customFormat="1">
      <c r="N38635" s="74"/>
    </row>
    <row r="38636" spans="14:14" customFormat="1">
      <c r="N38636" s="74"/>
    </row>
    <row r="38637" spans="14:14" customFormat="1">
      <c r="N38637" s="74"/>
    </row>
    <row r="38638" spans="14:14" customFormat="1">
      <c r="N38638" s="74"/>
    </row>
    <row r="38639" spans="14:14" customFormat="1">
      <c r="N38639" s="74"/>
    </row>
    <row r="38640" spans="14:14" customFormat="1">
      <c r="N38640" s="74"/>
    </row>
    <row r="38641" spans="14:14" customFormat="1">
      <c r="N38641" s="74"/>
    </row>
    <row r="38642" spans="14:14" customFormat="1">
      <c r="N38642" s="74"/>
    </row>
    <row r="38643" spans="14:14" customFormat="1">
      <c r="N38643" s="74"/>
    </row>
    <row r="38644" spans="14:14" customFormat="1">
      <c r="N38644" s="74"/>
    </row>
    <row r="38645" spans="14:14" customFormat="1">
      <c r="N38645" s="74"/>
    </row>
    <row r="38646" spans="14:14" customFormat="1">
      <c r="N38646" s="74"/>
    </row>
    <row r="38647" spans="14:14" customFormat="1">
      <c r="N38647" s="74"/>
    </row>
    <row r="38648" spans="14:14" customFormat="1">
      <c r="N38648" s="74"/>
    </row>
    <row r="38649" spans="14:14" customFormat="1">
      <c r="N38649" s="74"/>
    </row>
    <row r="38650" spans="14:14" customFormat="1">
      <c r="N38650" s="74"/>
    </row>
    <row r="38651" spans="14:14" customFormat="1">
      <c r="N38651" s="74"/>
    </row>
    <row r="38652" spans="14:14" customFormat="1">
      <c r="N38652" s="74"/>
    </row>
    <row r="38653" spans="14:14" customFormat="1">
      <c r="N38653" s="74"/>
    </row>
    <row r="38654" spans="14:14" customFormat="1">
      <c r="N38654" s="74"/>
    </row>
    <row r="38655" spans="14:14" customFormat="1">
      <c r="N38655" s="74"/>
    </row>
    <row r="38656" spans="14:14" customFormat="1">
      <c r="N38656" s="74"/>
    </row>
    <row r="38657" spans="14:14" customFormat="1">
      <c r="N38657" s="74"/>
    </row>
    <row r="38658" spans="14:14" customFormat="1">
      <c r="N38658" s="74"/>
    </row>
    <row r="38659" spans="14:14" customFormat="1">
      <c r="N38659" s="74"/>
    </row>
    <row r="38660" spans="14:14" customFormat="1">
      <c r="N38660" s="74"/>
    </row>
    <row r="38661" spans="14:14" customFormat="1">
      <c r="N38661" s="74"/>
    </row>
    <row r="38662" spans="14:14" customFormat="1">
      <c r="N38662" s="74"/>
    </row>
    <row r="38663" spans="14:14" customFormat="1">
      <c r="N38663" s="74"/>
    </row>
    <row r="38664" spans="14:14" customFormat="1">
      <c r="N38664" s="74"/>
    </row>
    <row r="38665" spans="14:14" customFormat="1">
      <c r="N38665" s="74"/>
    </row>
    <row r="38666" spans="14:14" customFormat="1">
      <c r="N38666" s="74"/>
    </row>
    <row r="38667" spans="14:14" customFormat="1">
      <c r="N38667" s="74"/>
    </row>
    <row r="38668" spans="14:14" customFormat="1">
      <c r="N38668" s="74"/>
    </row>
    <row r="38669" spans="14:14" customFormat="1">
      <c r="N38669" s="74"/>
    </row>
    <row r="38670" spans="14:14" customFormat="1">
      <c r="N38670" s="74"/>
    </row>
    <row r="38671" spans="14:14" customFormat="1">
      <c r="N38671" s="74"/>
    </row>
    <row r="38672" spans="14:14" customFormat="1">
      <c r="N38672" s="74"/>
    </row>
    <row r="38673" spans="14:14" customFormat="1">
      <c r="N38673" s="74"/>
    </row>
    <row r="38674" spans="14:14" customFormat="1">
      <c r="N38674" s="74"/>
    </row>
    <row r="38675" spans="14:14" customFormat="1">
      <c r="N38675" s="74"/>
    </row>
    <row r="38676" spans="14:14" customFormat="1">
      <c r="N38676" s="74"/>
    </row>
    <row r="38677" spans="14:14" customFormat="1">
      <c r="N38677" s="74"/>
    </row>
    <row r="38678" spans="14:14" customFormat="1">
      <c r="N38678" s="74"/>
    </row>
    <row r="38679" spans="14:14" customFormat="1">
      <c r="N38679" s="74"/>
    </row>
    <row r="38680" spans="14:14" customFormat="1">
      <c r="N38680" s="74"/>
    </row>
    <row r="38681" spans="14:14" customFormat="1">
      <c r="N38681" s="74"/>
    </row>
    <row r="38682" spans="14:14" customFormat="1">
      <c r="N38682" s="74"/>
    </row>
    <row r="38683" spans="14:14" customFormat="1">
      <c r="N38683" s="74"/>
    </row>
    <row r="38684" spans="14:14" customFormat="1">
      <c r="N38684" s="74"/>
    </row>
    <row r="38685" spans="14:14" customFormat="1">
      <c r="N38685" s="74"/>
    </row>
    <row r="38686" spans="14:14" customFormat="1">
      <c r="N38686" s="74"/>
    </row>
    <row r="38687" spans="14:14" customFormat="1">
      <c r="N38687" s="74"/>
    </row>
    <row r="38688" spans="14:14" customFormat="1">
      <c r="N38688" s="74"/>
    </row>
    <row r="38689" spans="14:14" customFormat="1">
      <c r="N38689" s="74"/>
    </row>
    <row r="38690" spans="14:14" customFormat="1">
      <c r="N38690" s="74"/>
    </row>
    <row r="38691" spans="14:14" customFormat="1">
      <c r="N38691" s="74"/>
    </row>
    <row r="38692" spans="14:14" customFormat="1">
      <c r="N38692" s="74"/>
    </row>
    <row r="38693" spans="14:14" customFormat="1">
      <c r="N38693" s="74"/>
    </row>
    <row r="38694" spans="14:14" customFormat="1">
      <c r="N38694" s="74"/>
    </row>
    <row r="38695" spans="14:14" customFormat="1">
      <c r="N38695" s="74"/>
    </row>
    <row r="38696" spans="14:14" customFormat="1">
      <c r="N38696" s="74"/>
    </row>
    <row r="38697" spans="14:14" customFormat="1">
      <c r="N38697" s="74"/>
    </row>
    <row r="38698" spans="14:14" customFormat="1">
      <c r="N38698" s="74"/>
    </row>
    <row r="38699" spans="14:14" customFormat="1">
      <c r="N38699" s="74"/>
    </row>
    <row r="38700" spans="14:14" customFormat="1">
      <c r="N38700" s="74"/>
    </row>
    <row r="38701" spans="14:14" customFormat="1">
      <c r="N38701" s="74"/>
    </row>
    <row r="38702" spans="14:14" customFormat="1">
      <c r="N38702" s="74"/>
    </row>
    <row r="38703" spans="14:14" customFormat="1">
      <c r="N38703" s="74"/>
    </row>
    <row r="38704" spans="14:14" customFormat="1">
      <c r="N38704" s="74"/>
    </row>
    <row r="38705" spans="14:14" customFormat="1">
      <c r="N38705" s="74"/>
    </row>
    <row r="38706" spans="14:14" customFormat="1">
      <c r="N38706" s="74"/>
    </row>
    <row r="38707" spans="14:14" customFormat="1">
      <c r="N38707" s="74"/>
    </row>
    <row r="38708" spans="14:14" customFormat="1">
      <c r="N38708" s="74"/>
    </row>
    <row r="38709" spans="14:14" customFormat="1">
      <c r="N38709" s="74"/>
    </row>
    <row r="38710" spans="14:14" customFormat="1">
      <c r="N38710" s="74"/>
    </row>
    <row r="38711" spans="14:14" customFormat="1">
      <c r="N38711" s="74"/>
    </row>
    <row r="38712" spans="14:14" customFormat="1">
      <c r="N38712" s="74"/>
    </row>
    <row r="38713" spans="14:14" customFormat="1">
      <c r="N38713" s="74"/>
    </row>
    <row r="38714" spans="14:14" customFormat="1">
      <c r="N38714" s="74"/>
    </row>
    <row r="38715" spans="14:14" customFormat="1">
      <c r="N38715" s="74"/>
    </row>
    <row r="38716" spans="14:14" customFormat="1">
      <c r="N38716" s="74"/>
    </row>
    <row r="38717" spans="14:14" customFormat="1">
      <c r="N38717" s="74"/>
    </row>
    <row r="38718" spans="14:14" customFormat="1">
      <c r="N38718" s="74"/>
    </row>
    <row r="38719" spans="14:14" customFormat="1">
      <c r="N38719" s="74"/>
    </row>
    <row r="38720" spans="14:14" customFormat="1">
      <c r="N38720" s="74"/>
    </row>
    <row r="38721" spans="14:14" customFormat="1">
      <c r="N38721" s="74"/>
    </row>
    <row r="38722" spans="14:14" customFormat="1">
      <c r="N38722" s="74"/>
    </row>
    <row r="38723" spans="14:14" customFormat="1">
      <c r="N38723" s="74"/>
    </row>
    <row r="38724" spans="14:14" customFormat="1">
      <c r="N38724" s="74"/>
    </row>
    <row r="38725" spans="14:14" customFormat="1">
      <c r="N38725" s="74"/>
    </row>
    <row r="38726" spans="14:14" customFormat="1">
      <c r="N38726" s="74"/>
    </row>
    <row r="38727" spans="14:14" customFormat="1">
      <c r="N38727" s="74"/>
    </row>
    <row r="38728" spans="14:14" customFormat="1">
      <c r="N38728" s="74"/>
    </row>
    <row r="38729" spans="14:14" customFormat="1">
      <c r="N38729" s="74"/>
    </row>
    <row r="38730" spans="14:14" customFormat="1">
      <c r="N38730" s="74"/>
    </row>
    <row r="38731" spans="14:14" customFormat="1">
      <c r="N38731" s="74"/>
    </row>
    <row r="38732" spans="14:14" customFormat="1">
      <c r="N38732" s="74"/>
    </row>
    <row r="38733" spans="14:14" customFormat="1">
      <c r="N38733" s="74"/>
    </row>
    <row r="38734" spans="14:14" customFormat="1">
      <c r="N38734" s="74"/>
    </row>
    <row r="38735" spans="14:14" customFormat="1">
      <c r="N38735" s="74"/>
    </row>
    <row r="38736" spans="14:14" customFormat="1">
      <c r="N38736" s="74"/>
    </row>
    <row r="38737" spans="14:14" customFormat="1">
      <c r="N38737" s="74"/>
    </row>
    <row r="38738" spans="14:14" customFormat="1">
      <c r="N38738" s="74"/>
    </row>
    <row r="38739" spans="14:14" customFormat="1">
      <c r="N38739" s="74"/>
    </row>
    <row r="38740" spans="14:14" customFormat="1">
      <c r="N38740" s="74"/>
    </row>
    <row r="38741" spans="14:14" customFormat="1">
      <c r="N38741" s="74"/>
    </row>
    <row r="38742" spans="14:14" customFormat="1">
      <c r="N38742" s="74"/>
    </row>
    <row r="38743" spans="14:14" customFormat="1">
      <c r="N38743" s="74"/>
    </row>
    <row r="38744" spans="14:14" customFormat="1">
      <c r="N38744" s="74"/>
    </row>
    <row r="38745" spans="14:14" customFormat="1">
      <c r="N38745" s="74"/>
    </row>
    <row r="38746" spans="14:14" customFormat="1">
      <c r="N38746" s="74"/>
    </row>
    <row r="38747" spans="14:14" customFormat="1">
      <c r="N38747" s="74"/>
    </row>
    <row r="38748" spans="14:14" customFormat="1">
      <c r="N38748" s="74"/>
    </row>
    <row r="38749" spans="14:14" customFormat="1">
      <c r="N38749" s="74"/>
    </row>
    <row r="38750" spans="14:14" customFormat="1">
      <c r="N38750" s="74"/>
    </row>
    <row r="38751" spans="14:14" customFormat="1">
      <c r="N38751" s="74"/>
    </row>
    <row r="38752" spans="14:14" customFormat="1">
      <c r="N38752" s="74"/>
    </row>
    <row r="38753" spans="14:14" customFormat="1">
      <c r="N38753" s="74"/>
    </row>
    <row r="38754" spans="14:14" customFormat="1">
      <c r="N38754" s="74"/>
    </row>
    <row r="38755" spans="14:14" customFormat="1">
      <c r="N38755" s="74"/>
    </row>
    <row r="38756" spans="14:14" customFormat="1">
      <c r="N38756" s="74"/>
    </row>
    <row r="38757" spans="14:14" customFormat="1">
      <c r="N38757" s="74"/>
    </row>
    <row r="38758" spans="14:14" customFormat="1">
      <c r="N38758" s="74"/>
    </row>
    <row r="38759" spans="14:14" customFormat="1">
      <c r="N38759" s="74"/>
    </row>
    <row r="38760" spans="14:14" customFormat="1">
      <c r="N38760" s="74"/>
    </row>
    <row r="38761" spans="14:14" customFormat="1">
      <c r="N38761" s="74"/>
    </row>
    <row r="38762" spans="14:14" customFormat="1">
      <c r="N38762" s="74"/>
    </row>
    <row r="38763" spans="14:14" customFormat="1">
      <c r="N38763" s="74"/>
    </row>
    <row r="38764" spans="14:14" customFormat="1">
      <c r="N38764" s="74"/>
    </row>
    <row r="38765" spans="14:14" customFormat="1">
      <c r="N38765" s="74"/>
    </row>
    <row r="38766" spans="14:14" customFormat="1">
      <c r="N38766" s="74"/>
    </row>
    <row r="38767" spans="14:14" customFormat="1">
      <c r="N38767" s="74"/>
    </row>
    <row r="38768" spans="14:14" customFormat="1">
      <c r="N38768" s="74"/>
    </row>
    <row r="38769" spans="14:14" customFormat="1">
      <c r="N38769" s="74"/>
    </row>
    <row r="38770" spans="14:14" customFormat="1">
      <c r="N38770" s="74"/>
    </row>
    <row r="38771" spans="14:14" customFormat="1">
      <c r="N38771" s="74"/>
    </row>
    <row r="38772" spans="14:14" customFormat="1">
      <c r="N38772" s="74"/>
    </row>
    <row r="38773" spans="14:14" customFormat="1">
      <c r="N38773" s="74"/>
    </row>
    <row r="38774" spans="14:14" customFormat="1">
      <c r="N38774" s="74"/>
    </row>
    <row r="38775" spans="14:14" customFormat="1">
      <c r="N38775" s="74"/>
    </row>
    <row r="38776" spans="14:14" customFormat="1">
      <c r="N38776" s="74"/>
    </row>
    <row r="38777" spans="14:14" customFormat="1">
      <c r="N38777" s="74"/>
    </row>
    <row r="38778" spans="14:14" customFormat="1">
      <c r="N38778" s="74"/>
    </row>
    <row r="38779" spans="14:14" customFormat="1">
      <c r="N38779" s="74"/>
    </row>
    <row r="38780" spans="14:14" customFormat="1">
      <c r="N38780" s="74"/>
    </row>
    <row r="38781" spans="14:14" customFormat="1">
      <c r="N38781" s="74"/>
    </row>
    <row r="38782" spans="14:14" customFormat="1">
      <c r="N38782" s="74"/>
    </row>
    <row r="38783" spans="14:14" customFormat="1">
      <c r="N38783" s="74"/>
    </row>
    <row r="38784" spans="14:14" customFormat="1">
      <c r="N38784" s="74"/>
    </row>
    <row r="38785" spans="14:14" customFormat="1">
      <c r="N38785" s="74"/>
    </row>
    <row r="38786" spans="14:14" customFormat="1">
      <c r="N38786" s="74"/>
    </row>
    <row r="38787" spans="14:14" customFormat="1">
      <c r="N38787" s="74"/>
    </row>
    <row r="38788" spans="14:14" customFormat="1">
      <c r="N38788" s="74"/>
    </row>
    <row r="38789" spans="14:14" customFormat="1">
      <c r="N38789" s="74"/>
    </row>
    <row r="38790" spans="14:14" customFormat="1">
      <c r="N38790" s="74"/>
    </row>
    <row r="38791" spans="14:14" customFormat="1">
      <c r="N38791" s="74"/>
    </row>
    <row r="38792" spans="14:14" customFormat="1">
      <c r="N38792" s="74"/>
    </row>
    <row r="38793" spans="14:14" customFormat="1">
      <c r="N38793" s="74"/>
    </row>
    <row r="38794" spans="14:14" customFormat="1">
      <c r="N38794" s="74"/>
    </row>
    <row r="38795" spans="14:14" customFormat="1">
      <c r="N38795" s="74"/>
    </row>
    <row r="38796" spans="14:14" customFormat="1">
      <c r="N38796" s="74"/>
    </row>
    <row r="38797" spans="14:14" customFormat="1">
      <c r="N38797" s="74"/>
    </row>
    <row r="38798" spans="14:14" customFormat="1">
      <c r="N38798" s="74"/>
    </row>
    <row r="38799" spans="14:14" customFormat="1">
      <c r="N38799" s="74"/>
    </row>
    <row r="38800" spans="14:14" customFormat="1">
      <c r="N38800" s="74"/>
    </row>
    <row r="38801" spans="14:14" customFormat="1">
      <c r="N38801" s="74"/>
    </row>
    <row r="38802" spans="14:14" customFormat="1">
      <c r="N38802" s="74"/>
    </row>
    <row r="38803" spans="14:14" customFormat="1">
      <c r="N38803" s="74"/>
    </row>
    <row r="38804" spans="14:14" customFormat="1">
      <c r="N38804" s="74"/>
    </row>
    <row r="38805" spans="14:14" customFormat="1">
      <c r="N38805" s="74"/>
    </row>
    <row r="38806" spans="14:14" customFormat="1">
      <c r="N38806" s="74"/>
    </row>
    <row r="38807" spans="14:14" customFormat="1">
      <c r="N38807" s="74"/>
    </row>
    <row r="38808" spans="14:14" customFormat="1">
      <c r="N38808" s="74"/>
    </row>
    <row r="38809" spans="14:14" customFormat="1">
      <c r="N38809" s="74"/>
    </row>
    <row r="38810" spans="14:14" customFormat="1">
      <c r="N38810" s="74"/>
    </row>
    <row r="38811" spans="14:14" customFormat="1">
      <c r="N38811" s="74"/>
    </row>
    <row r="38812" spans="14:14" customFormat="1">
      <c r="N38812" s="74"/>
    </row>
    <row r="38813" spans="14:14" customFormat="1">
      <c r="N38813" s="74"/>
    </row>
    <row r="38814" spans="14:14" customFormat="1">
      <c r="N38814" s="74"/>
    </row>
    <row r="38815" spans="14:14" customFormat="1">
      <c r="N38815" s="74"/>
    </row>
    <row r="38816" spans="14:14" customFormat="1">
      <c r="N38816" s="74"/>
    </row>
    <row r="38817" spans="14:14" customFormat="1">
      <c r="N38817" s="74"/>
    </row>
    <row r="38818" spans="14:14" customFormat="1">
      <c r="N38818" s="74"/>
    </row>
    <row r="38819" spans="14:14" customFormat="1">
      <c r="N38819" s="74"/>
    </row>
    <row r="38820" spans="14:14" customFormat="1">
      <c r="N38820" s="74"/>
    </row>
    <row r="38821" spans="14:14" customFormat="1">
      <c r="N38821" s="74"/>
    </row>
    <row r="38822" spans="14:14" customFormat="1">
      <c r="N38822" s="74"/>
    </row>
    <row r="38823" spans="14:14" customFormat="1">
      <c r="N38823" s="74"/>
    </row>
    <row r="38824" spans="14:14" customFormat="1">
      <c r="N38824" s="74"/>
    </row>
    <row r="38825" spans="14:14" customFormat="1">
      <c r="N38825" s="74"/>
    </row>
    <row r="38826" spans="14:14" customFormat="1">
      <c r="N38826" s="74"/>
    </row>
    <row r="38827" spans="14:14" customFormat="1">
      <c r="N38827" s="74"/>
    </row>
    <row r="38828" spans="14:14" customFormat="1">
      <c r="N38828" s="74"/>
    </row>
    <row r="38829" spans="14:14" customFormat="1">
      <c r="N38829" s="74"/>
    </row>
    <row r="38830" spans="14:14" customFormat="1">
      <c r="N38830" s="74"/>
    </row>
    <row r="38831" spans="14:14" customFormat="1">
      <c r="N38831" s="74"/>
    </row>
    <row r="38832" spans="14:14" customFormat="1">
      <c r="N38832" s="74"/>
    </row>
    <row r="38833" spans="14:14" customFormat="1">
      <c r="N38833" s="74"/>
    </row>
    <row r="38834" spans="14:14" customFormat="1">
      <c r="N38834" s="74"/>
    </row>
    <row r="38835" spans="14:14" customFormat="1">
      <c r="N38835" s="74"/>
    </row>
    <row r="38836" spans="14:14" customFormat="1">
      <c r="N38836" s="74"/>
    </row>
    <row r="38837" spans="14:14" customFormat="1">
      <c r="N38837" s="74"/>
    </row>
    <row r="38838" spans="14:14" customFormat="1">
      <c r="N38838" s="74"/>
    </row>
    <row r="38839" spans="14:14" customFormat="1">
      <c r="N38839" s="74"/>
    </row>
    <row r="38840" spans="14:14" customFormat="1">
      <c r="N38840" s="74"/>
    </row>
    <row r="38841" spans="14:14" customFormat="1">
      <c r="N38841" s="74"/>
    </row>
    <row r="38842" spans="14:14" customFormat="1">
      <c r="N38842" s="74"/>
    </row>
    <row r="38843" spans="14:14" customFormat="1">
      <c r="N38843" s="74"/>
    </row>
    <row r="38844" spans="14:14" customFormat="1">
      <c r="N38844" s="74"/>
    </row>
    <row r="38845" spans="14:14" customFormat="1">
      <c r="N38845" s="74"/>
    </row>
    <row r="38846" spans="14:14" customFormat="1">
      <c r="N38846" s="74"/>
    </row>
    <row r="38847" spans="14:14" customFormat="1">
      <c r="N38847" s="74"/>
    </row>
    <row r="38848" spans="14:14" customFormat="1">
      <c r="N38848" s="74"/>
    </row>
    <row r="38849" spans="14:14" customFormat="1">
      <c r="N38849" s="74"/>
    </row>
    <row r="38850" spans="14:14" customFormat="1">
      <c r="N38850" s="74"/>
    </row>
    <row r="38851" spans="14:14" customFormat="1">
      <c r="N38851" s="74"/>
    </row>
    <row r="38852" spans="14:14" customFormat="1">
      <c r="N38852" s="74"/>
    </row>
    <row r="38853" spans="14:14" customFormat="1">
      <c r="N38853" s="74"/>
    </row>
    <row r="38854" spans="14:14" customFormat="1">
      <c r="N38854" s="74"/>
    </row>
    <row r="38855" spans="14:14" customFormat="1">
      <c r="N38855" s="74"/>
    </row>
    <row r="38856" spans="14:14" customFormat="1">
      <c r="N38856" s="74"/>
    </row>
    <row r="38857" spans="14:14" customFormat="1">
      <c r="N38857" s="74"/>
    </row>
    <row r="38858" spans="14:14" customFormat="1">
      <c r="N38858" s="74"/>
    </row>
    <row r="38859" spans="14:14" customFormat="1">
      <c r="N38859" s="74"/>
    </row>
    <row r="38860" spans="14:14" customFormat="1">
      <c r="N38860" s="74"/>
    </row>
    <row r="38861" spans="14:14" customFormat="1">
      <c r="N38861" s="74"/>
    </row>
    <row r="38862" spans="14:14" customFormat="1">
      <c r="N38862" s="74"/>
    </row>
    <row r="38863" spans="14:14" customFormat="1">
      <c r="N38863" s="74"/>
    </row>
    <row r="38864" spans="14:14" customFormat="1">
      <c r="N38864" s="74"/>
    </row>
    <row r="38865" spans="14:14" customFormat="1">
      <c r="N38865" s="74"/>
    </row>
    <row r="38866" spans="14:14" customFormat="1">
      <c r="N38866" s="74"/>
    </row>
    <row r="38867" spans="14:14" customFormat="1">
      <c r="N38867" s="74"/>
    </row>
    <row r="38868" spans="14:14" customFormat="1">
      <c r="N38868" s="74"/>
    </row>
    <row r="38869" spans="14:14" customFormat="1">
      <c r="N38869" s="74"/>
    </row>
    <row r="38870" spans="14:14" customFormat="1">
      <c r="N38870" s="74"/>
    </row>
    <row r="38871" spans="14:14" customFormat="1">
      <c r="N38871" s="74"/>
    </row>
    <row r="38872" spans="14:14" customFormat="1">
      <c r="N38872" s="74"/>
    </row>
    <row r="38873" spans="14:14" customFormat="1">
      <c r="N38873" s="74"/>
    </row>
    <row r="38874" spans="14:14" customFormat="1">
      <c r="N38874" s="74"/>
    </row>
    <row r="38875" spans="14:14" customFormat="1">
      <c r="N38875" s="74"/>
    </row>
    <row r="38876" spans="14:14" customFormat="1">
      <c r="N38876" s="74"/>
    </row>
    <row r="38877" spans="14:14" customFormat="1">
      <c r="N38877" s="74"/>
    </row>
    <row r="38878" spans="14:14" customFormat="1">
      <c r="N38878" s="74"/>
    </row>
    <row r="38879" spans="14:14" customFormat="1">
      <c r="N38879" s="74"/>
    </row>
    <row r="38880" spans="14:14" customFormat="1">
      <c r="N38880" s="74"/>
    </row>
    <row r="38881" spans="14:14" customFormat="1">
      <c r="N38881" s="74"/>
    </row>
    <row r="38882" spans="14:14" customFormat="1">
      <c r="N38882" s="74"/>
    </row>
    <row r="38883" spans="14:14" customFormat="1">
      <c r="N38883" s="74"/>
    </row>
    <row r="38884" spans="14:14" customFormat="1">
      <c r="N38884" s="74"/>
    </row>
    <row r="38885" spans="14:14" customFormat="1">
      <c r="N38885" s="74"/>
    </row>
    <row r="38886" spans="14:14" customFormat="1">
      <c r="N38886" s="74"/>
    </row>
    <row r="38887" spans="14:14" customFormat="1">
      <c r="N38887" s="74"/>
    </row>
    <row r="38888" spans="14:14" customFormat="1">
      <c r="N38888" s="74"/>
    </row>
    <row r="38889" spans="14:14" customFormat="1">
      <c r="N38889" s="74"/>
    </row>
    <row r="38890" spans="14:14" customFormat="1">
      <c r="N38890" s="74"/>
    </row>
    <row r="38891" spans="14:14" customFormat="1">
      <c r="N38891" s="74"/>
    </row>
    <row r="38892" spans="14:14" customFormat="1">
      <c r="N38892" s="74"/>
    </row>
    <row r="38893" spans="14:14" customFormat="1">
      <c r="N38893" s="74"/>
    </row>
    <row r="38894" spans="14:14" customFormat="1">
      <c r="N38894" s="74"/>
    </row>
    <row r="38895" spans="14:14" customFormat="1">
      <c r="N38895" s="74"/>
    </row>
    <row r="38896" spans="14:14" customFormat="1">
      <c r="N38896" s="74"/>
    </row>
    <row r="38897" spans="14:14" customFormat="1">
      <c r="N38897" s="74"/>
    </row>
    <row r="38898" spans="14:14" customFormat="1">
      <c r="N38898" s="74"/>
    </row>
    <row r="38899" spans="14:14" customFormat="1">
      <c r="N38899" s="74"/>
    </row>
    <row r="38900" spans="14:14" customFormat="1">
      <c r="N38900" s="74"/>
    </row>
    <row r="38901" spans="14:14" customFormat="1">
      <c r="N38901" s="74"/>
    </row>
    <row r="38902" spans="14:14" customFormat="1">
      <c r="N38902" s="74"/>
    </row>
    <row r="38903" spans="14:14" customFormat="1">
      <c r="N38903" s="74"/>
    </row>
    <row r="38904" spans="14:14" customFormat="1">
      <c r="N38904" s="74"/>
    </row>
    <row r="38905" spans="14:14" customFormat="1">
      <c r="N38905" s="74"/>
    </row>
    <row r="38906" spans="14:14" customFormat="1">
      <c r="N38906" s="74"/>
    </row>
    <row r="38907" spans="14:14" customFormat="1">
      <c r="N38907" s="74"/>
    </row>
    <row r="38908" spans="14:14" customFormat="1">
      <c r="N38908" s="74"/>
    </row>
    <row r="38909" spans="14:14" customFormat="1">
      <c r="N38909" s="74"/>
    </row>
    <row r="38910" spans="14:14" customFormat="1">
      <c r="N38910" s="74"/>
    </row>
    <row r="38911" spans="14:14" customFormat="1">
      <c r="N38911" s="74"/>
    </row>
    <row r="38912" spans="14:14" customFormat="1">
      <c r="N38912" s="74"/>
    </row>
    <row r="38913" spans="14:14" customFormat="1">
      <c r="N38913" s="74"/>
    </row>
    <row r="38914" spans="14:14" customFormat="1">
      <c r="N38914" s="74"/>
    </row>
    <row r="38915" spans="14:14" customFormat="1">
      <c r="N38915" s="74"/>
    </row>
    <row r="38916" spans="14:14" customFormat="1">
      <c r="N38916" s="74"/>
    </row>
    <row r="38917" spans="14:14" customFormat="1">
      <c r="N38917" s="74"/>
    </row>
    <row r="38918" spans="14:14" customFormat="1">
      <c r="N38918" s="74"/>
    </row>
    <row r="38919" spans="14:14" customFormat="1">
      <c r="N38919" s="74"/>
    </row>
    <row r="38920" spans="14:14" customFormat="1">
      <c r="N38920" s="74"/>
    </row>
    <row r="38921" spans="14:14" customFormat="1">
      <c r="N38921" s="74"/>
    </row>
    <row r="38922" spans="14:14" customFormat="1">
      <c r="N38922" s="74"/>
    </row>
    <row r="38923" spans="14:14" customFormat="1">
      <c r="N38923" s="74"/>
    </row>
    <row r="38924" spans="14:14" customFormat="1">
      <c r="N38924" s="74"/>
    </row>
    <row r="38925" spans="14:14" customFormat="1">
      <c r="N38925" s="74"/>
    </row>
    <row r="38926" spans="14:14" customFormat="1">
      <c r="N38926" s="74"/>
    </row>
    <row r="38927" spans="14:14" customFormat="1">
      <c r="N38927" s="74"/>
    </row>
    <row r="38928" spans="14:14" customFormat="1">
      <c r="N38928" s="74"/>
    </row>
    <row r="38929" spans="14:14" customFormat="1">
      <c r="N38929" s="74"/>
    </row>
    <row r="38930" spans="14:14" customFormat="1">
      <c r="N38930" s="74"/>
    </row>
    <row r="38931" spans="14:14" customFormat="1">
      <c r="N38931" s="74"/>
    </row>
    <row r="38932" spans="14:14" customFormat="1">
      <c r="N38932" s="74"/>
    </row>
    <row r="38933" spans="14:14" customFormat="1">
      <c r="N38933" s="74"/>
    </row>
    <row r="38934" spans="14:14" customFormat="1">
      <c r="N38934" s="74"/>
    </row>
    <row r="38935" spans="14:14" customFormat="1">
      <c r="N38935" s="74"/>
    </row>
    <row r="38936" spans="14:14" customFormat="1">
      <c r="N38936" s="74"/>
    </row>
    <row r="38937" spans="14:14" customFormat="1">
      <c r="N38937" s="74"/>
    </row>
    <row r="38938" spans="14:14" customFormat="1">
      <c r="N38938" s="74"/>
    </row>
    <row r="38939" spans="14:14" customFormat="1">
      <c r="N38939" s="74"/>
    </row>
    <row r="38940" spans="14:14" customFormat="1">
      <c r="N38940" s="74"/>
    </row>
    <row r="38941" spans="14:14" customFormat="1">
      <c r="N38941" s="74"/>
    </row>
    <row r="38942" spans="14:14" customFormat="1">
      <c r="N38942" s="74"/>
    </row>
    <row r="38943" spans="14:14" customFormat="1">
      <c r="N38943" s="74"/>
    </row>
    <row r="38944" spans="14:14" customFormat="1">
      <c r="N38944" s="74"/>
    </row>
    <row r="38945" spans="14:14" customFormat="1">
      <c r="N38945" s="74"/>
    </row>
    <row r="38946" spans="14:14" customFormat="1">
      <c r="N38946" s="74"/>
    </row>
    <row r="38947" spans="14:14" customFormat="1">
      <c r="N38947" s="74"/>
    </row>
    <row r="38948" spans="14:14" customFormat="1">
      <c r="N38948" s="74"/>
    </row>
    <row r="38949" spans="14:14" customFormat="1">
      <c r="N38949" s="74"/>
    </row>
    <row r="38950" spans="14:14" customFormat="1">
      <c r="N38950" s="74"/>
    </row>
    <row r="38951" spans="14:14" customFormat="1">
      <c r="N38951" s="74"/>
    </row>
    <row r="38952" spans="14:14" customFormat="1">
      <c r="N38952" s="74"/>
    </row>
    <row r="38953" spans="14:14" customFormat="1">
      <c r="N38953" s="74"/>
    </row>
    <row r="38954" spans="14:14" customFormat="1">
      <c r="N38954" s="74"/>
    </row>
    <row r="38955" spans="14:14" customFormat="1">
      <c r="N38955" s="74"/>
    </row>
    <row r="38956" spans="14:14" customFormat="1">
      <c r="N38956" s="74"/>
    </row>
    <row r="38957" spans="14:14" customFormat="1">
      <c r="N38957" s="74"/>
    </row>
    <row r="38958" spans="14:14" customFormat="1">
      <c r="N38958" s="74"/>
    </row>
    <row r="38959" spans="14:14" customFormat="1">
      <c r="N38959" s="74"/>
    </row>
    <row r="38960" spans="14:14" customFormat="1">
      <c r="N38960" s="74"/>
    </row>
    <row r="38961" spans="14:14" customFormat="1">
      <c r="N38961" s="74"/>
    </row>
    <row r="38962" spans="14:14" customFormat="1">
      <c r="N38962" s="74"/>
    </row>
    <row r="38963" spans="14:14" customFormat="1">
      <c r="N38963" s="74"/>
    </row>
    <row r="38964" spans="14:14" customFormat="1">
      <c r="N38964" s="74"/>
    </row>
    <row r="38965" spans="14:14" customFormat="1">
      <c r="N38965" s="74"/>
    </row>
    <row r="38966" spans="14:14" customFormat="1">
      <c r="N38966" s="74"/>
    </row>
    <row r="38967" spans="14:14" customFormat="1">
      <c r="N38967" s="74"/>
    </row>
    <row r="38968" spans="14:14" customFormat="1">
      <c r="N38968" s="74"/>
    </row>
    <row r="38969" spans="14:14" customFormat="1">
      <c r="N38969" s="74"/>
    </row>
    <row r="38970" spans="14:14" customFormat="1">
      <c r="N38970" s="74"/>
    </row>
    <row r="38971" spans="14:14" customFormat="1">
      <c r="N38971" s="74"/>
    </row>
    <row r="38972" spans="14:14" customFormat="1">
      <c r="N38972" s="74"/>
    </row>
    <row r="38973" spans="14:14" customFormat="1">
      <c r="N38973" s="74"/>
    </row>
    <row r="38974" spans="14:14" customFormat="1">
      <c r="N38974" s="74"/>
    </row>
    <row r="38975" spans="14:14" customFormat="1">
      <c r="N38975" s="74"/>
    </row>
    <row r="38976" spans="14:14" customFormat="1">
      <c r="N38976" s="74"/>
    </row>
    <row r="38977" spans="14:14" customFormat="1">
      <c r="N38977" s="74"/>
    </row>
    <row r="38978" spans="14:14" customFormat="1">
      <c r="N38978" s="74"/>
    </row>
    <row r="38979" spans="14:14" customFormat="1">
      <c r="N38979" s="74"/>
    </row>
    <row r="38980" spans="14:14" customFormat="1">
      <c r="N38980" s="74"/>
    </row>
    <row r="38981" spans="14:14" customFormat="1">
      <c r="N38981" s="74"/>
    </row>
    <row r="38982" spans="14:14" customFormat="1">
      <c r="N38982" s="74"/>
    </row>
    <row r="38983" spans="14:14" customFormat="1">
      <c r="N38983" s="74"/>
    </row>
    <row r="38984" spans="14:14" customFormat="1">
      <c r="N38984" s="74"/>
    </row>
    <row r="38985" spans="14:14" customFormat="1">
      <c r="N38985" s="74"/>
    </row>
    <row r="38986" spans="14:14" customFormat="1">
      <c r="N38986" s="74"/>
    </row>
    <row r="38987" spans="14:14" customFormat="1">
      <c r="N38987" s="74"/>
    </row>
    <row r="38988" spans="14:14" customFormat="1">
      <c r="N38988" s="74"/>
    </row>
    <row r="38989" spans="14:14" customFormat="1">
      <c r="N38989" s="74"/>
    </row>
    <row r="38990" spans="14:14" customFormat="1">
      <c r="N38990" s="74"/>
    </row>
    <row r="38991" spans="14:14" customFormat="1">
      <c r="N38991" s="74"/>
    </row>
    <row r="38992" spans="14:14" customFormat="1">
      <c r="N38992" s="74"/>
    </row>
    <row r="38993" spans="14:14" customFormat="1">
      <c r="N38993" s="74"/>
    </row>
    <row r="38994" spans="14:14" customFormat="1">
      <c r="N38994" s="74"/>
    </row>
    <row r="38995" spans="14:14" customFormat="1">
      <c r="N38995" s="74"/>
    </row>
    <row r="38996" spans="14:14" customFormat="1">
      <c r="N38996" s="74"/>
    </row>
    <row r="38997" spans="14:14" customFormat="1">
      <c r="N38997" s="74"/>
    </row>
    <row r="38998" spans="14:14" customFormat="1">
      <c r="N38998" s="74"/>
    </row>
    <row r="38999" spans="14:14" customFormat="1">
      <c r="N38999" s="74"/>
    </row>
    <row r="39000" spans="14:14" customFormat="1">
      <c r="N39000" s="74"/>
    </row>
    <row r="39001" spans="14:14" customFormat="1">
      <c r="N39001" s="74"/>
    </row>
    <row r="39002" spans="14:14" customFormat="1">
      <c r="N39002" s="74"/>
    </row>
    <row r="39003" spans="14:14" customFormat="1">
      <c r="N39003" s="74"/>
    </row>
    <row r="39004" spans="14:14" customFormat="1">
      <c r="N39004" s="74"/>
    </row>
    <row r="39005" spans="14:14" customFormat="1">
      <c r="N39005" s="74"/>
    </row>
    <row r="39006" spans="14:14" customFormat="1">
      <c r="N39006" s="74"/>
    </row>
    <row r="39007" spans="14:14" customFormat="1">
      <c r="N39007" s="74"/>
    </row>
    <row r="39008" spans="14:14" customFormat="1">
      <c r="N39008" s="74"/>
    </row>
    <row r="39009" spans="14:14" customFormat="1">
      <c r="N39009" s="74"/>
    </row>
    <row r="39010" spans="14:14" customFormat="1">
      <c r="N39010" s="74"/>
    </row>
    <row r="39011" spans="14:14" customFormat="1">
      <c r="N39011" s="74"/>
    </row>
    <row r="39012" spans="14:14" customFormat="1">
      <c r="N39012" s="74"/>
    </row>
    <row r="39013" spans="14:14" customFormat="1">
      <c r="N39013" s="74"/>
    </row>
    <row r="39014" spans="14:14" customFormat="1">
      <c r="N39014" s="74"/>
    </row>
    <row r="39015" spans="14:14" customFormat="1">
      <c r="N39015" s="74"/>
    </row>
    <row r="39016" spans="14:14" customFormat="1">
      <c r="N39016" s="74"/>
    </row>
    <row r="39017" spans="14:14" customFormat="1">
      <c r="N39017" s="74"/>
    </row>
    <row r="39018" spans="14:14" customFormat="1">
      <c r="N39018" s="74"/>
    </row>
    <row r="39019" spans="14:14" customFormat="1">
      <c r="N39019" s="74"/>
    </row>
    <row r="39020" spans="14:14" customFormat="1">
      <c r="N39020" s="74"/>
    </row>
    <row r="39021" spans="14:14" customFormat="1">
      <c r="N39021" s="74"/>
    </row>
    <row r="39022" spans="14:14" customFormat="1">
      <c r="N39022" s="74"/>
    </row>
    <row r="39023" spans="14:14" customFormat="1">
      <c r="N39023" s="74"/>
    </row>
    <row r="39024" spans="14:14" customFormat="1">
      <c r="N39024" s="74"/>
    </row>
    <row r="39025" spans="14:14" customFormat="1">
      <c r="N39025" s="74"/>
    </row>
    <row r="39026" spans="14:14" customFormat="1">
      <c r="N39026" s="74"/>
    </row>
    <row r="39027" spans="14:14" customFormat="1">
      <c r="N39027" s="74"/>
    </row>
    <row r="39028" spans="14:14" customFormat="1">
      <c r="N39028" s="74"/>
    </row>
    <row r="39029" spans="14:14" customFormat="1">
      <c r="N39029" s="74"/>
    </row>
    <row r="39030" spans="14:14" customFormat="1">
      <c r="N39030" s="74"/>
    </row>
    <row r="39031" spans="14:14" customFormat="1">
      <c r="N39031" s="74"/>
    </row>
    <row r="39032" spans="14:14" customFormat="1">
      <c r="N39032" s="74"/>
    </row>
    <row r="39033" spans="14:14" customFormat="1">
      <c r="N39033" s="74"/>
    </row>
    <row r="39034" spans="14:14" customFormat="1">
      <c r="N39034" s="74"/>
    </row>
    <row r="39035" spans="14:14" customFormat="1">
      <c r="N39035" s="74"/>
    </row>
    <row r="39036" spans="14:14" customFormat="1">
      <c r="N39036" s="74"/>
    </row>
    <row r="39037" spans="14:14" customFormat="1">
      <c r="N39037" s="74"/>
    </row>
    <row r="39038" spans="14:14" customFormat="1">
      <c r="N39038" s="74"/>
    </row>
    <row r="39039" spans="14:14" customFormat="1">
      <c r="N39039" s="74"/>
    </row>
    <row r="39040" spans="14:14" customFormat="1">
      <c r="N39040" s="74"/>
    </row>
    <row r="39041" spans="14:14" customFormat="1">
      <c r="N39041" s="74"/>
    </row>
    <row r="39042" spans="14:14" customFormat="1">
      <c r="N39042" s="74"/>
    </row>
    <row r="39043" spans="14:14" customFormat="1">
      <c r="N39043" s="74"/>
    </row>
    <row r="39044" spans="14:14" customFormat="1">
      <c r="N39044" s="74"/>
    </row>
    <row r="39045" spans="14:14" customFormat="1">
      <c r="N39045" s="74"/>
    </row>
    <row r="39046" spans="14:14" customFormat="1">
      <c r="N39046" s="74"/>
    </row>
    <row r="39047" spans="14:14" customFormat="1">
      <c r="N39047" s="74"/>
    </row>
    <row r="39048" spans="14:14" customFormat="1">
      <c r="N39048" s="74"/>
    </row>
    <row r="39049" spans="14:14" customFormat="1">
      <c r="N39049" s="74"/>
    </row>
    <row r="39050" spans="14:14" customFormat="1">
      <c r="N39050" s="74"/>
    </row>
    <row r="39051" spans="14:14" customFormat="1">
      <c r="N39051" s="74"/>
    </row>
    <row r="39052" spans="14:14" customFormat="1">
      <c r="N39052" s="74"/>
    </row>
    <row r="39053" spans="14:14" customFormat="1">
      <c r="N39053" s="74"/>
    </row>
    <row r="39054" spans="14:14" customFormat="1">
      <c r="N39054" s="74"/>
    </row>
    <row r="39055" spans="14:14" customFormat="1">
      <c r="N39055" s="74"/>
    </row>
    <row r="39056" spans="14:14" customFormat="1">
      <c r="N39056" s="74"/>
    </row>
    <row r="39057" spans="14:14" customFormat="1">
      <c r="N39057" s="74"/>
    </row>
    <row r="39058" spans="14:14" customFormat="1">
      <c r="N39058" s="74"/>
    </row>
    <row r="39059" spans="14:14" customFormat="1">
      <c r="N39059" s="74"/>
    </row>
    <row r="39060" spans="14:14" customFormat="1">
      <c r="N39060" s="74"/>
    </row>
    <row r="39061" spans="14:14" customFormat="1">
      <c r="N39061" s="74"/>
    </row>
    <row r="39062" spans="14:14" customFormat="1">
      <c r="N39062" s="74"/>
    </row>
    <row r="39063" spans="14:14" customFormat="1">
      <c r="N39063" s="74"/>
    </row>
    <row r="39064" spans="14:14" customFormat="1">
      <c r="N39064" s="74"/>
    </row>
    <row r="39065" spans="14:14" customFormat="1">
      <c r="N39065" s="74"/>
    </row>
    <row r="39066" spans="14:14" customFormat="1">
      <c r="N39066" s="74"/>
    </row>
    <row r="39067" spans="14:14" customFormat="1">
      <c r="N39067" s="74"/>
    </row>
    <row r="39068" spans="14:14" customFormat="1">
      <c r="N39068" s="74"/>
    </row>
    <row r="39069" spans="14:14" customFormat="1">
      <c r="N39069" s="74"/>
    </row>
    <row r="39070" spans="14:14" customFormat="1">
      <c r="N39070" s="74"/>
    </row>
    <row r="39071" spans="14:14" customFormat="1">
      <c r="N39071" s="74"/>
    </row>
    <row r="39072" spans="14:14" customFormat="1">
      <c r="N39072" s="74"/>
    </row>
    <row r="39073" spans="14:14" customFormat="1">
      <c r="N39073" s="74"/>
    </row>
    <row r="39074" spans="14:14" customFormat="1">
      <c r="N39074" s="74"/>
    </row>
    <row r="39075" spans="14:14" customFormat="1">
      <c r="N39075" s="74"/>
    </row>
    <row r="39076" spans="14:14" customFormat="1">
      <c r="N39076" s="74"/>
    </row>
    <row r="39077" spans="14:14" customFormat="1">
      <c r="N39077" s="74"/>
    </row>
    <row r="39078" spans="14:14" customFormat="1">
      <c r="N39078" s="74"/>
    </row>
    <row r="39079" spans="14:14" customFormat="1">
      <c r="N39079" s="74"/>
    </row>
    <row r="39080" spans="14:14" customFormat="1">
      <c r="N39080" s="74"/>
    </row>
    <row r="39081" spans="14:14" customFormat="1">
      <c r="N39081" s="74"/>
    </row>
    <row r="39082" spans="14:14" customFormat="1">
      <c r="N39082" s="74"/>
    </row>
    <row r="39083" spans="14:14" customFormat="1">
      <c r="N39083" s="74"/>
    </row>
    <row r="39084" spans="14:14" customFormat="1">
      <c r="N39084" s="74"/>
    </row>
    <row r="39085" spans="14:14" customFormat="1">
      <c r="N39085" s="74"/>
    </row>
    <row r="39086" spans="14:14" customFormat="1">
      <c r="N39086" s="74"/>
    </row>
    <row r="39087" spans="14:14" customFormat="1">
      <c r="N39087" s="74"/>
    </row>
    <row r="39088" spans="14:14" customFormat="1">
      <c r="N39088" s="74"/>
    </row>
    <row r="39089" spans="14:14" customFormat="1">
      <c r="N39089" s="74"/>
    </row>
    <row r="39090" spans="14:14" customFormat="1">
      <c r="N39090" s="74"/>
    </row>
    <row r="39091" spans="14:14" customFormat="1">
      <c r="N39091" s="74"/>
    </row>
    <row r="39092" spans="14:14" customFormat="1">
      <c r="N39092" s="74"/>
    </row>
    <row r="39093" spans="14:14" customFormat="1">
      <c r="N39093" s="74"/>
    </row>
    <row r="39094" spans="14:14" customFormat="1">
      <c r="N39094" s="74"/>
    </row>
    <row r="39095" spans="14:14" customFormat="1">
      <c r="N39095" s="74"/>
    </row>
    <row r="39096" spans="14:14" customFormat="1">
      <c r="N39096" s="74"/>
    </row>
    <row r="39097" spans="14:14" customFormat="1">
      <c r="N39097" s="74"/>
    </row>
    <row r="39098" spans="14:14" customFormat="1">
      <c r="N39098" s="74"/>
    </row>
    <row r="39099" spans="14:14" customFormat="1">
      <c r="N39099" s="74"/>
    </row>
    <row r="39100" spans="14:14" customFormat="1">
      <c r="N39100" s="74"/>
    </row>
    <row r="39101" spans="14:14" customFormat="1">
      <c r="N39101" s="74"/>
    </row>
    <row r="39102" spans="14:14" customFormat="1">
      <c r="N39102" s="74"/>
    </row>
    <row r="39103" spans="14:14" customFormat="1">
      <c r="N39103" s="74"/>
    </row>
    <row r="39104" spans="14:14" customFormat="1">
      <c r="N39104" s="74"/>
    </row>
    <row r="39105" spans="14:14" customFormat="1">
      <c r="N39105" s="74"/>
    </row>
    <row r="39106" spans="14:14" customFormat="1">
      <c r="N39106" s="74"/>
    </row>
    <row r="39107" spans="14:14" customFormat="1">
      <c r="N39107" s="74"/>
    </row>
    <row r="39108" spans="14:14" customFormat="1">
      <c r="N39108" s="74"/>
    </row>
    <row r="39109" spans="14:14" customFormat="1">
      <c r="N39109" s="74"/>
    </row>
    <row r="39110" spans="14:14" customFormat="1">
      <c r="N39110" s="74"/>
    </row>
    <row r="39111" spans="14:14" customFormat="1">
      <c r="N39111" s="74"/>
    </row>
    <row r="39112" spans="14:14" customFormat="1">
      <c r="N39112" s="74"/>
    </row>
    <row r="39113" spans="14:14" customFormat="1">
      <c r="N39113" s="74"/>
    </row>
    <row r="39114" spans="14:14" customFormat="1">
      <c r="N39114" s="74"/>
    </row>
    <row r="39115" spans="14:14" customFormat="1">
      <c r="N39115" s="74"/>
    </row>
    <row r="39116" spans="14:14" customFormat="1">
      <c r="N39116" s="74"/>
    </row>
    <row r="39117" spans="14:14" customFormat="1">
      <c r="N39117" s="74"/>
    </row>
    <row r="39118" spans="14:14" customFormat="1">
      <c r="N39118" s="74"/>
    </row>
    <row r="39119" spans="14:14" customFormat="1">
      <c r="N39119" s="74"/>
    </row>
    <row r="39120" spans="14:14" customFormat="1">
      <c r="N39120" s="74"/>
    </row>
    <row r="39121" spans="14:14" customFormat="1">
      <c r="N39121" s="74"/>
    </row>
    <row r="39122" spans="14:14" customFormat="1">
      <c r="N39122" s="74"/>
    </row>
    <row r="39123" spans="14:14" customFormat="1">
      <c r="N39123" s="74"/>
    </row>
    <row r="39124" spans="14:14" customFormat="1">
      <c r="N39124" s="74"/>
    </row>
    <row r="39125" spans="14:14" customFormat="1">
      <c r="N39125" s="74"/>
    </row>
    <row r="39126" spans="14:14" customFormat="1">
      <c r="N39126" s="74"/>
    </row>
    <row r="39127" spans="14:14" customFormat="1">
      <c r="N39127" s="74"/>
    </row>
    <row r="39128" spans="14:14" customFormat="1">
      <c r="N39128" s="74"/>
    </row>
    <row r="39129" spans="14:14" customFormat="1">
      <c r="N39129" s="74"/>
    </row>
    <row r="39130" spans="14:14" customFormat="1">
      <c r="N39130" s="74"/>
    </row>
    <row r="39131" spans="14:14" customFormat="1">
      <c r="N39131" s="74"/>
    </row>
    <row r="39132" spans="14:14" customFormat="1">
      <c r="N39132" s="74"/>
    </row>
    <row r="39133" spans="14:14" customFormat="1">
      <c r="N39133" s="74"/>
    </row>
    <row r="39134" spans="14:14" customFormat="1">
      <c r="N39134" s="74"/>
    </row>
    <row r="39135" spans="14:14" customFormat="1">
      <c r="N39135" s="74"/>
    </row>
    <row r="39136" spans="14:14" customFormat="1">
      <c r="N39136" s="74"/>
    </row>
    <row r="39137" spans="14:14" customFormat="1">
      <c r="N39137" s="74"/>
    </row>
    <row r="39138" spans="14:14" customFormat="1">
      <c r="N39138" s="74"/>
    </row>
    <row r="39139" spans="14:14" customFormat="1">
      <c r="N39139" s="74"/>
    </row>
    <row r="39140" spans="14:14" customFormat="1">
      <c r="N39140" s="74"/>
    </row>
    <row r="39141" spans="14:14" customFormat="1">
      <c r="N39141" s="74"/>
    </row>
    <row r="39142" spans="14:14" customFormat="1">
      <c r="N39142" s="74"/>
    </row>
    <row r="39143" spans="14:14" customFormat="1">
      <c r="N39143" s="74"/>
    </row>
    <row r="39144" spans="14:14" customFormat="1">
      <c r="N39144" s="74"/>
    </row>
    <row r="39145" spans="14:14" customFormat="1">
      <c r="N39145" s="74"/>
    </row>
    <row r="39146" spans="14:14" customFormat="1">
      <c r="N39146" s="74"/>
    </row>
    <row r="39147" spans="14:14" customFormat="1">
      <c r="N39147" s="74"/>
    </row>
    <row r="39148" spans="14:14" customFormat="1">
      <c r="N39148" s="74"/>
    </row>
    <row r="39149" spans="14:14" customFormat="1">
      <c r="N39149" s="74"/>
    </row>
    <row r="39150" spans="14:14" customFormat="1">
      <c r="N39150" s="74"/>
    </row>
    <row r="39151" spans="14:14" customFormat="1">
      <c r="N39151" s="74"/>
    </row>
    <row r="39152" spans="14:14" customFormat="1">
      <c r="N39152" s="74"/>
    </row>
    <row r="39153" spans="14:14" customFormat="1">
      <c r="N39153" s="74"/>
    </row>
    <row r="39154" spans="14:14" customFormat="1">
      <c r="N39154" s="74"/>
    </row>
    <row r="39155" spans="14:14" customFormat="1">
      <c r="N39155" s="74"/>
    </row>
    <row r="39156" spans="14:14" customFormat="1">
      <c r="N39156" s="74"/>
    </row>
    <row r="39157" spans="14:14" customFormat="1">
      <c r="N39157" s="74"/>
    </row>
    <row r="39158" spans="14:14" customFormat="1">
      <c r="N39158" s="74"/>
    </row>
    <row r="39159" spans="14:14" customFormat="1">
      <c r="N39159" s="74"/>
    </row>
    <row r="39160" spans="14:14" customFormat="1">
      <c r="N39160" s="74"/>
    </row>
    <row r="39161" spans="14:14" customFormat="1">
      <c r="N39161" s="74"/>
    </row>
    <row r="39162" spans="14:14" customFormat="1">
      <c r="N39162" s="74"/>
    </row>
    <row r="39163" spans="14:14" customFormat="1">
      <c r="N39163" s="74"/>
    </row>
    <row r="39164" spans="14:14" customFormat="1">
      <c r="N39164" s="74"/>
    </row>
    <row r="39165" spans="14:14" customFormat="1">
      <c r="N39165" s="74"/>
    </row>
    <row r="39166" spans="14:14" customFormat="1">
      <c r="N39166" s="74"/>
    </row>
    <row r="39167" spans="14:14" customFormat="1">
      <c r="N39167" s="74"/>
    </row>
    <row r="39168" spans="14:14" customFormat="1">
      <c r="N39168" s="74"/>
    </row>
    <row r="39169" spans="14:14" customFormat="1">
      <c r="N39169" s="74"/>
    </row>
    <row r="39170" spans="14:14" customFormat="1">
      <c r="N39170" s="74"/>
    </row>
    <row r="39171" spans="14:14" customFormat="1">
      <c r="N39171" s="74"/>
    </row>
    <row r="39172" spans="14:14" customFormat="1">
      <c r="N39172" s="74"/>
    </row>
    <row r="39173" spans="14:14" customFormat="1">
      <c r="N39173" s="74"/>
    </row>
    <row r="39174" spans="14:14" customFormat="1">
      <c r="N39174" s="74"/>
    </row>
    <row r="39175" spans="14:14" customFormat="1">
      <c r="N39175" s="74"/>
    </row>
    <row r="39176" spans="14:14" customFormat="1">
      <c r="N39176" s="74"/>
    </row>
    <row r="39177" spans="14:14" customFormat="1">
      <c r="N39177" s="74"/>
    </row>
    <row r="39178" spans="14:14" customFormat="1">
      <c r="N39178" s="74"/>
    </row>
    <row r="39179" spans="14:14" customFormat="1">
      <c r="N39179" s="74"/>
    </row>
    <row r="39180" spans="14:14" customFormat="1">
      <c r="N39180" s="74"/>
    </row>
    <row r="39181" spans="14:14" customFormat="1">
      <c r="N39181" s="74"/>
    </row>
    <row r="39182" spans="14:14" customFormat="1">
      <c r="N39182" s="74"/>
    </row>
    <row r="39183" spans="14:14" customFormat="1">
      <c r="N39183" s="74"/>
    </row>
    <row r="39184" spans="14:14" customFormat="1">
      <c r="N39184" s="74"/>
    </row>
    <row r="39185" spans="14:14" customFormat="1">
      <c r="N39185" s="74"/>
    </row>
    <row r="39186" spans="14:14" customFormat="1">
      <c r="N39186" s="74"/>
    </row>
    <row r="39187" spans="14:14" customFormat="1">
      <c r="N39187" s="74"/>
    </row>
    <row r="39188" spans="14:14" customFormat="1">
      <c r="N39188" s="74"/>
    </row>
    <row r="39189" spans="14:14" customFormat="1">
      <c r="N39189" s="74"/>
    </row>
    <row r="39190" spans="14:14" customFormat="1">
      <c r="N39190" s="74"/>
    </row>
    <row r="39191" spans="14:14" customFormat="1">
      <c r="N39191" s="74"/>
    </row>
    <row r="39192" spans="14:14" customFormat="1">
      <c r="N39192" s="74"/>
    </row>
    <row r="39193" spans="14:14" customFormat="1">
      <c r="N39193" s="74"/>
    </row>
    <row r="39194" spans="14:14" customFormat="1">
      <c r="N39194" s="74"/>
    </row>
    <row r="39195" spans="14:14" customFormat="1">
      <c r="N39195" s="74"/>
    </row>
    <row r="39196" spans="14:14" customFormat="1">
      <c r="N39196" s="74"/>
    </row>
    <row r="39197" spans="14:14" customFormat="1">
      <c r="N39197" s="74"/>
    </row>
    <row r="39198" spans="14:14" customFormat="1">
      <c r="N39198" s="74"/>
    </row>
    <row r="39199" spans="14:14" customFormat="1">
      <c r="N39199" s="74"/>
    </row>
    <row r="39200" spans="14:14" customFormat="1">
      <c r="N39200" s="74"/>
    </row>
    <row r="39201" spans="14:14" customFormat="1">
      <c r="N39201" s="74"/>
    </row>
    <row r="39202" spans="14:14" customFormat="1">
      <c r="N39202" s="74"/>
    </row>
    <row r="39203" spans="14:14" customFormat="1">
      <c r="N39203" s="74"/>
    </row>
    <row r="39204" spans="14:14" customFormat="1">
      <c r="N39204" s="74"/>
    </row>
    <row r="39205" spans="14:14" customFormat="1">
      <c r="N39205" s="74"/>
    </row>
    <row r="39206" spans="14:14" customFormat="1">
      <c r="N39206" s="74"/>
    </row>
    <row r="39207" spans="14:14" customFormat="1">
      <c r="N39207" s="74"/>
    </row>
    <row r="39208" spans="14:14" customFormat="1">
      <c r="N39208" s="74"/>
    </row>
    <row r="39209" spans="14:14" customFormat="1">
      <c r="N39209" s="74"/>
    </row>
    <row r="39210" spans="14:14" customFormat="1">
      <c r="N39210" s="74"/>
    </row>
    <row r="39211" spans="14:14" customFormat="1">
      <c r="N39211" s="74"/>
    </row>
    <row r="39212" spans="14:14" customFormat="1">
      <c r="N39212" s="74"/>
    </row>
    <row r="39213" spans="14:14" customFormat="1">
      <c r="N39213" s="74"/>
    </row>
    <row r="39214" spans="14:14" customFormat="1">
      <c r="N39214" s="74"/>
    </row>
    <row r="39215" spans="14:14" customFormat="1">
      <c r="N39215" s="74"/>
    </row>
    <row r="39216" spans="14:14" customFormat="1">
      <c r="N39216" s="74"/>
    </row>
    <row r="39217" spans="14:14" customFormat="1">
      <c r="N39217" s="74"/>
    </row>
    <row r="39218" spans="14:14" customFormat="1">
      <c r="N39218" s="74"/>
    </row>
    <row r="39219" spans="14:14" customFormat="1">
      <c r="N39219" s="74"/>
    </row>
    <row r="39220" spans="14:14" customFormat="1">
      <c r="N39220" s="74"/>
    </row>
    <row r="39221" spans="14:14" customFormat="1">
      <c r="N39221" s="74"/>
    </row>
    <row r="39222" spans="14:14" customFormat="1">
      <c r="N39222" s="74"/>
    </row>
    <row r="39223" spans="14:14" customFormat="1">
      <c r="N39223" s="74"/>
    </row>
    <row r="39224" spans="14:14" customFormat="1">
      <c r="N39224" s="74"/>
    </row>
    <row r="39225" spans="14:14" customFormat="1">
      <c r="N39225" s="74"/>
    </row>
    <row r="39226" spans="14:14" customFormat="1">
      <c r="N39226" s="74"/>
    </row>
    <row r="39227" spans="14:14" customFormat="1">
      <c r="N39227" s="74"/>
    </row>
    <row r="39228" spans="14:14" customFormat="1">
      <c r="N39228" s="74"/>
    </row>
    <row r="39229" spans="14:14" customFormat="1">
      <c r="N39229" s="74"/>
    </row>
    <row r="39230" spans="14:14" customFormat="1">
      <c r="N39230" s="74"/>
    </row>
    <row r="39231" spans="14:14" customFormat="1">
      <c r="N39231" s="74"/>
    </row>
    <row r="39232" spans="14:14" customFormat="1">
      <c r="N39232" s="74"/>
    </row>
    <row r="39233" spans="14:14" customFormat="1">
      <c r="N39233" s="74"/>
    </row>
    <row r="39234" spans="14:14" customFormat="1">
      <c r="N39234" s="74"/>
    </row>
    <row r="39235" spans="14:14" customFormat="1">
      <c r="N39235" s="74"/>
    </row>
    <row r="39236" spans="14:14" customFormat="1">
      <c r="N39236" s="74"/>
    </row>
    <row r="39237" spans="14:14" customFormat="1">
      <c r="N39237" s="74"/>
    </row>
    <row r="39238" spans="14:14" customFormat="1">
      <c r="N39238" s="74"/>
    </row>
    <row r="39239" spans="14:14" customFormat="1">
      <c r="N39239" s="74"/>
    </row>
    <row r="39240" spans="14:14" customFormat="1">
      <c r="N39240" s="74"/>
    </row>
    <row r="39241" spans="14:14" customFormat="1">
      <c r="N39241" s="74"/>
    </row>
    <row r="39242" spans="14:14" customFormat="1">
      <c r="N39242" s="74"/>
    </row>
    <row r="39243" spans="14:14" customFormat="1">
      <c r="N39243" s="74"/>
    </row>
    <row r="39244" spans="14:14" customFormat="1">
      <c r="N39244" s="74"/>
    </row>
    <row r="39245" spans="14:14" customFormat="1">
      <c r="N39245" s="74"/>
    </row>
    <row r="39246" spans="14:14" customFormat="1">
      <c r="N39246" s="74"/>
    </row>
    <row r="39247" spans="14:14" customFormat="1">
      <c r="N39247" s="74"/>
    </row>
    <row r="39248" spans="14:14" customFormat="1">
      <c r="N39248" s="74"/>
    </row>
    <row r="39249" spans="14:14" customFormat="1">
      <c r="N39249" s="74"/>
    </row>
    <row r="39250" spans="14:14" customFormat="1">
      <c r="N39250" s="74"/>
    </row>
    <row r="39251" spans="14:14" customFormat="1">
      <c r="N39251" s="74"/>
    </row>
    <row r="39252" spans="14:14" customFormat="1">
      <c r="N39252" s="74"/>
    </row>
    <row r="39253" spans="14:14" customFormat="1">
      <c r="N39253" s="74"/>
    </row>
    <row r="39254" spans="14:14" customFormat="1">
      <c r="N39254" s="74"/>
    </row>
    <row r="39255" spans="14:14" customFormat="1">
      <c r="N39255" s="74"/>
    </row>
    <row r="39256" spans="14:14" customFormat="1">
      <c r="N39256" s="74"/>
    </row>
    <row r="39257" spans="14:14" customFormat="1">
      <c r="N39257" s="74"/>
    </row>
    <row r="39258" spans="14:14" customFormat="1">
      <c r="N39258" s="74"/>
    </row>
    <row r="39259" spans="14:14" customFormat="1">
      <c r="N39259" s="74"/>
    </row>
    <row r="39260" spans="14:14" customFormat="1">
      <c r="N39260" s="74"/>
    </row>
    <row r="39261" spans="14:14" customFormat="1">
      <c r="N39261" s="74"/>
    </row>
    <row r="39262" spans="14:14" customFormat="1">
      <c r="N39262" s="74"/>
    </row>
    <row r="39263" spans="14:14" customFormat="1">
      <c r="N39263" s="74"/>
    </row>
    <row r="39264" spans="14:14" customFormat="1">
      <c r="N39264" s="74"/>
    </row>
    <row r="39265" spans="14:14" customFormat="1">
      <c r="N39265" s="74"/>
    </row>
    <row r="39266" spans="14:14" customFormat="1">
      <c r="N39266" s="74"/>
    </row>
    <row r="39267" spans="14:14" customFormat="1">
      <c r="N39267" s="74"/>
    </row>
    <row r="39268" spans="14:14" customFormat="1">
      <c r="N39268" s="74"/>
    </row>
    <row r="39269" spans="14:14" customFormat="1">
      <c r="N39269" s="74"/>
    </row>
    <row r="39270" spans="14:14" customFormat="1">
      <c r="N39270" s="74"/>
    </row>
    <row r="39271" spans="14:14" customFormat="1">
      <c r="N39271" s="74"/>
    </row>
    <row r="39272" spans="14:14" customFormat="1">
      <c r="N39272" s="74"/>
    </row>
    <row r="39273" spans="14:14" customFormat="1">
      <c r="N39273" s="74"/>
    </row>
    <row r="39274" spans="14:14" customFormat="1">
      <c r="N39274" s="74"/>
    </row>
    <row r="39275" spans="14:14" customFormat="1">
      <c r="N39275" s="74"/>
    </row>
    <row r="39276" spans="14:14" customFormat="1">
      <c r="N39276" s="74"/>
    </row>
    <row r="39277" spans="14:14" customFormat="1">
      <c r="N39277" s="74"/>
    </row>
    <row r="39278" spans="14:14" customFormat="1">
      <c r="N39278" s="74"/>
    </row>
    <row r="39279" spans="14:14" customFormat="1">
      <c r="N39279" s="74"/>
    </row>
    <row r="39280" spans="14:14" customFormat="1">
      <c r="N39280" s="74"/>
    </row>
    <row r="39281" spans="14:14" customFormat="1">
      <c r="N39281" s="74"/>
    </row>
    <row r="39282" spans="14:14" customFormat="1">
      <c r="N39282" s="74"/>
    </row>
    <row r="39283" spans="14:14" customFormat="1">
      <c r="N39283" s="74"/>
    </row>
    <row r="39284" spans="14:14" customFormat="1">
      <c r="N39284" s="74"/>
    </row>
    <row r="39285" spans="14:14" customFormat="1">
      <c r="N39285" s="74"/>
    </row>
    <row r="39286" spans="14:14" customFormat="1">
      <c r="N39286" s="74"/>
    </row>
    <row r="39287" spans="14:14" customFormat="1">
      <c r="N39287" s="74"/>
    </row>
    <row r="39288" spans="14:14" customFormat="1">
      <c r="N39288" s="74"/>
    </row>
    <row r="39289" spans="14:14" customFormat="1">
      <c r="N39289" s="74"/>
    </row>
    <row r="39290" spans="14:14" customFormat="1">
      <c r="N39290" s="74"/>
    </row>
    <row r="39291" spans="14:14" customFormat="1">
      <c r="N39291" s="74"/>
    </row>
    <row r="39292" spans="14:14" customFormat="1">
      <c r="N39292" s="74"/>
    </row>
    <row r="39293" spans="14:14" customFormat="1">
      <c r="N39293" s="74"/>
    </row>
    <row r="39294" spans="14:14" customFormat="1">
      <c r="N39294" s="74"/>
    </row>
    <row r="39295" spans="14:14" customFormat="1">
      <c r="N39295" s="74"/>
    </row>
    <row r="39296" spans="14:14" customFormat="1">
      <c r="N39296" s="74"/>
    </row>
    <row r="39297" spans="14:14" customFormat="1">
      <c r="N39297" s="74"/>
    </row>
    <row r="39298" spans="14:14" customFormat="1">
      <c r="N39298" s="74"/>
    </row>
    <row r="39299" spans="14:14" customFormat="1">
      <c r="N39299" s="74"/>
    </row>
    <row r="39300" spans="14:14" customFormat="1">
      <c r="N39300" s="74"/>
    </row>
    <row r="39301" spans="14:14" customFormat="1">
      <c r="N39301" s="74"/>
    </row>
    <row r="39302" spans="14:14" customFormat="1">
      <c r="N39302" s="74"/>
    </row>
    <row r="39303" spans="14:14" customFormat="1">
      <c r="N39303" s="74"/>
    </row>
    <row r="39304" spans="14:14" customFormat="1">
      <c r="N39304" s="74"/>
    </row>
    <row r="39305" spans="14:14" customFormat="1">
      <c r="N39305" s="74"/>
    </row>
    <row r="39306" spans="14:14" customFormat="1">
      <c r="N39306" s="74"/>
    </row>
    <row r="39307" spans="14:14" customFormat="1">
      <c r="N39307" s="74"/>
    </row>
    <row r="39308" spans="14:14" customFormat="1">
      <c r="N39308" s="74"/>
    </row>
    <row r="39309" spans="14:14" customFormat="1">
      <c r="N39309" s="74"/>
    </row>
    <row r="39310" spans="14:14" customFormat="1">
      <c r="N39310" s="74"/>
    </row>
    <row r="39311" spans="14:14" customFormat="1">
      <c r="N39311" s="74"/>
    </row>
    <row r="39312" spans="14:14" customFormat="1">
      <c r="N39312" s="74"/>
    </row>
    <row r="39313" spans="14:14" customFormat="1">
      <c r="N39313" s="74"/>
    </row>
    <row r="39314" spans="14:14" customFormat="1">
      <c r="N39314" s="74"/>
    </row>
    <row r="39315" spans="14:14" customFormat="1">
      <c r="N39315" s="74"/>
    </row>
    <row r="39316" spans="14:14" customFormat="1">
      <c r="N39316" s="74"/>
    </row>
    <row r="39317" spans="14:14" customFormat="1">
      <c r="N39317" s="74"/>
    </row>
    <row r="39318" spans="14:14" customFormat="1">
      <c r="N39318" s="74"/>
    </row>
    <row r="39319" spans="14:14" customFormat="1">
      <c r="N39319" s="74"/>
    </row>
    <row r="39320" spans="14:14" customFormat="1">
      <c r="N39320" s="74"/>
    </row>
    <row r="39321" spans="14:14" customFormat="1">
      <c r="N39321" s="74"/>
    </row>
    <row r="39322" spans="14:14" customFormat="1">
      <c r="N39322" s="74"/>
    </row>
    <row r="39323" spans="14:14" customFormat="1">
      <c r="N39323" s="74"/>
    </row>
    <row r="39324" spans="14:14" customFormat="1">
      <c r="N39324" s="74"/>
    </row>
    <row r="39325" spans="14:14" customFormat="1">
      <c r="N39325" s="74"/>
    </row>
    <row r="39326" spans="14:14" customFormat="1">
      <c r="N39326" s="74"/>
    </row>
    <row r="39327" spans="14:14" customFormat="1">
      <c r="N39327" s="74"/>
    </row>
    <row r="39328" spans="14:14" customFormat="1">
      <c r="N39328" s="74"/>
    </row>
    <row r="39329" spans="14:14" customFormat="1">
      <c r="N39329" s="74"/>
    </row>
    <row r="39330" spans="14:14" customFormat="1">
      <c r="N39330" s="74"/>
    </row>
    <row r="39331" spans="14:14" customFormat="1">
      <c r="N39331" s="74"/>
    </row>
    <row r="39332" spans="14:14" customFormat="1">
      <c r="N39332" s="74"/>
    </row>
    <row r="39333" spans="14:14" customFormat="1">
      <c r="N39333" s="74"/>
    </row>
    <row r="39334" spans="14:14" customFormat="1">
      <c r="N39334" s="74"/>
    </row>
    <row r="39335" spans="14:14" customFormat="1">
      <c r="N39335" s="74"/>
    </row>
    <row r="39336" spans="14:14" customFormat="1">
      <c r="N39336" s="74"/>
    </row>
    <row r="39337" spans="14:14" customFormat="1">
      <c r="N39337" s="74"/>
    </row>
    <row r="39338" spans="14:14" customFormat="1">
      <c r="N39338" s="74"/>
    </row>
    <row r="39339" spans="14:14" customFormat="1">
      <c r="N39339" s="74"/>
    </row>
    <row r="39340" spans="14:14" customFormat="1">
      <c r="N39340" s="74"/>
    </row>
    <row r="39341" spans="14:14" customFormat="1">
      <c r="N39341" s="74"/>
    </row>
    <row r="39342" spans="14:14" customFormat="1">
      <c r="N39342" s="74"/>
    </row>
    <row r="39343" spans="14:14" customFormat="1">
      <c r="N39343" s="74"/>
    </row>
    <row r="39344" spans="14:14" customFormat="1">
      <c r="N39344" s="74"/>
    </row>
    <row r="39345" spans="14:14" customFormat="1">
      <c r="N39345" s="74"/>
    </row>
    <row r="39346" spans="14:14" customFormat="1">
      <c r="N39346" s="74"/>
    </row>
    <row r="39347" spans="14:14" customFormat="1">
      <c r="N39347" s="74"/>
    </row>
    <row r="39348" spans="14:14" customFormat="1">
      <c r="N39348" s="74"/>
    </row>
    <row r="39349" spans="14:14" customFormat="1">
      <c r="N39349" s="74"/>
    </row>
    <row r="39350" spans="14:14" customFormat="1">
      <c r="N39350" s="74"/>
    </row>
    <row r="39351" spans="14:14" customFormat="1">
      <c r="N39351" s="74"/>
    </row>
    <row r="39352" spans="14:14" customFormat="1">
      <c r="N39352" s="74"/>
    </row>
    <row r="39353" spans="14:14" customFormat="1">
      <c r="N39353" s="74"/>
    </row>
    <row r="39354" spans="14:14" customFormat="1">
      <c r="N39354" s="74"/>
    </row>
    <row r="39355" spans="14:14" customFormat="1">
      <c r="N39355" s="74"/>
    </row>
    <row r="39356" spans="14:14" customFormat="1">
      <c r="N39356" s="74"/>
    </row>
    <row r="39357" spans="14:14" customFormat="1">
      <c r="N39357" s="74"/>
    </row>
    <row r="39358" spans="14:14" customFormat="1">
      <c r="N39358" s="74"/>
    </row>
    <row r="39359" spans="14:14" customFormat="1">
      <c r="N39359" s="74"/>
    </row>
    <row r="39360" spans="14:14" customFormat="1">
      <c r="N39360" s="74"/>
    </row>
    <row r="39361" spans="14:14" customFormat="1">
      <c r="N39361" s="74"/>
    </row>
    <row r="39362" spans="14:14" customFormat="1">
      <c r="N39362" s="74"/>
    </row>
    <row r="39363" spans="14:14" customFormat="1">
      <c r="N39363" s="74"/>
    </row>
    <row r="39364" spans="14:14" customFormat="1">
      <c r="N39364" s="74"/>
    </row>
    <row r="39365" spans="14:14" customFormat="1">
      <c r="N39365" s="74"/>
    </row>
    <row r="39366" spans="14:14" customFormat="1">
      <c r="N39366" s="74"/>
    </row>
    <row r="39367" spans="14:14" customFormat="1">
      <c r="N39367" s="74"/>
    </row>
    <row r="39368" spans="14:14" customFormat="1">
      <c r="N39368" s="74"/>
    </row>
    <row r="39369" spans="14:14" customFormat="1">
      <c r="N39369" s="74"/>
    </row>
    <row r="39370" spans="14:14" customFormat="1">
      <c r="N39370" s="74"/>
    </row>
    <row r="39371" spans="14:14" customFormat="1">
      <c r="N39371" s="74"/>
    </row>
    <row r="39372" spans="14:14" customFormat="1">
      <c r="N39372" s="74"/>
    </row>
    <row r="39373" spans="14:14" customFormat="1">
      <c r="N39373" s="74"/>
    </row>
    <row r="39374" spans="14:14" customFormat="1">
      <c r="N39374" s="74"/>
    </row>
    <row r="39375" spans="14:14" customFormat="1">
      <c r="N39375" s="74"/>
    </row>
    <row r="39376" spans="14:14" customFormat="1">
      <c r="N39376" s="74"/>
    </row>
    <row r="39377" spans="14:14" customFormat="1">
      <c r="N39377" s="74"/>
    </row>
    <row r="39378" spans="14:14" customFormat="1">
      <c r="N39378" s="74"/>
    </row>
    <row r="39379" spans="14:14" customFormat="1">
      <c r="N39379" s="74"/>
    </row>
    <row r="39380" spans="14:14" customFormat="1">
      <c r="N39380" s="74"/>
    </row>
    <row r="39381" spans="14:14" customFormat="1">
      <c r="N39381" s="74"/>
    </row>
    <row r="39382" spans="14:14" customFormat="1">
      <c r="N39382" s="74"/>
    </row>
    <row r="39383" spans="14:14" customFormat="1">
      <c r="N39383" s="74"/>
    </row>
    <row r="39384" spans="14:14" customFormat="1">
      <c r="N39384" s="74"/>
    </row>
    <row r="39385" spans="14:14" customFormat="1">
      <c r="N39385" s="74"/>
    </row>
    <row r="39386" spans="14:14" customFormat="1">
      <c r="N39386" s="74"/>
    </row>
    <row r="39387" spans="14:14" customFormat="1">
      <c r="N39387" s="74"/>
    </row>
    <row r="39388" spans="14:14" customFormat="1">
      <c r="N39388" s="74"/>
    </row>
    <row r="39389" spans="14:14" customFormat="1">
      <c r="N39389" s="74"/>
    </row>
    <row r="39390" spans="14:14" customFormat="1">
      <c r="N39390" s="74"/>
    </row>
    <row r="39391" spans="14:14" customFormat="1">
      <c r="N39391" s="74"/>
    </row>
    <row r="39392" spans="14:14" customFormat="1">
      <c r="N39392" s="74"/>
    </row>
    <row r="39393" spans="14:14" customFormat="1">
      <c r="N39393" s="74"/>
    </row>
    <row r="39394" spans="14:14" customFormat="1">
      <c r="N39394" s="74"/>
    </row>
    <row r="39395" spans="14:14" customFormat="1">
      <c r="N39395" s="74"/>
    </row>
    <row r="39396" spans="14:14" customFormat="1">
      <c r="N39396" s="74"/>
    </row>
    <row r="39397" spans="14:14" customFormat="1">
      <c r="N39397" s="74"/>
    </row>
    <row r="39398" spans="14:14" customFormat="1">
      <c r="N39398" s="74"/>
    </row>
    <row r="39399" spans="14:14" customFormat="1">
      <c r="N39399" s="74"/>
    </row>
    <row r="39400" spans="14:14" customFormat="1">
      <c r="N39400" s="74"/>
    </row>
    <row r="39401" spans="14:14" customFormat="1">
      <c r="N39401" s="74"/>
    </row>
    <row r="39402" spans="14:14" customFormat="1">
      <c r="N39402" s="74"/>
    </row>
    <row r="39403" spans="14:14" customFormat="1">
      <c r="N39403" s="74"/>
    </row>
    <row r="39404" spans="14:14" customFormat="1">
      <c r="N39404" s="74"/>
    </row>
    <row r="39405" spans="14:14" customFormat="1">
      <c r="N39405" s="74"/>
    </row>
    <row r="39406" spans="14:14" customFormat="1">
      <c r="N39406" s="74"/>
    </row>
    <row r="39407" spans="14:14" customFormat="1">
      <c r="N39407" s="74"/>
    </row>
    <row r="39408" spans="14:14" customFormat="1">
      <c r="N39408" s="74"/>
    </row>
    <row r="39409" spans="14:14" customFormat="1">
      <c r="N39409" s="74"/>
    </row>
    <row r="39410" spans="14:14" customFormat="1">
      <c r="N39410" s="74"/>
    </row>
    <row r="39411" spans="14:14" customFormat="1">
      <c r="N39411" s="74"/>
    </row>
    <row r="39412" spans="14:14" customFormat="1">
      <c r="N39412" s="74"/>
    </row>
    <row r="39413" spans="14:14" customFormat="1">
      <c r="N39413" s="74"/>
    </row>
    <row r="39414" spans="14:14" customFormat="1">
      <c r="N39414" s="74"/>
    </row>
    <row r="39415" spans="14:14" customFormat="1">
      <c r="N39415" s="74"/>
    </row>
    <row r="39416" spans="14:14" customFormat="1">
      <c r="N39416" s="74"/>
    </row>
    <row r="39417" spans="14:14" customFormat="1">
      <c r="N39417" s="74"/>
    </row>
    <row r="39418" spans="14:14" customFormat="1">
      <c r="N39418" s="74"/>
    </row>
    <row r="39419" spans="14:14" customFormat="1">
      <c r="N39419" s="74"/>
    </row>
    <row r="39420" spans="14:14" customFormat="1">
      <c r="N39420" s="74"/>
    </row>
    <row r="39421" spans="14:14" customFormat="1">
      <c r="N39421" s="74"/>
    </row>
    <row r="39422" spans="14:14" customFormat="1">
      <c r="N39422" s="74"/>
    </row>
    <row r="39423" spans="14:14" customFormat="1">
      <c r="N39423" s="74"/>
    </row>
    <row r="39424" spans="14:14" customFormat="1">
      <c r="N39424" s="74"/>
    </row>
    <row r="39425" spans="14:14" customFormat="1">
      <c r="N39425" s="74"/>
    </row>
    <row r="39426" spans="14:14" customFormat="1">
      <c r="N39426" s="74"/>
    </row>
    <row r="39427" spans="14:14" customFormat="1">
      <c r="N39427" s="74"/>
    </row>
    <row r="39428" spans="14:14" customFormat="1">
      <c r="N39428" s="74"/>
    </row>
    <row r="39429" spans="14:14" customFormat="1">
      <c r="N39429" s="74"/>
    </row>
    <row r="39430" spans="14:14" customFormat="1">
      <c r="N39430" s="74"/>
    </row>
    <row r="39431" spans="14:14" customFormat="1">
      <c r="N39431" s="74"/>
    </row>
    <row r="39432" spans="14:14" customFormat="1">
      <c r="N39432" s="74"/>
    </row>
    <row r="39433" spans="14:14" customFormat="1">
      <c r="N39433" s="74"/>
    </row>
    <row r="39434" spans="14:14" customFormat="1">
      <c r="N39434" s="74"/>
    </row>
    <row r="39435" spans="14:14" customFormat="1">
      <c r="N39435" s="74"/>
    </row>
    <row r="39436" spans="14:14" customFormat="1">
      <c r="N39436" s="74"/>
    </row>
    <row r="39437" spans="14:14" customFormat="1">
      <c r="N39437" s="74"/>
    </row>
    <row r="39438" spans="14:14" customFormat="1">
      <c r="N39438" s="74"/>
    </row>
    <row r="39439" spans="14:14" customFormat="1">
      <c r="N39439" s="74"/>
    </row>
    <row r="39440" spans="14:14" customFormat="1">
      <c r="N39440" s="74"/>
    </row>
    <row r="39441" spans="14:14" customFormat="1">
      <c r="N39441" s="74"/>
    </row>
    <row r="39442" spans="14:14" customFormat="1">
      <c r="N39442" s="74"/>
    </row>
    <row r="39443" spans="14:14" customFormat="1">
      <c r="N39443" s="74"/>
    </row>
    <row r="39444" spans="14:14" customFormat="1">
      <c r="N39444" s="74"/>
    </row>
    <row r="39445" spans="14:14" customFormat="1">
      <c r="N39445" s="74"/>
    </row>
    <row r="39446" spans="14:14" customFormat="1">
      <c r="N39446" s="74"/>
    </row>
    <row r="39447" spans="14:14" customFormat="1">
      <c r="N39447" s="74"/>
    </row>
    <row r="39448" spans="14:14" customFormat="1">
      <c r="N39448" s="74"/>
    </row>
    <row r="39449" spans="14:14" customFormat="1">
      <c r="N39449" s="74"/>
    </row>
    <row r="39450" spans="14:14" customFormat="1">
      <c r="N39450" s="74"/>
    </row>
    <row r="39451" spans="14:14" customFormat="1">
      <c r="N39451" s="74"/>
    </row>
    <row r="39452" spans="14:14" customFormat="1">
      <c r="N39452" s="74"/>
    </row>
    <row r="39453" spans="14:14" customFormat="1">
      <c r="N39453" s="74"/>
    </row>
    <row r="39454" spans="14:14" customFormat="1">
      <c r="N39454" s="74"/>
    </row>
    <row r="39455" spans="14:14" customFormat="1">
      <c r="N39455" s="74"/>
    </row>
    <row r="39456" spans="14:14" customFormat="1">
      <c r="N39456" s="74"/>
    </row>
    <row r="39457" spans="14:14" customFormat="1">
      <c r="N39457" s="74"/>
    </row>
    <row r="39458" spans="14:14" customFormat="1">
      <c r="N39458" s="74"/>
    </row>
    <row r="39459" spans="14:14" customFormat="1">
      <c r="N39459" s="74"/>
    </row>
    <row r="39460" spans="14:14" customFormat="1">
      <c r="N39460" s="74"/>
    </row>
    <row r="39461" spans="14:14" customFormat="1">
      <c r="N39461" s="74"/>
    </row>
    <row r="39462" spans="14:14" customFormat="1">
      <c r="N39462" s="74"/>
    </row>
    <row r="39463" spans="14:14" customFormat="1">
      <c r="N39463" s="74"/>
    </row>
    <row r="39464" spans="14:14" customFormat="1">
      <c r="N39464" s="74"/>
    </row>
    <row r="39465" spans="14:14" customFormat="1">
      <c r="N39465" s="74"/>
    </row>
    <row r="39466" spans="14:14" customFormat="1">
      <c r="N39466" s="74"/>
    </row>
    <row r="39467" spans="14:14" customFormat="1">
      <c r="N39467" s="74"/>
    </row>
    <row r="39468" spans="14:14" customFormat="1">
      <c r="N39468" s="74"/>
    </row>
    <row r="39469" spans="14:14" customFormat="1">
      <c r="N39469" s="74"/>
    </row>
    <row r="39470" spans="14:14" customFormat="1">
      <c r="N39470" s="74"/>
    </row>
    <row r="39471" spans="14:14" customFormat="1">
      <c r="N39471" s="74"/>
    </row>
    <row r="39472" spans="14:14" customFormat="1">
      <c r="N39472" s="74"/>
    </row>
    <row r="39473" spans="14:14" customFormat="1">
      <c r="N39473" s="74"/>
    </row>
    <row r="39474" spans="14:14" customFormat="1">
      <c r="N39474" s="74"/>
    </row>
    <row r="39475" spans="14:14" customFormat="1">
      <c r="N39475" s="74"/>
    </row>
    <row r="39476" spans="14:14" customFormat="1">
      <c r="N39476" s="74"/>
    </row>
    <row r="39477" spans="14:14" customFormat="1">
      <c r="N39477" s="74"/>
    </row>
    <row r="39478" spans="14:14" customFormat="1">
      <c r="N39478" s="74"/>
    </row>
    <row r="39479" spans="14:14" customFormat="1">
      <c r="N39479" s="74"/>
    </row>
    <row r="39480" spans="14:14" customFormat="1">
      <c r="N39480" s="74"/>
    </row>
    <row r="39481" spans="14:14" customFormat="1">
      <c r="N39481" s="74"/>
    </row>
    <row r="39482" spans="14:14" customFormat="1">
      <c r="N39482" s="74"/>
    </row>
    <row r="39483" spans="14:14" customFormat="1">
      <c r="N39483" s="74"/>
    </row>
    <row r="39484" spans="14:14" customFormat="1">
      <c r="N39484" s="74"/>
    </row>
    <row r="39485" spans="14:14" customFormat="1">
      <c r="N39485" s="74"/>
    </row>
    <row r="39486" spans="14:14" customFormat="1">
      <c r="N39486" s="74"/>
    </row>
    <row r="39487" spans="14:14" customFormat="1">
      <c r="N39487" s="74"/>
    </row>
    <row r="39488" spans="14:14" customFormat="1">
      <c r="N39488" s="74"/>
    </row>
    <row r="39489" spans="14:14" customFormat="1">
      <c r="N39489" s="74"/>
    </row>
    <row r="39490" spans="14:14" customFormat="1">
      <c r="N39490" s="74"/>
    </row>
    <row r="39491" spans="14:14" customFormat="1">
      <c r="N39491" s="74"/>
    </row>
    <row r="39492" spans="14:14" customFormat="1">
      <c r="N39492" s="74"/>
    </row>
    <row r="39493" spans="14:14" customFormat="1">
      <c r="N39493" s="74"/>
    </row>
    <row r="39494" spans="14:14" customFormat="1">
      <c r="N39494" s="74"/>
    </row>
    <row r="39495" spans="14:14" customFormat="1">
      <c r="N39495" s="74"/>
    </row>
    <row r="39496" spans="14:14" customFormat="1">
      <c r="N39496" s="74"/>
    </row>
    <row r="39497" spans="14:14" customFormat="1">
      <c r="N39497" s="74"/>
    </row>
    <row r="39498" spans="14:14" customFormat="1">
      <c r="N39498" s="74"/>
    </row>
    <row r="39499" spans="14:14" customFormat="1">
      <c r="N39499" s="74"/>
    </row>
    <row r="39500" spans="14:14" customFormat="1">
      <c r="N39500" s="74"/>
    </row>
    <row r="39501" spans="14:14" customFormat="1">
      <c r="N39501" s="74"/>
    </row>
    <row r="39502" spans="14:14" customFormat="1">
      <c r="N39502" s="74"/>
    </row>
    <row r="39503" spans="14:14" customFormat="1">
      <c r="N39503" s="74"/>
    </row>
    <row r="39504" spans="14:14" customFormat="1">
      <c r="N39504" s="74"/>
    </row>
    <row r="39505" spans="14:14" customFormat="1">
      <c r="N39505" s="74"/>
    </row>
    <row r="39506" spans="14:14" customFormat="1">
      <c r="N39506" s="74"/>
    </row>
    <row r="39507" spans="14:14" customFormat="1">
      <c r="N39507" s="74"/>
    </row>
    <row r="39508" spans="14:14" customFormat="1">
      <c r="N39508" s="74"/>
    </row>
    <row r="39509" spans="14:14" customFormat="1">
      <c r="N39509" s="74"/>
    </row>
    <row r="39510" spans="14:14" customFormat="1">
      <c r="N39510" s="74"/>
    </row>
    <row r="39511" spans="14:14" customFormat="1">
      <c r="N39511" s="74"/>
    </row>
    <row r="39512" spans="14:14" customFormat="1">
      <c r="N39512" s="74"/>
    </row>
    <row r="39513" spans="14:14" customFormat="1">
      <c r="N39513" s="74"/>
    </row>
    <row r="39514" spans="14:14" customFormat="1">
      <c r="N39514" s="74"/>
    </row>
    <row r="39515" spans="14:14" customFormat="1">
      <c r="N39515" s="74"/>
    </row>
    <row r="39516" spans="14:14" customFormat="1">
      <c r="N39516" s="74"/>
    </row>
    <row r="39517" spans="14:14" customFormat="1">
      <c r="N39517" s="74"/>
    </row>
    <row r="39518" spans="14:14" customFormat="1">
      <c r="N39518" s="74"/>
    </row>
    <row r="39519" spans="14:14" customFormat="1">
      <c r="N39519" s="74"/>
    </row>
    <row r="39520" spans="14:14" customFormat="1">
      <c r="N39520" s="74"/>
    </row>
    <row r="39521" spans="14:14" customFormat="1">
      <c r="N39521" s="74"/>
    </row>
    <row r="39522" spans="14:14" customFormat="1">
      <c r="N39522" s="74"/>
    </row>
    <row r="39523" spans="14:14" customFormat="1">
      <c r="N39523" s="74"/>
    </row>
    <row r="39524" spans="14:14" customFormat="1">
      <c r="N39524" s="74"/>
    </row>
    <row r="39525" spans="14:14" customFormat="1">
      <c r="N39525" s="74"/>
    </row>
    <row r="39526" spans="14:14" customFormat="1">
      <c r="N39526" s="74"/>
    </row>
    <row r="39527" spans="14:14" customFormat="1">
      <c r="N39527" s="74"/>
    </row>
    <row r="39528" spans="14:14" customFormat="1">
      <c r="N39528" s="74"/>
    </row>
    <row r="39529" spans="14:14" customFormat="1">
      <c r="N39529" s="74"/>
    </row>
    <row r="39530" spans="14:14" customFormat="1">
      <c r="N39530" s="74"/>
    </row>
    <row r="39531" spans="14:14" customFormat="1">
      <c r="N39531" s="74"/>
    </row>
    <row r="39532" spans="14:14" customFormat="1">
      <c r="N39532" s="74"/>
    </row>
    <row r="39533" spans="14:14" customFormat="1">
      <c r="N39533" s="74"/>
    </row>
    <row r="39534" spans="14:14" customFormat="1">
      <c r="N39534" s="74"/>
    </row>
    <row r="39535" spans="14:14" customFormat="1">
      <c r="N39535" s="74"/>
    </row>
    <row r="39536" spans="14:14" customFormat="1">
      <c r="N39536" s="74"/>
    </row>
    <row r="39537" spans="14:14" customFormat="1">
      <c r="N39537" s="74"/>
    </row>
    <row r="39538" spans="14:14" customFormat="1">
      <c r="N39538" s="74"/>
    </row>
    <row r="39539" spans="14:14" customFormat="1">
      <c r="N39539" s="74"/>
    </row>
    <row r="39540" spans="14:14" customFormat="1">
      <c r="N39540" s="74"/>
    </row>
    <row r="39541" spans="14:14" customFormat="1">
      <c r="N39541" s="74"/>
    </row>
    <row r="39542" spans="14:14" customFormat="1">
      <c r="N39542" s="74"/>
    </row>
    <row r="39543" spans="14:14" customFormat="1">
      <c r="N39543" s="74"/>
    </row>
    <row r="39544" spans="14:14" customFormat="1">
      <c r="N39544" s="74"/>
    </row>
    <row r="39545" spans="14:14" customFormat="1">
      <c r="N39545" s="74"/>
    </row>
    <row r="39546" spans="14:14" customFormat="1">
      <c r="N39546" s="74"/>
    </row>
    <row r="39547" spans="14:14" customFormat="1">
      <c r="N39547" s="74"/>
    </row>
    <row r="39548" spans="14:14" customFormat="1">
      <c r="N39548" s="74"/>
    </row>
    <row r="39549" spans="14:14" customFormat="1">
      <c r="N39549" s="74"/>
    </row>
    <row r="39550" spans="14:14" customFormat="1">
      <c r="N39550" s="74"/>
    </row>
    <row r="39551" spans="14:14" customFormat="1">
      <c r="N39551" s="74"/>
    </row>
    <row r="39552" spans="14:14" customFormat="1">
      <c r="N39552" s="74"/>
    </row>
    <row r="39553" spans="14:14" customFormat="1">
      <c r="N39553" s="74"/>
    </row>
    <row r="39554" spans="14:14" customFormat="1">
      <c r="N39554" s="74"/>
    </row>
    <row r="39555" spans="14:14" customFormat="1">
      <c r="N39555" s="74"/>
    </row>
    <row r="39556" spans="14:14" customFormat="1">
      <c r="N39556" s="74"/>
    </row>
    <row r="39557" spans="14:14" customFormat="1">
      <c r="N39557" s="74"/>
    </row>
    <row r="39558" spans="14:14" customFormat="1">
      <c r="N39558" s="74"/>
    </row>
    <row r="39559" spans="14:14" customFormat="1">
      <c r="N39559" s="74"/>
    </row>
    <row r="39560" spans="14:14" customFormat="1">
      <c r="N39560" s="74"/>
    </row>
    <row r="39561" spans="14:14" customFormat="1">
      <c r="N39561" s="74"/>
    </row>
    <row r="39562" spans="14:14" customFormat="1">
      <c r="N39562" s="74"/>
    </row>
    <row r="39563" spans="14:14" customFormat="1">
      <c r="N39563" s="74"/>
    </row>
    <row r="39564" spans="14:14" customFormat="1">
      <c r="N39564" s="74"/>
    </row>
    <row r="39565" spans="14:14" customFormat="1">
      <c r="N39565" s="74"/>
    </row>
    <row r="39566" spans="14:14" customFormat="1">
      <c r="N39566" s="74"/>
    </row>
    <row r="39567" spans="14:14" customFormat="1">
      <c r="N39567" s="74"/>
    </row>
    <row r="39568" spans="14:14" customFormat="1">
      <c r="N39568" s="74"/>
    </row>
    <row r="39569" spans="14:14" customFormat="1">
      <c r="N39569" s="74"/>
    </row>
    <row r="39570" spans="14:14" customFormat="1">
      <c r="N39570" s="74"/>
    </row>
    <row r="39571" spans="14:14" customFormat="1">
      <c r="N39571" s="74"/>
    </row>
    <row r="39572" spans="14:14" customFormat="1">
      <c r="N39572" s="74"/>
    </row>
    <row r="39573" spans="14:14" customFormat="1">
      <c r="N39573" s="74"/>
    </row>
    <row r="39574" spans="14:14" customFormat="1">
      <c r="N39574" s="74"/>
    </row>
    <row r="39575" spans="14:14" customFormat="1">
      <c r="N39575" s="74"/>
    </row>
    <row r="39576" spans="14:14" customFormat="1">
      <c r="N39576" s="74"/>
    </row>
    <row r="39577" spans="14:14" customFormat="1">
      <c r="N39577" s="74"/>
    </row>
    <row r="39578" spans="14:14" customFormat="1">
      <c r="N39578" s="74"/>
    </row>
    <row r="39579" spans="14:14" customFormat="1">
      <c r="N39579" s="74"/>
    </row>
    <row r="39580" spans="14:14" customFormat="1">
      <c r="N39580" s="74"/>
    </row>
    <row r="39581" spans="14:14" customFormat="1">
      <c r="N39581" s="74"/>
    </row>
    <row r="39582" spans="14:14" customFormat="1">
      <c r="N39582" s="74"/>
    </row>
    <row r="39583" spans="14:14" customFormat="1">
      <c r="N39583" s="74"/>
    </row>
    <row r="39584" spans="14:14" customFormat="1">
      <c r="N39584" s="74"/>
    </row>
    <row r="39585" spans="14:14" customFormat="1">
      <c r="N39585" s="74"/>
    </row>
    <row r="39586" spans="14:14" customFormat="1">
      <c r="N39586" s="74"/>
    </row>
    <row r="39587" spans="14:14" customFormat="1">
      <c r="N39587" s="74"/>
    </row>
    <row r="39588" spans="14:14" customFormat="1">
      <c r="N39588" s="74"/>
    </row>
    <row r="39589" spans="14:14" customFormat="1">
      <c r="N39589" s="74"/>
    </row>
    <row r="39590" spans="14:14" customFormat="1">
      <c r="N39590" s="74"/>
    </row>
    <row r="39591" spans="14:14" customFormat="1">
      <c r="N39591" s="74"/>
    </row>
    <row r="39592" spans="14:14" customFormat="1">
      <c r="N39592" s="74"/>
    </row>
    <row r="39593" spans="14:14" customFormat="1">
      <c r="N39593" s="74"/>
    </row>
    <row r="39594" spans="14:14" customFormat="1">
      <c r="N39594" s="74"/>
    </row>
    <row r="39595" spans="14:14" customFormat="1">
      <c r="N39595" s="74"/>
    </row>
    <row r="39596" spans="14:14" customFormat="1">
      <c r="N39596" s="74"/>
    </row>
    <row r="39597" spans="14:14" customFormat="1">
      <c r="N39597" s="74"/>
    </row>
    <row r="39598" spans="14:14" customFormat="1">
      <c r="N39598" s="74"/>
    </row>
    <row r="39599" spans="14:14" customFormat="1">
      <c r="N39599" s="74"/>
    </row>
    <row r="39600" spans="14:14" customFormat="1">
      <c r="N39600" s="74"/>
    </row>
    <row r="39601" spans="14:14" customFormat="1">
      <c r="N39601" s="74"/>
    </row>
    <row r="39602" spans="14:14" customFormat="1">
      <c r="N39602" s="74"/>
    </row>
    <row r="39603" spans="14:14" customFormat="1">
      <c r="N39603" s="74"/>
    </row>
    <row r="39604" spans="14:14" customFormat="1">
      <c r="N39604" s="74"/>
    </row>
    <row r="39605" spans="14:14" customFormat="1">
      <c r="N39605" s="74"/>
    </row>
    <row r="39606" spans="14:14" customFormat="1">
      <c r="N39606" s="74"/>
    </row>
    <row r="39607" spans="14:14" customFormat="1">
      <c r="N39607" s="74"/>
    </row>
    <row r="39608" spans="14:14" customFormat="1">
      <c r="N39608" s="74"/>
    </row>
    <row r="39609" spans="14:14" customFormat="1">
      <c r="N39609" s="74"/>
    </row>
    <row r="39610" spans="14:14" customFormat="1">
      <c r="N39610" s="74"/>
    </row>
    <row r="39611" spans="14:14" customFormat="1">
      <c r="N39611" s="74"/>
    </row>
    <row r="39612" spans="14:14" customFormat="1">
      <c r="N39612" s="74"/>
    </row>
    <row r="39613" spans="14:14" customFormat="1">
      <c r="N39613" s="74"/>
    </row>
    <row r="39614" spans="14:14" customFormat="1">
      <c r="N39614" s="74"/>
    </row>
    <row r="39615" spans="14:14" customFormat="1">
      <c r="N39615" s="74"/>
    </row>
    <row r="39616" spans="14:14" customFormat="1">
      <c r="N39616" s="74"/>
    </row>
    <row r="39617" spans="14:14" customFormat="1">
      <c r="N39617" s="74"/>
    </row>
    <row r="39618" spans="14:14" customFormat="1">
      <c r="N39618" s="74"/>
    </row>
    <row r="39619" spans="14:14" customFormat="1">
      <c r="N39619" s="74"/>
    </row>
    <row r="39620" spans="14:14" customFormat="1">
      <c r="N39620" s="74"/>
    </row>
    <row r="39621" spans="14:14" customFormat="1">
      <c r="N39621" s="74"/>
    </row>
    <row r="39622" spans="14:14" customFormat="1">
      <c r="N39622" s="74"/>
    </row>
    <row r="39623" spans="14:14" customFormat="1">
      <c r="N39623" s="74"/>
    </row>
    <row r="39624" spans="14:14" customFormat="1">
      <c r="N39624" s="74"/>
    </row>
    <row r="39625" spans="14:14" customFormat="1">
      <c r="N39625" s="74"/>
    </row>
    <row r="39626" spans="14:14" customFormat="1">
      <c r="N39626" s="74"/>
    </row>
    <row r="39627" spans="14:14" customFormat="1">
      <c r="N39627" s="74"/>
    </row>
    <row r="39628" spans="14:14" customFormat="1">
      <c r="N39628" s="74"/>
    </row>
    <row r="39629" spans="14:14" customFormat="1">
      <c r="N39629" s="74"/>
    </row>
    <row r="39630" spans="14:14" customFormat="1">
      <c r="N39630" s="74"/>
    </row>
    <row r="39631" spans="14:14" customFormat="1">
      <c r="N39631" s="74"/>
    </row>
    <row r="39632" spans="14:14" customFormat="1">
      <c r="N39632" s="74"/>
    </row>
    <row r="39633" spans="14:14" customFormat="1">
      <c r="N39633" s="74"/>
    </row>
    <row r="39634" spans="14:14" customFormat="1">
      <c r="N39634" s="74"/>
    </row>
    <row r="39635" spans="14:14" customFormat="1">
      <c r="N39635" s="74"/>
    </row>
    <row r="39636" spans="14:14" customFormat="1">
      <c r="N39636" s="74"/>
    </row>
    <row r="39637" spans="14:14" customFormat="1">
      <c r="N39637" s="74"/>
    </row>
    <row r="39638" spans="14:14" customFormat="1">
      <c r="N39638" s="74"/>
    </row>
    <row r="39639" spans="14:14" customFormat="1">
      <c r="N39639" s="74"/>
    </row>
    <row r="39640" spans="14:14" customFormat="1">
      <c r="N39640" s="74"/>
    </row>
    <row r="39641" spans="14:14" customFormat="1">
      <c r="N39641" s="74"/>
    </row>
    <row r="39642" spans="14:14" customFormat="1">
      <c r="N39642" s="74"/>
    </row>
    <row r="39643" spans="14:14" customFormat="1">
      <c r="N39643" s="74"/>
    </row>
    <row r="39644" spans="14:14" customFormat="1">
      <c r="N39644" s="74"/>
    </row>
    <row r="39645" spans="14:14" customFormat="1">
      <c r="N39645" s="74"/>
    </row>
    <row r="39646" spans="14:14" customFormat="1">
      <c r="N39646" s="74"/>
    </row>
    <row r="39647" spans="14:14" customFormat="1">
      <c r="N39647" s="74"/>
    </row>
    <row r="39648" spans="14:14" customFormat="1">
      <c r="N39648" s="74"/>
    </row>
    <row r="39649" spans="14:14" customFormat="1">
      <c r="N39649" s="74"/>
    </row>
    <row r="39650" spans="14:14" customFormat="1">
      <c r="N39650" s="74"/>
    </row>
    <row r="39651" spans="14:14" customFormat="1">
      <c r="N39651" s="74"/>
    </row>
    <row r="39652" spans="14:14" customFormat="1">
      <c r="N39652" s="74"/>
    </row>
    <row r="39653" spans="14:14" customFormat="1">
      <c r="N39653" s="74"/>
    </row>
    <row r="39654" spans="14:14" customFormat="1">
      <c r="N39654" s="74"/>
    </row>
    <row r="39655" spans="14:14" customFormat="1">
      <c r="N39655" s="74"/>
    </row>
    <row r="39656" spans="14:14" customFormat="1">
      <c r="N39656" s="74"/>
    </row>
    <row r="39657" spans="14:14" customFormat="1">
      <c r="N39657" s="74"/>
    </row>
    <row r="39658" spans="14:14" customFormat="1">
      <c r="N39658" s="74"/>
    </row>
    <row r="39659" spans="14:14" customFormat="1">
      <c r="N39659" s="74"/>
    </row>
    <row r="39660" spans="14:14" customFormat="1">
      <c r="N39660" s="74"/>
    </row>
    <row r="39661" spans="14:14" customFormat="1">
      <c r="N39661" s="74"/>
    </row>
    <row r="39662" spans="14:14" customFormat="1">
      <c r="N39662" s="74"/>
    </row>
    <row r="39663" spans="14:14" customFormat="1">
      <c r="N39663" s="74"/>
    </row>
    <row r="39664" spans="14:14" customFormat="1">
      <c r="N39664" s="74"/>
    </row>
    <row r="39665" spans="14:14" customFormat="1">
      <c r="N39665" s="74"/>
    </row>
    <row r="39666" spans="14:14" customFormat="1">
      <c r="N39666" s="74"/>
    </row>
    <row r="39667" spans="14:14" customFormat="1">
      <c r="N39667" s="74"/>
    </row>
    <row r="39668" spans="14:14" customFormat="1">
      <c r="N39668" s="74"/>
    </row>
    <row r="39669" spans="14:14" customFormat="1">
      <c r="N39669" s="74"/>
    </row>
    <row r="39670" spans="14:14" customFormat="1">
      <c r="N39670" s="74"/>
    </row>
    <row r="39671" spans="14:14" customFormat="1">
      <c r="N39671" s="74"/>
    </row>
    <row r="39672" spans="14:14" customFormat="1">
      <c r="N39672" s="74"/>
    </row>
    <row r="39673" spans="14:14" customFormat="1">
      <c r="N39673" s="74"/>
    </row>
    <row r="39674" spans="14:14" customFormat="1">
      <c r="N39674" s="74"/>
    </row>
    <row r="39675" spans="14:14" customFormat="1">
      <c r="N39675" s="74"/>
    </row>
    <row r="39676" spans="14:14" customFormat="1">
      <c r="N39676" s="74"/>
    </row>
    <row r="39677" spans="14:14" customFormat="1">
      <c r="N39677" s="74"/>
    </row>
    <row r="39678" spans="14:14" customFormat="1">
      <c r="N39678" s="74"/>
    </row>
    <row r="39679" spans="14:14" customFormat="1">
      <c r="N39679" s="74"/>
    </row>
    <row r="39680" spans="14:14" customFormat="1">
      <c r="N39680" s="74"/>
    </row>
    <row r="39681" spans="14:14" customFormat="1">
      <c r="N39681" s="74"/>
    </row>
    <row r="39682" spans="14:14" customFormat="1">
      <c r="N39682" s="74"/>
    </row>
    <row r="39683" spans="14:14" customFormat="1">
      <c r="N39683" s="74"/>
    </row>
    <row r="39684" spans="14:14" customFormat="1">
      <c r="N39684" s="74"/>
    </row>
    <row r="39685" spans="14:14" customFormat="1">
      <c r="N39685" s="74"/>
    </row>
    <row r="39686" spans="14:14" customFormat="1">
      <c r="N39686" s="74"/>
    </row>
    <row r="39687" spans="14:14" customFormat="1">
      <c r="N39687" s="74"/>
    </row>
    <row r="39688" spans="14:14" customFormat="1">
      <c r="N39688" s="74"/>
    </row>
    <row r="39689" spans="14:14" customFormat="1">
      <c r="N39689" s="74"/>
    </row>
    <row r="39690" spans="14:14" customFormat="1">
      <c r="N39690" s="74"/>
    </row>
    <row r="39691" spans="14:14" customFormat="1">
      <c r="N39691" s="74"/>
    </row>
    <row r="39692" spans="14:14" customFormat="1">
      <c r="N39692" s="74"/>
    </row>
    <row r="39693" spans="14:14" customFormat="1">
      <c r="N39693" s="74"/>
    </row>
    <row r="39694" spans="14:14" customFormat="1">
      <c r="N39694" s="74"/>
    </row>
    <row r="39695" spans="14:14" customFormat="1">
      <c r="N39695" s="74"/>
    </row>
    <row r="39696" spans="14:14" customFormat="1">
      <c r="N39696" s="74"/>
    </row>
    <row r="39697" spans="14:14" customFormat="1">
      <c r="N39697" s="74"/>
    </row>
    <row r="39698" spans="14:14" customFormat="1">
      <c r="N39698" s="74"/>
    </row>
    <row r="39699" spans="14:14" customFormat="1">
      <c r="N39699" s="74"/>
    </row>
    <row r="39700" spans="14:14" customFormat="1">
      <c r="N39700" s="74"/>
    </row>
    <row r="39701" spans="14:14" customFormat="1">
      <c r="N39701" s="74"/>
    </row>
    <row r="39702" spans="14:14" customFormat="1">
      <c r="N39702" s="74"/>
    </row>
    <row r="39703" spans="14:14" customFormat="1">
      <c r="N39703" s="74"/>
    </row>
    <row r="39704" spans="14:14" customFormat="1">
      <c r="N39704" s="74"/>
    </row>
    <row r="39705" spans="14:14" customFormat="1">
      <c r="N39705" s="74"/>
    </row>
    <row r="39706" spans="14:14" customFormat="1">
      <c r="N39706" s="74"/>
    </row>
    <row r="39707" spans="14:14" customFormat="1">
      <c r="N39707" s="74"/>
    </row>
    <row r="39708" spans="14:14" customFormat="1">
      <c r="N39708" s="74"/>
    </row>
    <row r="39709" spans="14:14" customFormat="1">
      <c r="N39709" s="74"/>
    </row>
    <row r="39710" spans="14:14" customFormat="1">
      <c r="N39710" s="74"/>
    </row>
    <row r="39711" spans="14:14" customFormat="1">
      <c r="N39711" s="74"/>
    </row>
    <row r="39712" spans="14:14" customFormat="1">
      <c r="N39712" s="74"/>
    </row>
    <row r="39713" spans="14:14" customFormat="1">
      <c r="N39713" s="74"/>
    </row>
    <row r="39714" spans="14:14" customFormat="1">
      <c r="N39714" s="74"/>
    </row>
    <row r="39715" spans="14:14" customFormat="1">
      <c r="N39715" s="74"/>
    </row>
    <row r="39716" spans="14:14" customFormat="1">
      <c r="N39716" s="74"/>
    </row>
    <row r="39717" spans="14:14" customFormat="1">
      <c r="N39717" s="74"/>
    </row>
    <row r="39718" spans="14:14" customFormat="1">
      <c r="N39718" s="74"/>
    </row>
    <row r="39719" spans="14:14" customFormat="1">
      <c r="N39719" s="74"/>
    </row>
    <row r="39720" spans="14:14" customFormat="1">
      <c r="N39720" s="74"/>
    </row>
    <row r="39721" spans="14:14" customFormat="1">
      <c r="N39721" s="74"/>
    </row>
    <row r="39722" spans="14:14" customFormat="1">
      <c r="N39722" s="74"/>
    </row>
    <row r="39723" spans="14:14" customFormat="1">
      <c r="N39723" s="74"/>
    </row>
    <row r="39724" spans="14:14" customFormat="1">
      <c r="N39724" s="74"/>
    </row>
    <row r="39725" spans="14:14" customFormat="1">
      <c r="N39725" s="74"/>
    </row>
    <row r="39726" spans="14:14" customFormat="1">
      <c r="N39726" s="74"/>
    </row>
    <row r="39727" spans="14:14" customFormat="1">
      <c r="N39727" s="74"/>
    </row>
    <row r="39728" spans="14:14" customFormat="1">
      <c r="N39728" s="74"/>
    </row>
    <row r="39729" spans="14:14" customFormat="1">
      <c r="N39729" s="74"/>
    </row>
    <row r="39730" spans="14:14" customFormat="1">
      <c r="N39730" s="74"/>
    </row>
    <row r="39731" spans="14:14" customFormat="1">
      <c r="N39731" s="74"/>
    </row>
    <row r="39732" spans="14:14" customFormat="1">
      <c r="N39732" s="74"/>
    </row>
    <row r="39733" spans="14:14" customFormat="1">
      <c r="N39733" s="74"/>
    </row>
    <row r="39734" spans="14:14" customFormat="1">
      <c r="N39734" s="74"/>
    </row>
    <row r="39735" spans="14:14" customFormat="1">
      <c r="N39735" s="74"/>
    </row>
    <row r="39736" spans="14:14" customFormat="1">
      <c r="N39736" s="74"/>
    </row>
    <row r="39737" spans="14:14" customFormat="1">
      <c r="N39737" s="74"/>
    </row>
    <row r="39738" spans="14:14" customFormat="1">
      <c r="N39738" s="74"/>
    </row>
    <row r="39739" spans="14:14" customFormat="1">
      <c r="N39739" s="74"/>
    </row>
    <row r="39740" spans="14:14" customFormat="1">
      <c r="N39740" s="74"/>
    </row>
    <row r="39741" spans="14:14" customFormat="1">
      <c r="N39741" s="74"/>
    </row>
    <row r="39742" spans="14:14" customFormat="1">
      <c r="N39742" s="74"/>
    </row>
    <row r="39743" spans="14:14" customFormat="1">
      <c r="N39743" s="74"/>
    </row>
    <row r="39744" spans="14:14" customFormat="1">
      <c r="N39744" s="74"/>
    </row>
    <row r="39745" spans="14:14" customFormat="1">
      <c r="N39745" s="74"/>
    </row>
    <row r="39746" spans="14:14" customFormat="1">
      <c r="N39746" s="74"/>
    </row>
    <row r="39747" spans="14:14" customFormat="1">
      <c r="N39747" s="74"/>
    </row>
    <row r="39748" spans="14:14" customFormat="1">
      <c r="N39748" s="74"/>
    </row>
    <row r="39749" spans="14:14" customFormat="1">
      <c r="N39749" s="74"/>
    </row>
    <row r="39750" spans="14:14" customFormat="1">
      <c r="N39750" s="74"/>
    </row>
    <row r="39751" spans="14:14" customFormat="1">
      <c r="N39751" s="74"/>
    </row>
    <row r="39752" spans="14:14" customFormat="1">
      <c r="N39752" s="74"/>
    </row>
    <row r="39753" spans="14:14" customFormat="1">
      <c r="N39753" s="74"/>
    </row>
    <row r="39754" spans="14:14" customFormat="1">
      <c r="N39754" s="74"/>
    </row>
    <row r="39755" spans="14:14" customFormat="1">
      <c r="N39755" s="74"/>
    </row>
    <row r="39756" spans="14:14" customFormat="1">
      <c r="N39756" s="74"/>
    </row>
    <row r="39757" spans="14:14" customFormat="1">
      <c r="N39757" s="74"/>
    </row>
    <row r="39758" spans="14:14" customFormat="1">
      <c r="N39758" s="74"/>
    </row>
    <row r="39759" spans="14:14" customFormat="1">
      <c r="N39759" s="74"/>
    </row>
    <row r="39760" spans="14:14" customFormat="1">
      <c r="N39760" s="74"/>
    </row>
    <row r="39761" spans="14:14" customFormat="1">
      <c r="N39761" s="74"/>
    </row>
    <row r="39762" spans="14:14" customFormat="1">
      <c r="N39762" s="74"/>
    </row>
    <row r="39763" spans="14:14" customFormat="1">
      <c r="N39763" s="74"/>
    </row>
    <row r="39764" spans="14:14" customFormat="1">
      <c r="N39764" s="74"/>
    </row>
    <row r="39765" spans="14:14" customFormat="1">
      <c r="N39765" s="74"/>
    </row>
    <row r="39766" spans="14:14" customFormat="1">
      <c r="N39766" s="74"/>
    </row>
    <row r="39767" spans="14:14" customFormat="1">
      <c r="N39767" s="74"/>
    </row>
    <row r="39768" spans="14:14" customFormat="1">
      <c r="N39768" s="74"/>
    </row>
    <row r="39769" spans="14:14" customFormat="1">
      <c r="N39769" s="74"/>
    </row>
    <row r="39770" spans="14:14" customFormat="1">
      <c r="N39770" s="74"/>
    </row>
    <row r="39771" spans="14:14" customFormat="1">
      <c r="N39771" s="74"/>
    </row>
    <row r="39772" spans="14:14" customFormat="1">
      <c r="N39772" s="74"/>
    </row>
    <row r="39773" spans="14:14" customFormat="1">
      <c r="N39773" s="74"/>
    </row>
    <row r="39774" spans="14:14" customFormat="1">
      <c r="N39774" s="74"/>
    </row>
    <row r="39775" spans="14:14" customFormat="1">
      <c r="N39775" s="74"/>
    </row>
    <row r="39776" spans="14:14" customFormat="1">
      <c r="N39776" s="74"/>
    </row>
    <row r="39777" spans="14:14" customFormat="1">
      <c r="N39777" s="74"/>
    </row>
    <row r="39778" spans="14:14" customFormat="1">
      <c r="N39778" s="74"/>
    </row>
    <row r="39779" spans="14:14" customFormat="1">
      <c r="N39779" s="74"/>
    </row>
    <row r="39780" spans="14:14" customFormat="1">
      <c r="N39780" s="74"/>
    </row>
    <row r="39781" spans="14:14" customFormat="1">
      <c r="N39781" s="74"/>
    </row>
    <row r="39782" spans="14:14" customFormat="1">
      <c r="N39782" s="74"/>
    </row>
    <row r="39783" spans="14:14" customFormat="1">
      <c r="N39783" s="74"/>
    </row>
    <row r="39784" spans="14:14" customFormat="1">
      <c r="N39784" s="74"/>
    </row>
    <row r="39785" spans="14:14" customFormat="1">
      <c r="N39785" s="74"/>
    </row>
    <row r="39786" spans="14:14" customFormat="1">
      <c r="N39786" s="74"/>
    </row>
    <row r="39787" spans="14:14" customFormat="1">
      <c r="N39787" s="74"/>
    </row>
    <row r="39788" spans="14:14" customFormat="1">
      <c r="N39788" s="74"/>
    </row>
    <row r="39789" spans="14:14" customFormat="1">
      <c r="N39789" s="74"/>
    </row>
    <row r="39790" spans="14:14" customFormat="1">
      <c r="N39790" s="74"/>
    </row>
    <row r="39791" spans="14:14" customFormat="1">
      <c r="N39791" s="74"/>
    </row>
    <row r="39792" spans="14:14" customFormat="1">
      <c r="N39792" s="74"/>
    </row>
    <row r="39793" spans="14:14" customFormat="1">
      <c r="N39793" s="74"/>
    </row>
    <row r="39794" spans="14:14" customFormat="1">
      <c r="N39794" s="74"/>
    </row>
    <row r="39795" spans="14:14" customFormat="1">
      <c r="N39795" s="74"/>
    </row>
    <row r="39796" spans="14:14" customFormat="1">
      <c r="N39796" s="74"/>
    </row>
    <row r="39797" spans="14:14" customFormat="1">
      <c r="N39797" s="74"/>
    </row>
    <row r="39798" spans="14:14" customFormat="1">
      <c r="N39798" s="74"/>
    </row>
    <row r="39799" spans="14:14" customFormat="1">
      <c r="N39799" s="74"/>
    </row>
    <row r="39800" spans="14:14" customFormat="1">
      <c r="N39800" s="74"/>
    </row>
    <row r="39801" spans="14:14" customFormat="1">
      <c r="N39801" s="74"/>
    </row>
    <row r="39802" spans="14:14" customFormat="1">
      <c r="N39802" s="74"/>
    </row>
    <row r="39803" spans="14:14" customFormat="1">
      <c r="N39803" s="74"/>
    </row>
    <row r="39804" spans="14:14" customFormat="1">
      <c r="N39804" s="74"/>
    </row>
    <row r="39805" spans="14:14" customFormat="1">
      <c r="N39805" s="74"/>
    </row>
    <row r="39806" spans="14:14" customFormat="1">
      <c r="N39806" s="74"/>
    </row>
    <row r="39807" spans="14:14" customFormat="1">
      <c r="N39807" s="74"/>
    </row>
    <row r="39808" spans="14:14" customFormat="1">
      <c r="N39808" s="74"/>
    </row>
    <row r="39809" spans="14:14" customFormat="1">
      <c r="N39809" s="74"/>
    </row>
    <row r="39810" spans="14:14" customFormat="1">
      <c r="N39810" s="74"/>
    </row>
    <row r="39811" spans="14:14" customFormat="1">
      <c r="N39811" s="74"/>
    </row>
    <row r="39812" spans="14:14" customFormat="1">
      <c r="N39812" s="74"/>
    </row>
    <row r="39813" spans="14:14" customFormat="1">
      <c r="N39813" s="74"/>
    </row>
    <row r="39814" spans="14:14" customFormat="1">
      <c r="N39814" s="74"/>
    </row>
    <row r="39815" spans="14:14" customFormat="1">
      <c r="N39815" s="74"/>
    </row>
    <row r="39816" spans="14:14" customFormat="1">
      <c r="N39816" s="74"/>
    </row>
    <row r="39817" spans="14:14" customFormat="1">
      <c r="N39817" s="74"/>
    </row>
    <row r="39818" spans="14:14" customFormat="1">
      <c r="N39818" s="74"/>
    </row>
    <row r="39819" spans="14:14" customFormat="1">
      <c r="N39819" s="74"/>
    </row>
    <row r="39820" spans="14:14" customFormat="1">
      <c r="N39820" s="74"/>
    </row>
    <row r="39821" spans="14:14" customFormat="1">
      <c r="N39821" s="74"/>
    </row>
    <row r="39822" spans="14:14" customFormat="1">
      <c r="N39822" s="74"/>
    </row>
    <row r="39823" spans="14:14" customFormat="1">
      <c r="N39823" s="74"/>
    </row>
    <row r="39824" spans="14:14" customFormat="1">
      <c r="N39824" s="74"/>
    </row>
    <row r="39825" spans="14:14" customFormat="1">
      <c r="N39825" s="74"/>
    </row>
    <row r="39826" spans="14:14" customFormat="1">
      <c r="N39826" s="74"/>
    </row>
    <row r="39827" spans="14:14" customFormat="1">
      <c r="N39827" s="74"/>
    </row>
    <row r="39828" spans="14:14" customFormat="1">
      <c r="N39828" s="74"/>
    </row>
    <row r="39829" spans="14:14" customFormat="1">
      <c r="N39829" s="74"/>
    </row>
    <row r="39830" spans="14:14" customFormat="1">
      <c r="N39830" s="74"/>
    </row>
    <row r="39831" spans="14:14" customFormat="1">
      <c r="N39831" s="74"/>
    </row>
    <row r="39832" spans="14:14" customFormat="1">
      <c r="N39832" s="74"/>
    </row>
    <row r="39833" spans="14:14" customFormat="1">
      <c r="N39833" s="74"/>
    </row>
    <row r="39834" spans="14:14" customFormat="1">
      <c r="N39834" s="74"/>
    </row>
    <row r="39835" spans="14:14" customFormat="1">
      <c r="N39835" s="74"/>
    </row>
    <row r="39836" spans="14:14" customFormat="1">
      <c r="N39836" s="74"/>
    </row>
    <row r="39837" spans="14:14" customFormat="1">
      <c r="N39837" s="74"/>
    </row>
    <row r="39838" spans="14:14" customFormat="1">
      <c r="N39838" s="74"/>
    </row>
    <row r="39839" spans="14:14" customFormat="1">
      <c r="N39839" s="74"/>
    </row>
    <row r="39840" spans="14:14" customFormat="1">
      <c r="N39840" s="74"/>
    </row>
    <row r="39841" spans="14:14" customFormat="1">
      <c r="N39841" s="74"/>
    </row>
    <row r="39842" spans="14:14" customFormat="1">
      <c r="N39842" s="74"/>
    </row>
    <row r="39843" spans="14:14" customFormat="1">
      <c r="N39843" s="74"/>
    </row>
    <row r="39844" spans="14:14" customFormat="1">
      <c r="N39844" s="74"/>
    </row>
    <row r="39845" spans="14:14" customFormat="1">
      <c r="N39845" s="74"/>
    </row>
    <row r="39846" spans="14:14" customFormat="1">
      <c r="N39846" s="74"/>
    </row>
    <row r="39847" spans="14:14" customFormat="1">
      <c r="N39847" s="74"/>
    </row>
    <row r="39848" spans="14:14" customFormat="1">
      <c r="N39848" s="74"/>
    </row>
    <row r="39849" spans="14:14" customFormat="1">
      <c r="N39849" s="74"/>
    </row>
    <row r="39850" spans="14:14" customFormat="1">
      <c r="N39850" s="74"/>
    </row>
    <row r="39851" spans="14:14" customFormat="1">
      <c r="N39851" s="74"/>
    </row>
    <row r="39852" spans="14:14" customFormat="1">
      <c r="N39852" s="74"/>
    </row>
    <row r="39853" spans="14:14" customFormat="1">
      <c r="N39853" s="74"/>
    </row>
    <row r="39854" spans="14:14" customFormat="1">
      <c r="N39854" s="74"/>
    </row>
    <row r="39855" spans="14:14" customFormat="1">
      <c r="N39855" s="74"/>
    </row>
    <row r="39856" spans="14:14" customFormat="1">
      <c r="N39856" s="74"/>
    </row>
    <row r="39857" spans="14:14" customFormat="1">
      <c r="N39857" s="74"/>
    </row>
    <row r="39858" spans="14:14" customFormat="1">
      <c r="N39858" s="74"/>
    </row>
    <row r="39859" spans="14:14" customFormat="1">
      <c r="N39859" s="74"/>
    </row>
    <row r="39860" spans="14:14" customFormat="1">
      <c r="N39860" s="74"/>
    </row>
    <row r="39861" spans="14:14" customFormat="1">
      <c r="N39861" s="74"/>
    </row>
    <row r="39862" spans="14:14" customFormat="1">
      <c r="N39862" s="74"/>
    </row>
    <row r="39863" spans="14:14" customFormat="1">
      <c r="N39863" s="74"/>
    </row>
    <row r="39864" spans="14:14" customFormat="1">
      <c r="N39864" s="74"/>
    </row>
    <row r="39865" spans="14:14" customFormat="1">
      <c r="N39865" s="74"/>
    </row>
    <row r="39866" spans="14:14" customFormat="1">
      <c r="N39866" s="74"/>
    </row>
    <row r="39867" spans="14:14" customFormat="1">
      <c r="N39867" s="74"/>
    </row>
    <row r="39868" spans="14:14" customFormat="1">
      <c r="N39868" s="74"/>
    </row>
    <row r="39869" spans="14:14" customFormat="1">
      <c r="N39869" s="74"/>
    </row>
    <row r="39870" spans="14:14" customFormat="1">
      <c r="N39870" s="74"/>
    </row>
    <row r="39871" spans="14:14" customFormat="1">
      <c r="N39871" s="74"/>
    </row>
    <row r="39872" spans="14:14" customFormat="1">
      <c r="N39872" s="74"/>
    </row>
    <row r="39873" spans="14:14" customFormat="1">
      <c r="N39873" s="74"/>
    </row>
    <row r="39874" spans="14:14" customFormat="1">
      <c r="N39874" s="74"/>
    </row>
    <row r="39875" spans="14:14" customFormat="1">
      <c r="N39875" s="74"/>
    </row>
    <row r="39876" spans="14:14" customFormat="1">
      <c r="N39876" s="74"/>
    </row>
    <row r="39877" spans="14:14" customFormat="1">
      <c r="N39877" s="74"/>
    </row>
    <row r="39878" spans="14:14" customFormat="1">
      <c r="N39878" s="74"/>
    </row>
    <row r="39879" spans="14:14" customFormat="1">
      <c r="N39879" s="74"/>
    </row>
    <row r="39880" spans="14:14" customFormat="1">
      <c r="N39880" s="74"/>
    </row>
    <row r="39881" spans="14:14" customFormat="1">
      <c r="N39881" s="74"/>
    </row>
    <row r="39882" spans="14:14" customFormat="1">
      <c r="N39882" s="74"/>
    </row>
    <row r="39883" spans="14:14" customFormat="1">
      <c r="N39883" s="74"/>
    </row>
    <row r="39884" spans="14:14" customFormat="1">
      <c r="N39884" s="74"/>
    </row>
    <row r="39885" spans="14:14" customFormat="1">
      <c r="N39885" s="74"/>
    </row>
    <row r="39886" spans="14:14" customFormat="1">
      <c r="N39886" s="74"/>
    </row>
    <row r="39887" spans="14:14" customFormat="1">
      <c r="N39887" s="74"/>
    </row>
    <row r="39888" spans="14:14" customFormat="1">
      <c r="N39888" s="74"/>
    </row>
    <row r="39889" spans="14:14" customFormat="1">
      <c r="N39889" s="74"/>
    </row>
    <row r="39890" spans="14:14" customFormat="1">
      <c r="N39890" s="74"/>
    </row>
    <row r="39891" spans="14:14" customFormat="1">
      <c r="N39891" s="74"/>
    </row>
    <row r="39892" spans="14:14" customFormat="1">
      <c r="N39892" s="74"/>
    </row>
    <row r="39893" spans="14:14" customFormat="1">
      <c r="N39893" s="74"/>
    </row>
    <row r="39894" spans="14:14" customFormat="1">
      <c r="N39894" s="74"/>
    </row>
    <row r="39895" spans="14:14" customFormat="1">
      <c r="N39895" s="74"/>
    </row>
    <row r="39896" spans="14:14" customFormat="1">
      <c r="N39896" s="74"/>
    </row>
    <row r="39897" spans="14:14" customFormat="1">
      <c r="N39897" s="74"/>
    </row>
    <row r="39898" spans="14:14" customFormat="1">
      <c r="N39898" s="74"/>
    </row>
    <row r="39899" spans="14:14" customFormat="1">
      <c r="N39899" s="74"/>
    </row>
    <row r="39900" spans="14:14" customFormat="1">
      <c r="N39900" s="74"/>
    </row>
    <row r="39901" spans="14:14" customFormat="1">
      <c r="N39901" s="74"/>
    </row>
    <row r="39902" spans="14:14" customFormat="1">
      <c r="N39902" s="74"/>
    </row>
    <row r="39903" spans="14:14" customFormat="1">
      <c r="N39903" s="74"/>
    </row>
    <row r="39904" spans="14:14" customFormat="1">
      <c r="N39904" s="74"/>
    </row>
    <row r="39905" spans="14:14" customFormat="1">
      <c r="N39905" s="74"/>
    </row>
    <row r="39906" spans="14:14" customFormat="1">
      <c r="N39906" s="74"/>
    </row>
    <row r="39907" spans="14:14" customFormat="1">
      <c r="N39907" s="74"/>
    </row>
    <row r="39908" spans="14:14" customFormat="1">
      <c r="N39908" s="74"/>
    </row>
    <row r="39909" spans="14:14" customFormat="1">
      <c r="N39909" s="74"/>
    </row>
    <row r="39910" spans="14:14" customFormat="1">
      <c r="N39910" s="74"/>
    </row>
    <row r="39911" spans="14:14" customFormat="1">
      <c r="N39911" s="74"/>
    </row>
    <row r="39912" spans="14:14" customFormat="1">
      <c r="N39912" s="74"/>
    </row>
    <row r="39913" spans="14:14" customFormat="1">
      <c r="N39913" s="74"/>
    </row>
    <row r="39914" spans="14:14" customFormat="1">
      <c r="N39914" s="74"/>
    </row>
    <row r="39915" spans="14:14" customFormat="1">
      <c r="N39915" s="74"/>
    </row>
    <row r="39916" spans="14:14" customFormat="1">
      <c r="N39916" s="74"/>
    </row>
    <row r="39917" spans="14:14" customFormat="1">
      <c r="N39917" s="74"/>
    </row>
    <row r="39918" spans="14:14" customFormat="1">
      <c r="N39918" s="74"/>
    </row>
    <row r="39919" spans="14:14" customFormat="1">
      <c r="N39919" s="74"/>
    </row>
    <row r="39920" spans="14:14" customFormat="1">
      <c r="N39920" s="74"/>
    </row>
    <row r="39921" spans="14:14" customFormat="1">
      <c r="N39921" s="74"/>
    </row>
    <row r="39922" spans="14:14" customFormat="1">
      <c r="N39922" s="74"/>
    </row>
    <row r="39923" spans="14:14" customFormat="1">
      <c r="N39923" s="74"/>
    </row>
    <row r="39924" spans="14:14" customFormat="1">
      <c r="N39924" s="74"/>
    </row>
    <row r="39925" spans="14:14" customFormat="1">
      <c r="N39925" s="74"/>
    </row>
    <row r="39926" spans="14:14" customFormat="1">
      <c r="N39926" s="74"/>
    </row>
    <row r="39927" spans="14:14" customFormat="1">
      <c r="N39927" s="74"/>
    </row>
    <row r="39928" spans="14:14" customFormat="1">
      <c r="N39928" s="74"/>
    </row>
    <row r="39929" spans="14:14" customFormat="1">
      <c r="N39929" s="74"/>
    </row>
    <row r="39930" spans="14:14" customFormat="1">
      <c r="N39930" s="74"/>
    </row>
    <row r="39931" spans="14:14" customFormat="1">
      <c r="N39931" s="74"/>
    </row>
    <row r="39932" spans="14:14" customFormat="1">
      <c r="N39932" s="74"/>
    </row>
    <row r="39933" spans="14:14" customFormat="1">
      <c r="N39933" s="74"/>
    </row>
    <row r="39934" spans="14:14" customFormat="1">
      <c r="N39934" s="74"/>
    </row>
    <row r="39935" spans="14:14" customFormat="1">
      <c r="N39935" s="74"/>
    </row>
    <row r="39936" spans="14:14" customFormat="1">
      <c r="N39936" s="74"/>
    </row>
    <row r="39937" spans="14:14" customFormat="1">
      <c r="N39937" s="74"/>
    </row>
    <row r="39938" spans="14:14" customFormat="1">
      <c r="N39938" s="74"/>
    </row>
    <row r="39939" spans="14:14" customFormat="1">
      <c r="N39939" s="74"/>
    </row>
    <row r="39940" spans="14:14" customFormat="1">
      <c r="N39940" s="74"/>
    </row>
    <row r="39941" spans="14:14" customFormat="1">
      <c r="N39941" s="74"/>
    </row>
    <row r="39942" spans="14:14" customFormat="1">
      <c r="N39942" s="74"/>
    </row>
    <row r="39943" spans="14:14" customFormat="1">
      <c r="N39943" s="74"/>
    </row>
    <row r="39944" spans="14:14" customFormat="1">
      <c r="N39944" s="74"/>
    </row>
    <row r="39945" spans="14:14" customFormat="1">
      <c r="N39945" s="74"/>
    </row>
    <row r="39946" spans="14:14" customFormat="1">
      <c r="N39946" s="74"/>
    </row>
    <row r="39947" spans="14:14" customFormat="1">
      <c r="N39947" s="74"/>
    </row>
    <row r="39948" spans="14:14" customFormat="1">
      <c r="N39948" s="74"/>
    </row>
    <row r="39949" spans="14:14" customFormat="1">
      <c r="N39949" s="74"/>
    </row>
    <row r="39950" spans="14:14" customFormat="1">
      <c r="N39950" s="74"/>
    </row>
    <row r="39951" spans="14:14" customFormat="1">
      <c r="N39951" s="74"/>
    </row>
    <row r="39952" spans="14:14" customFormat="1">
      <c r="N39952" s="74"/>
    </row>
    <row r="39953" spans="14:14" customFormat="1">
      <c r="N39953" s="74"/>
    </row>
    <row r="39954" spans="14:14" customFormat="1">
      <c r="N39954" s="74"/>
    </row>
    <row r="39955" spans="14:14" customFormat="1">
      <c r="N39955" s="74"/>
    </row>
    <row r="39956" spans="14:14" customFormat="1">
      <c r="N39956" s="74"/>
    </row>
    <row r="39957" spans="14:14" customFormat="1">
      <c r="N39957" s="74"/>
    </row>
    <row r="39958" spans="14:14" customFormat="1">
      <c r="N39958" s="74"/>
    </row>
    <row r="39959" spans="14:14" customFormat="1">
      <c r="N39959" s="74"/>
    </row>
    <row r="39960" spans="14:14" customFormat="1">
      <c r="N39960" s="74"/>
    </row>
    <row r="39961" spans="14:14" customFormat="1">
      <c r="N39961" s="74"/>
    </row>
    <row r="39962" spans="14:14" customFormat="1">
      <c r="N39962" s="74"/>
    </row>
    <row r="39963" spans="14:14" customFormat="1">
      <c r="N39963" s="74"/>
    </row>
    <row r="39964" spans="14:14" customFormat="1">
      <c r="N39964" s="74"/>
    </row>
    <row r="39965" spans="14:14" customFormat="1">
      <c r="N39965" s="74"/>
    </row>
    <row r="39966" spans="14:14" customFormat="1">
      <c r="N39966" s="74"/>
    </row>
    <row r="39967" spans="14:14" customFormat="1">
      <c r="N39967" s="74"/>
    </row>
    <row r="39968" spans="14:14" customFormat="1">
      <c r="N39968" s="74"/>
    </row>
    <row r="39969" spans="14:14" customFormat="1">
      <c r="N39969" s="74"/>
    </row>
    <row r="39970" spans="14:14" customFormat="1">
      <c r="N39970" s="74"/>
    </row>
    <row r="39971" spans="14:14" customFormat="1">
      <c r="N39971" s="74"/>
    </row>
    <row r="39972" spans="14:14" customFormat="1">
      <c r="N39972" s="74"/>
    </row>
    <row r="39973" spans="14:14" customFormat="1">
      <c r="N39973" s="74"/>
    </row>
    <row r="39974" spans="14:14" customFormat="1">
      <c r="N39974" s="74"/>
    </row>
    <row r="39975" spans="14:14" customFormat="1">
      <c r="N39975" s="74"/>
    </row>
    <row r="39976" spans="14:14" customFormat="1">
      <c r="N39976" s="74"/>
    </row>
    <row r="39977" spans="14:14" customFormat="1">
      <c r="N39977" s="74"/>
    </row>
    <row r="39978" spans="14:14" customFormat="1">
      <c r="N39978" s="74"/>
    </row>
    <row r="39979" spans="14:14" customFormat="1">
      <c r="N39979" s="74"/>
    </row>
    <row r="39980" spans="14:14" customFormat="1">
      <c r="N39980" s="74"/>
    </row>
    <row r="39981" spans="14:14" customFormat="1">
      <c r="N39981" s="74"/>
    </row>
    <row r="39982" spans="14:14" customFormat="1">
      <c r="N39982" s="74"/>
    </row>
    <row r="39983" spans="14:14" customFormat="1">
      <c r="N39983" s="74"/>
    </row>
    <row r="39984" spans="14:14" customFormat="1">
      <c r="N39984" s="74"/>
    </row>
    <row r="39985" spans="14:14" customFormat="1">
      <c r="N39985" s="74"/>
    </row>
    <row r="39986" spans="14:14" customFormat="1">
      <c r="N39986" s="74"/>
    </row>
    <row r="39987" spans="14:14" customFormat="1">
      <c r="N39987" s="74"/>
    </row>
    <row r="39988" spans="14:14" customFormat="1">
      <c r="N39988" s="74"/>
    </row>
    <row r="39989" spans="14:14" customFormat="1">
      <c r="N39989" s="74"/>
    </row>
    <row r="39990" spans="14:14" customFormat="1">
      <c r="N39990" s="74"/>
    </row>
    <row r="39991" spans="14:14" customFormat="1">
      <c r="N39991" s="74"/>
    </row>
    <row r="39992" spans="14:14" customFormat="1">
      <c r="N39992" s="74"/>
    </row>
    <row r="39993" spans="14:14" customFormat="1">
      <c r="N39993" s="74"/>
    </row>
    <row r="39994" spans="14:14" customFormat="1">
      <c r="N39994" s="74"/>
    </row>
    <row r="39995" spans="14:14" customFormat="1">
      <c r="N39995" s="74"/>
    </row>
    <row r="39996" spans="14:14" customFormat="1">
      <c r="N39996" s="74"/>
    </row>
    <row r="39997" spans="14:14" customFormat="1">
      <c r="N39997" s="74"/>
    </row>
    <row r="39998" spans="14:14" customFormat="1">
      <c r="N39998" s="74"/>
    </row>
    <row r="39999" spans="14:14" customFormat="1">
      <c r="N39999" s="74"/>
    </row>
    <row r="40000" spans="14:14" customFormat="1">
      <c r="N40000" s="74"/>
    </row>
  </sheetData>
  <pageMargins left="1" right="0.7" top="1.5" bottom="0.75" header="0.8" footer="0.3"/>
  <pageSetup scale="57" orientation="portrait" r:id="rId1"/>
  <headerFooter>
    <oddHeader>&amp;RKyPSC Case No. 2020-00142
STAFF-DR-01-001 Attachment 5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M64"/>
  <sheetViews>
    <sheetView tabSelected="1" view="pageLayout" zoomScaleNormal="100" workbookViewId="0">
      <selection sqref="A1:L32"/>
    </sheetView>
  </sheetViews>
  <sheetFormatPr defaultRowHeight="12.5"/>
  <cols>
    <col min="1" max="1" width="2" customWidth="1"/>
    <col min="2" max="2" width="12.90625" customWidth="1"/>
    <col min="3" max="7" width="14.6328125" customWidth="1"/>
    <col min="8" max="8" width="14.453125" customWidth="1"/>
    <col min="9" max="9" width="1" customWidth="1"/>
    <col min="11" max="12" width="15.6328125" customWidth="1"/>
  </cols>
  <sheetData>
    <row r="1" spans="2:12" ht="12.75" customHeight="1">
      <c r="H1" s="7" t="s">
        <v>80</v>
      </c>
    </row>
    <row r="2" spans="2:12" ht="12.75" customHeight="1"/>
    <row r="3" spans="2:12" ht="12.75" customHeight="1">
      <c r="B3" s="3" t="str">
        <f>Company</f>
        <v>DUKE ENERGY KENTUCKY, INC.</v>
      </c>
      <c r="C3" s="3"/>
      <c r="D3" s="4"/>
      <c r="E3" s="4"/>
      <c r="F3" s="4"/>
      <c r="G3" s="4"/>
      <c r="I3" s="4"/>
    </row>
    <row r="4" spans="2:12" ht="12.75" customHeight="1">
      <c r="B4" s="3" t="str">
        <f>Title</f>
        <v>ENVIRONMENTAL SURCHARGE REPORT</v>
      </c>
      <c r="C4" s="3"/>
      <c r="D4" s="4"/>
      <c r="E4" s="4"/>
      <c r="F4" s="4"/>
      <c r="G4" s="4"/>
      <c r="I4" s="4"/>
    </row>
    <row r="5" spans="2:12" ht="12.75" customHeight="1">
      <c r="B5" s="4"/>
      <c r="C5" s="4"/>
      <c r="D5" s="4"/>
      <c r="E5" s="4"/>
      <c r="F5" s="4"/>
      <c r="G5" s="4"/>
      <c r="I5" s="4"/>
    </row>
    <row r="6" spans="2:12" ht="12.75" customHeight="1">
      <c r="B6" s="4" t="s">
        <v>81</v>
      </c>
      <c r="C6" s="4"/>
      <c r="D6" s="4"/>
      <c r="E6" s="4"/>
      <c r="F6" s="4"/>
      <c r="G6" s="4"/>
      <c r="I6" s="4"/>
    </row>
    <row r="7" spans="2:12" ht="12.75" customHeight="1">
      <c r="B7" s="4"/>
      <c r="C7" s="4"/>
      <c r="D7" s="4"/>
      <c r="E7" s="4"/>
      <c r="F7" s="4"/>
      <c r="G7" s="4"/>
      <c r="I7" s="4"/>
    </row>
    <row r="8" spans="2:12" ht="12.75" customHeight="1">
      <c r="B8" s="4" t="str">
        <f>"For the Expense Month of "&amp;TEXT(ExpMonth,"mmmm yyyy")</f>
        <v>For the Expense Month of July 2019</v>
      </c>
      <c r="C8" s="4"/>
      <c r="D8" s="4"/>
      <c r="E8" s="4"/>
      <c r="F8" s="4"/>
      <c r="G8" s="4"/>
      <c r="I8" s="4"/>
    </row>
    <row r="9" spans="2:12" ht="12.75" customHeight="1">
      <c r="B9" s="22"/>
    </row>
    <row r="10" spans="2:12" ht="12.75" customHeight="1">
      <c r="K10" s="116" t="s">
        <v>373</v>
      </c>
      <c r="L10" s="116"/>
    </row>
    <row r="11" spans="2:12" ht="12.75" customHeight="1">
      <c r="B11" s="58" t="s">
        <v>83</v>
      </c>
      <c r="C11" s="51"/>
      <c r="D11" s="51"/>
      <c r="E11" s="51"/>
      <c r="F11" s="51"/>
      <c r="G11" s="52"/>
    </row>
    <row r="12" spans="2:12" ht="12.75" customHeight="1">
      <c r="B12" s="32" t="s">
        <v>12</v>
      </c>
      <c r="C12" s="32" t="s">
        <v>13</v>
      </c>
      <c r="D12" s="32" t="s">
        <v>14</v>
      </c>
      <c r="E12" s="32" t="s">
        <v>15</v>
      </c>
      <c r="F12" s="32" t="s">
        <v>16</v>
      </c>
      <c r="G12" s="32" t="s">
        <v>17</v>
      </c>
      <c r="K12" s="122" t="s">
        <v>14</v>
      </c>
      <c r="L12" s="122" t="s">
        <v>15</v>
      </c>
    </row>
    <row r="13" spans="2:12" ht="12.75" customHeight="1">
      <c r="B13" s="38"/>
      <c r="C13" s="38"/>
      <c r="D13" s="38"/>
      <c r="E13" s="38"/>
      <c r="F13" s="38"/>
      <c r="G13" s="38" t="s">
        <v>74</v>
      </c>
      <c r="K13" s="123"/>
      <c r="L13" s="123"/>
    </row>
    <row r="14" spans="2:12" ht="12.75" customHeight="1">
      <c r="B14" s="39"/>
      <c r="C14" s="39"/>
      <c r="D14" s="39"/>
      <c r="E14" s="39"/>
      <c r="F14" s="39" t="s">
        <v>10</v>
      </c>
      <c r="G14" s="39" t="s">
        <v>57</v>
      </c>
      <c r="K14" s="124" t="s">
        <v>85</v>
      </c>
      <c r="L14" s="124" t="s">
        <v>87</v>
      </c>
    </row>
    <row r="15" spans="2:12" ht="12.75" customHeight="1">
      <c r="B15" s="39"/>
      <c r="C15" s="39" t="s">
        <v>74</v>
      </c>
      <c r="D15" s="39"/>
      <c r="E15" s="39"/>
      <c r="F15" s="39" t="s">
        <v>26</v>
      </c>
      <c r="G15" s="39" t="s">
        <v>10</v>
      </c>
      <c r="K15" s="124" t="s">
        <v>87</v>
      </c>
      <c r="L15" s="124" t="s">
        <v>89</v>
      </c>
    </row>
    <row r="16" spans="2:12" ht="12.75" customHeight="1">
      <c r="B16" s="40" t="s">
        <v>82</v>
      </c>
      <c r="C16" s="40" t="s">
        <v>86</v>
      </c>
      <c r="D16" s="40"/>
      <c r="E16" s="40"/>
      <c r="F16" s="40" t="s">
        <v>86</v>
      </c>
      <c r="G16" s="40" t="s">
        <v>26</v>
      </c>
      <c r="K16" s="125" t="s">
        <v>88</v>
      </c>
      <c r="L16" s="125" t="s">
        <v>86</v>
      </c>
    </row>
    <row r="17" spans="2:12" ht="12.75" customHeight="1">
      <c r="B17" s="32"/>
      <c r="C17" s="32"/>
      <c r="D17" s="32"/>
      <c r="E17" s="32"/>
      <c r="F17" s="32"/>
      <c r="G17" s="32" t="s">
        <v>327</v>
      </c>
      <c r="K17" s="122"/>
      <c r="L17" s="122"/>
    </row>
    <row r="18" spans="2:12" ht="12.75" customHeight="1">
      <c r="B18" s="41"/>
      <c r="C18" s="41"/>
      <c r="D18" s="41"/>
      <c r="E18" s="41"/>
      <c r="F18" s="41"/>
      <c r="G18" s="41"/>
      <c r="K18" s="126"/>
      <c r="L18" s="126"/>
    </row>
    <row r="19" spans="2:12" ht="12.75" customHeight="1">
      <c r="B19" s="53">
        <f>EDATE(ExpMonth,-11)</f>
        <v>43313</v>
      </c>
      <c r="C19" s="48">
        <f t="array" ref="C19">ROUND(SUM(IF(RVCLS=0,IF(BillPeriod=$B$19,TotRev))),0)</f>
        <v>12716657</v>
      </c>
      <c r="D19" s="46"/>
      <c r="E19" s="46"/>
      <c r="F19" s="48">
        <f t="array" ref="F19">ROUND(SUM(IF(RVCLS=0,IF(BillPeriod=$B$19,ESM))),0)</f>
        <v>642457</v>
      </c>
      <c r="G19" s="48">
        <f t="shared" ref="G19:G30" si="0">C19-F19</f>
        <v>12074200</v>
      </c>
      <c r="K19" s="127">
        <f t="array" ref="K19">ROUND(SUM(IF(RVCLS=0,IF(BillPeriod=B19,BaseFuel))),0)</f>
        <v>3363068</v>
      </c>
      <c r="L19" s="127">
        <f t="array" ref="L19">ROUND(SUM(IF(RVCLS=0,IF(BillPeriod=B19,RiderFAC))),0)</f>
        <v>379161</v>
      </c>
    </row>
    <row r="20" spans="2:12" ht="12.75" customHeight="1">
      <c r="B20" s="53">
        <f>EDATE(ExpMonth,-10)</f>
        <v>43344</v>
      </c>
      <c r="C20" s="173">
        <f t="array" ref="C20">ROUND(SUM(IF(RVCLS=0,IF(BillPeriod=$B$20,TotRev))),0)</f>
        <v>13028155</v>
      </c>
      <c r="D20" s="46"/>
      <c r="E20" s="46"/>
      <c r="F20" s="173">
        <f t="array" ref="F20">ROUND(SUM(IF(RVCLS=0,IF(BillPeriod=$B$20,ESM))),0)</f>
        <v>947252</v>
      </c>
      <c r="G20" s="173">
        <f t="shared" si="0"/>
        <v>12080903</v>
      </c>
      <c r="K20" s="179">
        <f t="array" ref="K20">ROUND(SUM(IF(RVCLS=0,IF(BillPeriod=B20,BaseFuel))),0)</f>
        <v>3422757</v>
      </c>
      <c r="L20" s="179">
        <f t="array" ref="L20">ROUND(SUM(IF(RVCLS=0,IF(BillPeriod=B20,RiderFAC))),0)</f>
        <v>47831</v>
      </c>
    </row>
    <row r="21" spans="2:12" ht="12.75" customHeight="1">
      <c r="B21" s="53">
        <f>EDATE(ExpMonth,-9)</f>
        <v>43374</v>
      </c>
      <c r="C21" s="173">
        <f t="array" ref="C21">ROUND(SUM(IF(RVCLS=0,IF(BillPeriod=$B$21,TotRev))),0)</f>
        <v>11048101</v>
      </c>
      <c r="D21" s="46"/>
      <c r="E21" s="46"/>
      <c r="F21" s="173">
        <f t="array" ref="F21">ROUND(SUM(IF(RVCLS=0,IF(BillPeriod=$B$21,ESM))),0)</f>
        <v>858182</v>
      </c>
      <c r="G21" s="173">
        <f t="shared" si="0"/>
        <v>10189919</v>
      </c>
      <c r="K21" s="179">
        <f t="array" ref="K21">ROUND(SUM(IF(RVCLS=0,IF(BillPeriod=B21,BaseFuel))),0)</f>
        <v>2674569</v>
      </c>
      <c r="L21" s="179">
        <f t="array" ref="L21">ROUND(SUM(IF(RVCLS=0,IF(BillPeriod=B21,RiderFAC))),0)</f>
        <v>563944</v>
      </c>
    </row>
    <row r="22" spans="2:12" ht="12.75" customHeight="1">
      <c r="B22" s="53">
        <f>EDATE(ExpMonth,-8)</f>
        <v>43405</v>
      </c>
      <c r="C22" s="173">
        <f t="array" ref="C22">ROUND(SUM(IF(RVCLS=0,IF(BillPeriod=$B$22,TotRev))),0)</f>
        <v>9761936</v>
      </c>
      <c r="D22" s="46"/>
      <c r="E22" s="46"/>
      <c r="F22" s="173">
        <f t="array" ref="F22">ROUND(SUM(IF(RVCLS=0,IF(BillPeriod=$B$22,ESM))),0)</f>
        <v>572491</v>
      </c>
      <c r="G22" s="173">
        <f t="shared" si="0"/>
        <v>9189445</v>
      </c>
      <c r="K22" s="179">
        <f t="array" ref="K22">ROUND(SUM(IF(RVCLS=0,IF(BillPeriod=B22,BaseFuel))),0)</f>
        <v>2397043</v>
      </c>
      <c r="L22" s="179">
        <f t="array" ref="L22">ROUND(SUM(IF(RVCLS=0,IF(BillPeriod=B22,RiderFAC))),0)</f>
        <v>407297</v>
      </c>
    </row>
    <row r="23" spans="2:12" ht="12.75" customHeight="1">
      <c r="B23" s="53">
        <f>EDATE(ExpMonth,-7)</f>
        <v>43435</v>
      </c>
      <c r="C23" s="173">
        <f t="array" ref="C23">ROUND(SUM(IF(RVCLS=0,IF(BillPeriod=$B$23,TotRev))),0)</f>
        <v>12609557</v>
      </c>
      <c r="D23" s="46"/>
      <c r="E23" s="46"/>
      <c r="F23" s="173">
        <f t="array" ref="F23">ROUND(SUM(IF(RVCLS=0,IF(BillPeriod=$B$23,ESM))),0)</f>
        <v>886457</v>
      </c>
      <c r="G23" s="173">
        <f t="shared" si="0"/>
        <v>11723100</v>
      </c>
      <c r="K23" s="179">
        <f t="array" ref="K23">ROUND(SUM(IF(RVCLS=0,IF(BillPeriod=B23,BaseFuel))),0)</f>
        <v>3256513</v>
      </c>
      <c r="L23" s="179">
        <f t="array" ref="L23">ROUND(SUM(IF(RVCLS=0,IF(BillPeriod=B23,RiderFAC))),0)</f>
        <v>116898</v>
      </c>
    </row>
    <row r="24" spans="2:12" ht="12.75" customHeight="1">
      <c r="B24" s="53">
        <f>EDATE(ExpMonth,-6)</f>
        <v>43466</v>
      </c>
      <c r="C24" s="173">
        <f t="array" ref="C24">ROUND(SUM(IF(RVCLS=0,IF(BillPeriod=$B$24,TotRev))),0)</f>
        <v>14245202</v>
      </c>
      <c r="D24" s="46"/>
      <c r="E24" s="46"/>
      <c r="F24" s="173">
        <f t="array" ref="F24">ROUND(SUM(IF(RVCLS=0,IF(BillPeriod=$B$24,ESM))),0)</f>
        <v>1111248</v>
      </c>
      <c r="G24" s="173">
        <f t="shared" si="0"/>
        <v>13133954</v>
      </c>
      <c r="K24" s="179">
        <f t="array" ref="K24">ROUND(SUM(IF(RVCLS=0,IF(BillPeriod=B24,BaseFuel))),0)</f>
        <v>3539081</v>
      </c>
      <c r="L24" s="179">
        <f t="array" ref="L24">ROUND(SUM(IF(RVCLS=0,IF(BillPeriod=B24,RiderFAC))),0)</f>
        <v>642716</v>
      </c>
    </row>
    <row r="25" spans="2:12" ht="12.75" customHeight="1">
      <c r="B25" s="53">
        <f>EDATE(ExpMonth,-5)</f>
        <v>43497</v>
      </c>
      <c r="C25" s="173">
        <f t="array" ref="C25">ROUND(SUM(IF(RVCLS=0,IF(BillPeriod=$B$25,TotRev))),0)</f>
        <v>13898083</v>
      </c>
      <c r="D25" s="46"/>
      <c r="E25" s="46"/>
      <c r="F25" s="173">
        <f t="array" ref="F25">ROUND(SUM(IF(RVCLS=0,IF(BillPeriod=$B$25,ESM))),0)</f>
        <v>1131936</v>
      </c>
      <c r="G25" s="173">
        <f t="shared" si="0"/>
        <v>12766147</v>
      </c>
      <c r="K25" s="179">
        <f t="array" ref="K25">ROUND(SUM(IF(RVCLS=0,IF(BillPeriod=B25,BaseFuel))),0)</f>
        <v>3508198</v>
      </c>
      <c r="L25" s="179">
        <f t="array" ref="L25">ROUND(SUM(IF(RVCLS=0,IF(BillPeriod=B25,RiderFAC))),0)</f>
        <v>366722</v>
      </c>
    </row>
    <row r="26" spans="2:12" ht="12.75" customHeight="1">
      <c r="B26" s="53">
        <f>EDATE(ExpMonth,-4)</f>
        <v>43525</v>
      </c>
      <c r="C26" s="173">
        <f t="array" ref="C26">ROUND(SUM(IF(RVCLS=0,IF(BillPeriod=$B$26,TotRev))),0)</f>
        <v>11471832</v>
      </c>
      <c r="D26" s="46"/>
      <c r="E26" s="46"/>
      <c r="F26" s="173">
        <f t="array" ref="F26">ROUND(SUM(IF(RVCLS=0,IF(BillPeriod=$B$26,ESM))),0)</f>
        <v>773284</v>
      </c>
      <c r="G26" s="173">
        <f t="shared" si="0"/>
        <v>10698548</v>
      </c>
      <c r="K26" s="179">
        <f t="array" ref="K26">ROUND(SUM(IF(RVCLS=0,IF(BillPeriod=B26,BaseFuel))),0)</f>
        <v>3016541</v>
      </c>
      <c r="L26" s="179">
        <f t="array" ref="L26">ROUND(SUM(IF(RVCLS=0,IF(BillPeriod=B26,RiderFAC))),0)</f>
        <v>-23454</v>
      </c>
    </row>
    <row r="27" spans="2:12" ht="12.75" customHeight="1">
      <c r="B27" s="53">
        <f>EDATE(ExpMonth,-3)</f>
        <v>43556</v>
      </c>
      <c r="C27" s="173">
        <f t="array" ref="C27">ROUND(SUM(IF(RVCLS=0,IF(BillPeriod=$B$27,TotRev))),0)</f>
        <v>9398011</v>
      </c>
      <c r="D27" s="46"/>
      <c r="E27" s="46"/>
      <c r="F27" s="173">
        <f t="array" ref="F27">ROUND(SUM(IF(RVCLS=0,IF(BillPeriod=$B$27,ESM))),0)</f>
        <v>700129</v>
      </c>
      <c r="G27" s="173">
        <f t="shared" si="0"/>
        <v>8697882</v>
      </c>
      <c r="K27" s="179">
        <f t="array" ref="K27">ROUND(SUM(IF(RVCLS=0,IF(BillPeriod=B27,BaseFuel))),0)</f>
        <v>2317679</v>
      </c>
      <c r="L27" s="179">
        <f t="array" ref="L27">ROUND(SUM(IF(RVCLS=0,IF(BillPeriod=B27,RiderFAC))),0)</f>
        <v>132323</v>
      </c>
    </row>
    <row r="28" spans="2:12" ht="12.75" customHeight="1">
      <c r="B28" s="53">
        <f>EDATE(ExpMonth,-2)</f>
        <v>43586</v>
      </c>
      <c r="C28" s="173">
        <f t="array" ref="C28">ROUND(SUM(IF(RVCLS=0,IF(BillPeriod=$B$28,TotRev))),0)</f>
        <v>8627659</v>
      </c>
      <c r="D28" s="46"/>
      <c r="E28" s="46"/>
      <c r="F28" s="173">
        <f t="array" ref="F28">ROUND(SUM(IF(RVCLS=0,IF(BillPeriod=$B$28,ESM))),0)</f>
        <v>737098</v>
      </c>
      <c r="G28" s="173">
        <f t="shared" si="0"/>
        <v>7890561</v>
      </c>
      <c r="K28" s="179">
        <f t="array" ref="K28">ROUND(SUM(IF(RVCLS=0,IF(BillPeriod=B28,BaseFuel))),0)</f>
        <v>2084257</v>
      </c>
      <c r="L28" s="179">
        <f t="array" ref="L28">ROUND(SUM(IF(RVCLS=0,IF(BillPeriod=B28,RiderFAC))),0)</f>
        <v>39642</v>
      </c>
    </row>
    <row r="29" spans="2:12" ht="12.75" customHeight="1">
      <c r="B29" s="53">
        <f>EDATE(ExpMonth,-1)</f>
        <v>43617</v>
      </c>
      <c r="C29" s="173">
        <f t="array" ref="C29">ROUND(SUM(IF(RVCLS=0,IF(BillPeriod=$B$29,TotRev))),0)</f>
        <v>11487026</v>
      </c>
      <c r="D29" s="46"/>
      <c r="E29" s="46"/>
      <c r="F29" s="173">
        <f t="array" ref="F29">ROUND(SUM(IF(RVCLS=0,IF(BillPeriod=$B$29,ESM))),0)</f>
        <v>1138649</v>
      </c>
      <c r="G29" s="173">
        <f t="shared" si="0"/>
        <v>10348377</v>
      </c>
      <c r="K29" s="179">
        <f t="array" ref="K29">ROUND(SUM(IF(RVCLS=0,IF(BillPeriod=B29,BaseFuel))),0)</f>
        <v>2683667</v>
      </c>
      <c r="L29" s="179">
        <f t="array" ref="L29">ROUND(SUM(IF(RVCLS=0,IF(BillPeriod=B29,RiderFAC))),0)</f>
        <v>810698</v>
      </c>
    </row>
    <row r="30" spans="2:12" ht="12.75" customHeight="1">
      <c r="B30" s="53">
        <f>ExpMonth</f>
        <v>43647</v>
      </c>
      <c r="C30" s="48">
        <f t="array" ref="C30">ROUND(SUM(IF(RVCLS=0,IF(BillPeriod=$B$30,TotRev))),0)</f>
        <v>13524273</v>
      </c>
      <c r="D30" s="46"/>
      <c r="E30" s="46"/>
      <c r="F30" s="48">
        <f t="array" ref="F30">ROUND(SUM(IF(RVCLS=0,IF(BillPeriod=$B$30,ESM))),0)</f>
        <v>734203</v>
      </c>
      <c r="G30" s="48">
        <f t="shared" si="0"/>
        <v>12790070</v>
      </c>
      <c r="K30" s="127">
        <f t="array" ref="K30">ROUND(SUM(IF(RVCLS=0,IF(BillPeriod=B30,BaseFuel))),0)</f>
        <v>3670515</v>
      </c>
      <c r="L30" s="127">
        <f t="array" ref="L30">ROUND(SUM(IF(RVCLS=0,IF(BillPeriod=B30,RiderFAC))),0)</f>
        <v>368632</v>
      </c>
    </row>
    <row r="31" spans="2:12" ht="12.75" customHeight="1">
      <c r="B31" s="9"/>
      <c r="C31" s="56"/>
      <c r="D31" s="56"/>
      <c r="E31" s="56"/>
      <c r="F31" s="56"/>
      <c r="G31" s="57"/>
      <c r="K31" s="121"/>
      <c r="L31" s="121"/>
    </row>
    <row r="32" spans="2:12" ht="26" customHeight="1">
      <c r="B32" s="393" t="s">
        <v>90</v>
      </c>
      <c r="C32" s="394"/>
      <c r="D32" s="394"/>
      <c r="E32" s="394"/>
      <c r="F32" s="395"/>
      <c r="G32" s="120">
        <f>ROUND(AVERAGE(G19:G30),0)</f>
        <v>10965259</v>
      </c>
      <c r="H32" s="54"/>
      <c r="I32" s="54"/>
      <c r="J32" s="12"/>
      <c r="K32" s="175"/>
      <c r="L32" s="176"/>
    </row>
    <row r="33" spans="2:13" ht="12.75" customHeight="1">
      <c r="B33" s="11"/>
      <c r="C33" s="54"/>
      <c r="D33" s="54"/>
      <c r="E33" s="55"/>
      <c r="F33" s="54"/>
      <c r="G33" s="50"/>
      <c r="H33" s="54"/>
      <c r="I33" s="54"/>
      <c r="K33" s="177"/>
      <c r="L33" s="178"/>
    </row>
    <row r="34" spans="2:13" ht="26" customHeight="1">
      <c r="B34" s="393" t="s">
        <v>91</v>
      </c>
      <c r="C34" s="394"/>
      <c r="D34" s="394"/>
      <c r="E34" s="394"/>
      <c r="F34" s="395"/>
      <c r="G34" s="49">
        <f>G32+G60</f>
        <v>27470206</v>
      </c>
      <c r="H34" s="54"/>
      <c r="I34" s="54"/>
      <c r="K34" s="175"/>
      <c r="L34" s="178"/>
    </row>
    <row r="35" spans="2:13" ht="12.75" customHeight="1">
      <c r="B35" s="11"/>
      <c r="C35" s="54"/>
      <c r="D35" s="54"/>
      <c r="E35" s="55"/>
      <c r="F35" s="54"/>
      <c r="G35" s="50"/>
      <c r="H35" s="54"/>
      <c r="I35" s="54"/>
      <c r="K35" s="177"/>
      <c r="L35" s="74"/>
    </row>
    <row r="36" spans="2:13" ht="26" customHeight="1">
      <c r="B36" s="393" t="s">
        <v>92</v>
      </c>
      <c r="C36" s="394"/>
      <c r="D36" s="394"/>
      <c r="E36" s="394"/>
      <c r="F36" s="395"/>
      <c r="G36" s="59">
        <f>IF(G34=0,0,ROUND(G32/G34,4))</f>
        <v>0.3992</v>
      </c>
      <c r="H36" s="54"/>
      <c r="I36" s="54"/>
      <c r="K36" s="175"/>
      <c r="L36" s="74"/>
    </row>
    <row r="37" spans="2:13" ht="12.75" customHeight="1"/>
    <row r="38" spans="2:13" ht="12.75" customHeight="1"/>
    <row r="39" spans="2:13" ht="12.75" customHeight="1">
      <c r="B39" s="58" t="s">
        <v>93</v>
      </c>
      <c r="C39" s="51"/>
      <c r="D39" s="51"/>
      <c r="E39" s="51"/>
      <c r="F39" s="51"/>
      <c r="G39" s="51"/>
      <c r="H39" s="24"/>
      <c r="K39" s="116" t="s">
        <v>316</v>
      </c>
      <c r="L39" s="116"/>
      <c r="M39" s="116"/>
    </row>
    <row r="40" spans="2:13" ht="12.75" customHeight="1">
      <c r="B40" s="69" t="s">
        <v>12</v>
      </c>
      <c r="C40" s="69" t="s">
        <v>13</v>
      </c>
      <c r="D40" s="69" t="s">
        <v>14</v>
      </c>
      <c r="E40" s="69" t="s">
        <v>15</v>
      </c>
      <c r="F40" s="69" t="s">
        <v>16</v>
      </c>
      <c r="G40" s="69" t="s">
        <v>17</v>
      </c>
      <c r="H40" s="69" t="s">
        <v>18</v>
      </c>
    </row>
    <row r="41" spans="2:13" ht="12.75" customHeight="1">
      <c r="B41" s="38"/>
      <c r="C41" s="38"/>
      <c r="D41" s="38"/>
      <c r="E41" s="38"/>
      <c r="F41" s="38"/>
      <c r="G41" s="38" t="s">
        <v>74</v>
      </c>
      <c r="H41" s="17"/>
    </row>
    <row r="42" spans="2:13" ht="12.75" customHeight="1">
      <c r="B42" s="39"/>
      <c r="C42" s="39"/>
      <c r="D42" s="39" t="s">
        <v>85</v>
      </c>
      <c r="E42" s="39" t="s">
        <v>87</v>
      </c>
      <c r="F42" s="39" t="s">
        <v>10</v>
      </c>
      <c r="G42" s="39" t="s">
        <v>57</v>
      </c>
      <c r="H42" s="39" t="s">
        <v>74</v>
      </c>
    </row>
    <row r="43" spans="2:13" ht="12.75" customHeight="1">
      <c r="B43" s="39"/>
      <c r="C43" s="39" t="s">
        <v>74</v>
      </c>
      <c r="D43" s="39" t="s">
        <v>87</v>
      </c>
      <c r="E43" s="39" t="s">
        <v>89</v>
      </c>
      <c r="F43" s="39" t="s">
        <v>26</v>
      </c>
      <c r="G43" s="39" t="s">
        <v>10</v>
      </c>
      <c r="H43" s="39" t="s">
        <v>84</v>
      </c>
    </row>
    <row r="44" spans="2:13" ht="12.75" customHeight="1">
      <c r="B44" s="40" t="s">
        <v>82</v>
      </c>
      <c r="C44" s="40" t="s">
        <v>86</v>
      </c>
      <c r="D44" s="40" t="s">
        <v>88</v>
      </c>
      <c r="E44" s="40" t="s">
        <v>86</v>
      </c>
      <c r="F44" s="40" t="s">
        <v>86</v>
      </c>
      <c r="G44" s="40" t="s">
        <v>26</v>
      </c>
      <c r="H44" s="39" t="s">
        <v>110</v>
      </c>
    </row>
    <row r="45" spans="2:13" ht="12.75" customHeight="1">
      <c r="B45" s="32"/>
      <c r="C45" s="32"/>
      <c r="D45" s="32"/>
      <c r="E45" s="32"/>
      <c r="F45" s="32"/>
      <c r="G45" s="32" t="s">
        <v>327</v>
      </c>
      <c r="H45" s="32" t="s">
        <v>328</v>
      </c>
    </row>
    <row r="46" spans="2:13" ht="12.75" customHeight="1">
      <c r="B46" s="41"/>
      <c r="C46" s="41"/>
      <c r="D46" s="41"/>
      <c r="E46" s="41"/>
      <c r="F46" s="41"/>
      <c r="G46" s="41"/>
      <c r="H46" s="17"/>
    </row>
    <row r="47" spans="2:13" ht="12.75" customHeight="1">
      <c r="B47" s="53">
        <f>EDATE(ExpMonth,-11)</f>
        <v>43313</v>
      </c>
      <c r="C47" s="48">
        <f t="array" ref="C47">ROUND(SUM(IF(BillPeriod=$B$47,TotRev))-C19,0)</f>
        <v>17980988</v>
      </c>
      <c r="D47" s="48">
        <f t="array" ref="D47">ROUND(SUM(IF(BillPeriod=$B$47,BaseFuel))-K19,0)</f>
        <v>5529498</v>
      </c>
      <c r="E47" s="48">
        <f t="array" ref="E47">ROUND(SUM(IF(BillPeriod=$B$47,RiderFAC))-L19,0)</f>
        <v>628882</v>
      </c>
      <c r="F47" s="48">
        <f t="array" ref="F47">ROUND(SUM(IF(BillPeriod=$B$47,ESM))-F19,0)</f>
        <v>898161</v>
      </c>
      <c r="G47" s="48">
        <f t="shared" ref="G47:G58" si="1">C47-F47</f>
        <v>17082827</v>
      </c>
      <c r="H47" s="48">
        <f>G47-D47-E47</f>
        <v>10924447</v>
      </c>
    </row>
    <row r="48" spans="2:13" ht="12.75" customHeight="1">
      <c r="B48" s="53">
        <f>EDATE(ExpMonth,-10)</f>
        <v>43344</v>
      </c>
      <c r="C48" s="173">
        <f t="array" ref="C48">ROUND(SUM(IF(BillPeriod=$B$48,TotRev))-C20,0)</f>
        <v>18634396</v>
      </c>
      <c r="D48" s="173">
        <f t="array" ref="D48">ROUND(SUM(IF(BillPeriod=$B$48,BaseFuel))-K20,0)</f>
        <v>5702447</v>
      </c>
      <c r="E48" s="173">
        <f t="array" ref="E48">ROUND(SUM(IF(BillPeriod=$B$48,RiderFAC))-L20,0)</f>
        <v>75261</v>
      </c>
      <c r="F48" s="173">
        <f t="array" ref="F48">ROUND(SUM(IF(BillPeriod=$B$48,ESM))-F20,0)</f>
        <v>1404478</v>
      </c>
      <c r="G48" s="173">
        <f t="shared" si="1"/>
        <v>17229918</v>
      </c>
      <c r="H48" s="173">
        <f t="shared" ref="H48:H58" si="2">G48-D48-E48</f>
        <v>11452210</v>
      </c>
    </row>
    <row r="49" spans="2:8" ht="12.75" customHeight="1">
      <c r="B49" s="53">
        <f>EDATE(ExpMonth,-9)</f>
        <v>43374</v>
      </c>
      <c r="C49" s="173">
        <f t="array" ref="C49">ROUND(SUM(IF(BillPeriod=$B$49,TotRev))-C21,0)</f>
        <v>18476264</v>
      </c>
      <c r="D49" s="173">
        <f t="array" ref="D49">ROUND(SUM(IF(BillPeriod=$B$49,BaseFuel))-K21,0)</f>
        <v>5092424</v>
      </c>
      <c r="E49" s="173">
        <f t="array" ref="E49">ROUND(SUM(IF(BillPeriod=$B$49,RiderFAC))-L21,0)</f>
        <v>1066820</v>
      </c>
      <c r="F49" s="173">
        <f t="array" ref="F49">ROUND(SUM(IF(BillPeriod=$B$49,ESM))-F21,0)</f>
        <v>1434632</v>
      </c>
      <c r="G49" s="173">
        <f t="shared" si="1"/>
        <v>17041632</v>
      </c>
      <c r="H49" s="173">
        <f t="shared" si="2"/>
        <v>10882388</v>
      </c>
    </row>
    <row r="50" spans="2:8" ht="12.75" customHeight="1">
      <c r="B50" s="53">
        <f>EDATE(ExpMonth,-8)</f>
        <v>43405</v>
      </c>
      <c r="C50" s="173">
        <f t="array" ref="C50">ROUND(SUM(IF(BillPeriod=$B$50,TotRev))-C22,0)</f>
        <v>16805182</v>
      </c>
      <c r="D50" s="173">
        <f t="array" ref="D50">ROUND(SUM(IF(BillPeriod=$B$50,BaseFuel))-K22,0)</f>
        <v>4770452</v>
      </c>
      <c r="E50" s="173">
        <f t="array" ref="E50">ROUND(SUM(IF(BillPeriod=$B$50,RiderFAC))-L22,0)</f>
        <v>806842</v>
      </c>
      <c r="F50" s="173">
        <f t="array" ref="F50">ROUND(SUM(IF(BillPeriod=$B$50,ESM))-F22,0)</f>
        <v>998605</v>
      </c>
      <c r="G50" s="173">
        <f t="shared" si="1"/>
        <v>15806577</v>
      </c>
      <c r="H50" s="173">
        <f t="shared" si="2"/>
        <v>10229283</v>
      </c>
    </row>
    <row r="51" spans="2:8" ht="12.75" customHeight="1">
      <c r="B51" s="53">
        <f>EDATE(ExpMonth,-7)</f>
        <v>43435</v>
      </c>
      <c r="C51" s="173">
        <f t="array" ref="C51">ROUND(SUM(IF(BillPeriod=$B$51,TotRev))-C23,0)</f>
        <v>17324338</v>
      </c>
      <c r="D51" s="173">
        <f t="array" ref="D51">ROUND(SUM(IF(BillPeriod=$B$51,BaseFuel))-K23,0)</f>
        <v>5092973</v>
      </c>
      <c r="E51" s="173">
        <f t="array" ref="E51">ROUND(SUM(IF(BillPeriod=$B$51,RiderFAC))-L23,0)</f>
        <v>181676</v>
      </c>
      <c r="F51" s="173">
        <f t="array" ref="F51">ROUND(SUM(IF(BillPeriod=$B$51,ESM))-F23,0)</f>
        <v>1287638</v>
      </c>
      <c r="G51" s="173">
        <f t="shared" si="1"/>
        <v>16036700</v>
      </c>
      <c r="H51" s="173">
        <f t="shared" si="2"/>
        <v>10762051</v>
      </c>
    </row>
    <row r="52" spans="2:8" ht="12.75" customHeight="1">
      <c r="B52" s="53">
        <f>EDATE(ExpMonth,-6)</f>
        <v>43466</v>
      </c>
      <c r="C52" s="173">
        <f t="array" ref="C52">ROUND(SUM(IF(BillPeriod=$B$52,TotRev))-C24,0)</f>
        <v>18290878</v>
      </c>
      <c r="D52" s="173">
        <f t="array" ref="D52">ROUND(SUM(IF(BillPeriod=$B$52,BaseFuel))-K24,0)</f>
        <v>5097006</v>
      </c>
      <c r="E52" s="173">
        <f t="array" ref="E52">ROUND(SUM(IF(BillPeriod=$B$52,RiderFAC))-L24,0)</f>
        <v>922607</v>
      </c>
      <c r="F52" s="173">
        <f t="array" ref="F52">ROUND(SUM(IF(BillPeriod=$B$52,ESM))-F24,0)</f>
        <v>1453249</v>
      </c>
      <c r="G52" s="173">
        <f t="shared" si="1"/>
        <v>16837629</v>
      </c>
      <c r="H52" s="173">
        <f t="shared" si="2"/>
        <v>10818016</v>
      </c>
    </row>
    <row r="53" spans="2:8" ht="12.75" customHeight="1">
      <c r="B53" s="53">
        <f>EDATE(ExpMonth,-5)</f>
        <v>43497</v>
      </c>
      <c r="C53" s="173">
        <f t="array" ref="C53">ROUND(SUM(IF(BillPeriod=$B$53,TotRev))-C25,0)</f>
        <v>17744446</v>
      </c>
      <c r="D53" s="173">
        <f t="array" ref="D53">ROUND(SUM(IF(BillPeriod=$B$53,BaseFuel))-K25,0)</f>
        <v>4907453</v>
      </c>
      <c r="E53" s="173">
        <f t="array" ref="E53">ROUND(SUM(IF(BillPeriod=$B$53,RiderFAC))-L25,0)</f>
        <v>510438</v>
      </c>
      <c r="F53" s="173">
        <f t="array" ref="F53">ROUND(SUM(IF(BillPeriod=$B$53,ESM))-F25,0)</f>
        <v>1519027</v>
      </c>
      <c r="G53" s="173">
        <f t="shared" si="1"/>
        <v>16225419</v>
      </c>
      <c r="H53" s="173">
        <f t="shared" si="2"/>
        <v>10807528</v>
      </c>
    </row>
    <row r="54" spans="2:8" ht="12.75" customHeight="1">
      <c r="B54" s="53">
        <f>EDATE(ExpMonth,-4)</f>
        <v>43525</v>
      </c>
      <c r="C54" s="173">
        <f t="array" ref="C54">ROUND(SUM(IF(BillPeriod=$B$54,TotRev))-C26,0)</f>
        <v>16102997</v>
      </c>
      <c r="D54" s="173">
        <f t="array" ref="D54">ROUND(SUM(IF(BillPeriod=$B$54,BaseFuel))-K26,0)</f>
        <v>4721932</v>
      </c>
      <c r="E54" s="173">
        <f t="array" ref="E54">ROUND(SUM(IF(BillPeriod=$B$54,RiderFAC))-L26,0)</f>
        <v>-36039</v>
      </c>
      <c r="F54" s="173">
        <f t="array" ref="F54">ROUND(SUM(IF(BillPeriod=$B$54,ESM))-F26,0)</f>
        <v>1173249</v>
      </c>
      <c r="G54" s="173">
        <f t="shared" si="1"/>
        <v>14929748</v>
      </c>
      <c r="H54" s="173">
        <f t="shared" si="2"/>
        <v>10243855</v>
      </c>
    </row>
    <row r="55" spans="2:8" ht="12.75" customHeight="1">
      <c r="B55" s="53">
        <f>EDATE(ExpMonth,-3)</f>
        <v>43556</v>
      </c>
      <c r="C55" s="173">
        <f t="array" ref="C55">ROUND(SUM(IF(BillPeriod=$B$55,TotRev))-C27,0)</f>
        <v>16381370</v>
      </c>
      <c r="D55" s="173">
        <f t="array" ref="D55">ROUND(SUM(IF(BillPeriod=$B$55,BaseFuel))-K27,0)</f>
        <v>4678873</v>
      </c>
      <c r="E55" s="173">
        <f t="array" ref="E55">ROUND(SUM(IF(BillPeriod=$B$55,RiderFAC))-L27,0)</f>
        <v>265615</v>
      </c>
      <c r="F55" s="173">
        <f t="array" ref="F55">ROUND(SUM(IF(BillPeriod=$B$55,ESM))-F27,0)</f>
        <v>1294456</v>
      </c>
      <c r="G55" s="173">
        <f t="shared" si="1"/>
        <v>15086914</v>
      </c>
      <c r="H55" s="173">
        <f t="shared" si="2"/>
        <v>10142426</v>
      </c>
    </row>
    <row r="56" spans="2:8" ht="12.75" customHeight="1">
      <c r="B56" s="53">
        <f>EDATE(ExpMonth,-2)</f>
        <v>43586</v>
      </c>
      <c r="C56" s="173">
        <f t="array" ref="C56">ROUND(SUM(IF(BillPeriod=$B$56,TotRev))-C28,0)</f>
        <v>16730729</v>
      </c>
      <c r="D56" s="173">
        <f t="array" ref="D56">ROUND(SUM(IF(BillPeriod=$B$56,BaseFuel))-K28,0)</f>
        <v>4667996</v>
      </c>
      <c r="E56" s="173">
        <f t="array" ref="E56">ROUND(SUM(IF(BillPeriod=$B$56,RiderFAC))-L28,0)</f>
        <v>90852</v>
      </c>
      <c r="F56" s="173">
        <f t="array" ref="F56">ROUND(SUM(IF(BillPeriod=$B$56,ESM))-F28,0)</f>
        <v>1527972</v>
      </c>
      <c r="G56" s="173">
        <f t="shared" si="1"/>
        <v>15202757</v>
      </c>
      <c r="H56" s="173">
        <f t="shared" si="2"/>
        <v>10443909</v>
      </c>
    </row>
    <row r="57" spans="2:8" ht="12.75" customHeight="1">
      <c r="B57" s="53">
        <f>EDATE(ExpMonth,-1)</f>
        <v>43617</v>
      </c>
      <c r="C57" s="173">
        <f t="array" ref="C57">ROUND(SUM(IF(BillPeriod=$B$57,TotRev))-C29,0)</f>
        <v>19945443</v>
      </c>
      <c r="D57" s="173">
        <f t="array" ref="D57">ROUND(SUM(IF(BillPeriod=$B$57,BaseFuel))-K29,0)</f>
        <v>5235309</v>
      </c>
      <c r="E57" s="173">
        <f t="array" ref="E57">ROUND(SUM(IF(BillPeriod=$B$57,RiderFAC))-L29,0)</f>
        <v>1537295</v>
      </c>
      <c r="F57" s="173">
        <f t="array" ref="F57">ROUND(SUM(IF(BillPeriod=$B$57,ESM))-F29,0)</f>
        <v>1968000</v>
      </c>
      <c r="G57" s="173">
        <f t="shared" si="1"/>
        <v>17977443</v>
      </c>
      <c r="H57" s="173">
        <f t="shared" si="2"/>
        <v>11204839</v>
      </c>
    </row>
    <row r="58" spans="2:8" ht="12.75" customHeight="1">
      <c r="B58" s="53">
        <f>ExpMonth</f>
        <v>43647</v>
      </c>
      <c r="C58" s="48">
        <f t="array" ref="C58">ROUND(SUM(IF(BillPeriod=$B$58,TotRev))-C30,0)</f>
        <v>19726822</v>
      </c>
      <c r="D58" s="48">
        <f t="array" ref="D58">ROUND(SUM(IF(BillPeriod=$B$58,BaseFuel))-K30,0)</f>
        <v>5582336</v>
      </c>
      <c r="E58" s="48">
        <f t="array" ref="E58">ROUND(SUM(IF(BillPeriod=$B$58,RiderFAC))-L30,0)</f>
        <v>582168</v>
      </c>
      <c r="F58" s="48">
        <f t="array" ref="F58">ROUND(SUM(IF(BillPeriod=$B$58,ESM))-F30,0)</f>
        <v>1125025</v>
      </c>
      <c r="G58" s="48">
        <f t="shared" si="1"/>
        <v>18601797</v>
      </c>
      <c r="H58" s="48">
        <f t="shared" si="2"/>
        <v>12437293</v>
      </c>
    </row>
    <row r="59" spans="2:8" ht="12.75" customHeight="1">
      <c r="B59" s="58"/>
      <c r="C59" s="51"/>
      <c r="D59" s="51"/>
      <c r="E59" s="51"/>
      <c r="F59" s="51"/>
      <c r="G59" s="51"/>
      <c r="H59" s="24"/>
    </row>
    <row r="60" spans="2:8" ht="26" customHeight="1">
      <c r="B60" s="393" t="s">
        <v>94</v>
      </c>
      <c r="C60" s="394"/>
      <c r="D60" s="394"/>
      <c r="E60" s="394"/>
      <c r="F60" s="395"/>
      <c r="G60" s="120">
        <f>ROUND(AVERAGE(G47:G58),0)</f>
        <v>16504947</v>
      </c>
      <c r="H60" s="49">
        <f>ROUND(AVERAGE(H47:H58),0)</f>
        <v>10862354</v>
      </c>
    </row>
    <row r="61" spans="2:8" ht="12.75" customHeight="1">
      <c r="B61" s="58"/>
      <c r="C61" s="51"/>
      <c r="D61" s="51"/>
      <c r="E61" s="51"/>
      <c r="F61" s="51"/>
      <c r="G61" s="51"/>
      <c r="H61" s="24"/>
    </row>
    <row r="62" spans="2:8" ht="26" customHeight="1">
      <c r="B62" s="393" t="s">
        <v>91</v>
      </c>
      <c r="C62" s="394"/>
      <c r="D62" s="394"/>
      <c r="E62" s="394"/>
      <c r="F62" s="395"/>
      <c r="G62" s="120">
        <f>G32+G60</f>
        <v>27470206</v>
      </c>
      <c r="H62" s="17"/>
    </row>
    <row r="63" spans="2:8" ht="12.75" customHeight="1">
      <c r="B63" s="58"/>
      <c r="C63" s="51"/>
      <c r="D63" s="51"/>
      <c r="E63" s="51"/>
      <c r="F63" s="51"/>
      <c r="G63" s="51"/>
      <c r="H63" s="24"/>
    </row>
    <row r="64" spans="2:8" ht="26" customHeight="1">
      <c r="B64" s="393" t="s">
        <v>95</v>
      </c>
      <c r="C64" s="394"/>
      <c r="D64" s="394"/>
      <c r="E64" s="394"/>
      <c r="F64" s="395"/>
      <c r="G64" s="59">
        <f>IF(G62=0,0,ROUND(G60/G62,4))</f>
        <v>0.6008</v>
      </c>
      <c r="H64" s="19"/>
    </row>
  </sheetData>
  <mergeCells count="6">
    <mergeCell ref="B64:F64"/>
    <mergeCell ref="B32:F32"/>
    <mergeCell ref="B34:F34"/>
    <mergeCell ref="B36:F36"/>
    <mergeCell ref="B60:F60"/>
    <mergeCell ref="B62:F62"/>
  </mergeCells>
  <printOptions horizontalCentered="1"/>
  <pageMargins left="0.7" right="0.7" top="0.75" bottom="0.75" header="0.3" footer="0.3"/>
  <pageSetup scale="75" orientation="portrait" r:id="rId1"/>
  <headerFooter>
    <oddHeader>&amp;RKyPSC Case No. 2020-00142
STAFF-DR-01-001 Attachment 5
Page &amp;P of &amp;N</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50"/>
    <pageSetUpPr fitToPage="1"/>
  </sheetPr>
  <dimension ref="A1:I2000"/>
  <sheetViews>
    <sheetView tabSelected="1" view="pageLayout" zoomScaleNormal="100" workbookViewId="0">
      <selection sqref="A1:L32"/>
    </sheetView>
  </sheetViews>
  <sheetFormatPr defaultRowHeight="12.5"/>
  <cols>
    <col min="2" max="2" width="13.08984375" bestFit="1" customWidth="1"/>
    <col min="3" max="3" width="14.6328125" customWidth="1"/>
    <col min="6" max="6" width="15.36328125" customWidth="1"/>
    <col min="7" max="7" width="15.453125" customWidth="1"/>
  </cols>
  <sheetData>
    <row r="1" spans="1:9" ht="13">
      <c r="A1" s="168" t="s">
        <v>384</v>
      </c>
    </row>
    <row r="2" spans="1:9">
      <c r="A2" s="169" t="s">
        <v>387</v>
      </c>
    </row>
    <row r="4" spans="1:9" ht="13">
      <c r="A4" s="151" t="s">
        <v>359</v>
      </c>
      <c r="C4" s="151" t="s">
        <v>375</v>
      </c>
    </row>
    <row r="5" spans="1:9" ht="13">
      <c r="A5" s="21" t="s">
        <v>134</v>
      </c>
      <c r="B5" s="21" t="s">
        <v>47</v>
      </c>
      <c r="C5" s="21" t="s">
        <v>376</v>
      </c>
      <c r="F5" s="21" t="s">
        <v>365</v>
      </c>
    </row>
    <row r="6" spans="1:9">
      <c r="A6" s="171">
        <v>42856</v>
      </c>
      <c r="B6" s="174">
        <v>1173611.46</v>
      </c>
      <c r="F6" s="174">
        <v>1173611.46</v>
      </c>
      <c r="G6" s="181">
        <f>F6-B6</f>
        <v>0</v>
      </c>
      <c r="I6" s="381" t="s">
        <v>435</v>
      </c>
    </row>
    <row r="7" spans="1:9">
      <c r="A7" s="171">
        <v>42887</v>
      </c>
      <c r="B7" s="174">
        <v>593771.89</v>
      </c>
      <c r="F7" s="174">
        <v>593771.89</v>
      </c>
      <c r="G7" s="181">
        <f t="shared" ref="G7:G70" si="0">F7-B7</f>
        <v>0</v>
      </c>
      <c r="I7" s="381" t="s">
        <v>435</v>
      </c>
    </row>
    <row r="8" spans="1:9">
      <c r="A8" s="171">
        <v>42917</v>
      </c>
      <c r="B8" s="174">
        <v>415058.79</v>
      </c>
      <c r="F8" s="174">
        <v>415058.79</v>
      </c>
      <c r="G8" s="181">
        <f t="shared" si="0"/>
        <v>0</v>
      </c>
      <c r="I8" s="381" t="s">
        <v>435</v>
      </c>
    </row>
    <row r="9" spans="1:9">
      <c r="A9" s="171">
        <v>42948</v>
      </c>
      <c r="B9" s="174">
        <v>447589.45</v>
      </c>
      <c r="F9" s="174">
        <v>447589.45</v>
      </c>
      <c r="G9" s="181">
        <f t="shared" si="0"/>
        <v>0</v>
      </c>
      <c r="I9" s="381" t="s">
        <v>435</v>
      </c>
    </row>
    <row r="10" spans="1:9">
      <c r="A10" s="171">
        <v>42979</v>
      </c>
      <c r="B10" s="174">
        <v>1077979.1499999999</v>
      </c>
      <c r="F10" s="174">
        <v>1077979.1499999999</v>
      </c>
      <c r="G10" s="181">
        <f t="shared" si="0"/>
        <v>0</v>
      </c>
      <c r="I10" s="381" t="s">
        <v>435</v>
      </c>
    </row>
    <row r="11" spans="1:9">
      <c r="A11" s="171">
        <v>43009</v>
      </c>
      <c r="B11" s="174">
        <v>2400518.7799999998</v>
      </c>
      <c r="F11" s="174">
        <v>2400518.7799999998</v>
      </c>
      <c r="G11" s="181">
        <f t="shared" si="0"/>
        <v>0</v>
      </c>
      <c r="I11" s="381" t="s">
        <v>435</v>
      </c>
    </row>
    <row r="12" spans="1:9">
      <c r="A12" s="171">
        <v>43040</v>
      </c>
      <c r="B12" s="174">
        <v>1648921.22</v>
      </c>
      <c r="F12" s="174">
        <v>1648921.22</v>
      </c>
      <c r="G12" s="181">
        <f t="shared" si="0"/>
        <v>0</v>
      </c>
      <c r="I12" s="381" t="s">
        <v>435</v>
      </c>
    </row>
    <row r="13" spans="1:9">
      <c r="A13" s="171">
        <v>43070</v>
      </c>
      <c r="B13" s="174">
        <v>647230.18999999994</v>
      </c>
      <c r="F13" s="174">
        <v>647230.18999999994</v>
      </c>
      <c r="G13" s="181">
        <f t="shared" si="0"/>
        <v>0</v>
      </c>
      <c r="I13" s="381" t="s">
        <v>435</v>
      </c>
    </row>
    <row r="14" spans="1:9">
      <c r="A14" s="171">
        <v>43101</v>
      </c>
      <c r="B14" s="174">
        <v>1989969.08</v>
      </c>
      <c r="F14" s="174">
        <v>1989969.08</v>
      </c>
      <c r="G14" s="181">
        <f t="shared" si="0"/>
        <v>0</v>
      </c>
      <c r="I14" s="381" t="s">
        <v>435</v>
      </c>
    </row>
    <row r="15" spans="1:9">
      <c r="A15" s="171">
        <v>43132</v>
      </c>
      <c r="B15" s="174">
        <v>220839.74</v>
      </c>
      <c r="F15" s="174">
        <v>220839.74</v>
      </c>
      <c r="G15" s="181">
        <f t="shared" si="0"/>
        <v>0</v>
      </c>
      <c r="I15" s="381" t="s">
        <v>435</v>
      </c>
    </row>
    <row r="16" spans="1:9">
      <c r="A16" s="171">
        <v>43160</v>
      </c>
      <c r="B16" s="174">
        <v>58321.9</v>
      </c>
      <c r="F16" s="174">
        <v>58321.9</v>
      </c>
      <c r="G16" s="181">
        <f t="shared" si="0"/>
        <v>0</v>
      </c>
      <c r="I16" s="381" t="s">
        <v>435</v>
      </c>
    </row>
    <row r="17" spans="1:9">
      <c r="A17" s="171">
        <v>43191</v>
      </c>
      <c r="B17" s="174">
        <v>0</v>
      </c>
      <c r="C17" s="181">
        <f>ROUND(AVERAGE(B6:B17),0)</f>
        <v>889484</v>
      </c>
      <c r="F17" s="174">
        <v>0</v>
      </c>
      <c r="G17" s="181">
        <f t="shared" si="0"/>
        <v>0</v>
      </c>
      <c r="I17" s="381" t="s">
        <v>435</v>
      </c>
    </row>
    <row r="18" spans="1:9">
      <c r="A18" s="171">
        <v>43221</v>
      </c>
      <c r="B18" s="338">
        <v>0</v>
      </c>
      <c r="C18" s="181">
        <f t="shared" ref="C18:C81" si="1">ROUND(AVERAGE(B7:B18),0)</f>
        <v>791683</v>
      </c>
      <c r="F18" s="174">
        <v>0</v>
      </c>
      <c r="G18" s="181">
        <f t="shared" si="0"/>
        <v>0</v>
      </c>
      <c r="I18" s="381" t="s">
        <v>435</v>
      </c>
    </row>
    <row r="19" spans="1:9">
      <c r="A19" s="171">
        <v>43252</v>
      </c>
      <c r="B19" s="174">
        <v>573409.19999999995</v>
      </c>
      <c r="C19" s="181">
        <f t="shared" si="1"/>
        <v>789986</v>
      </c>
      <c r="F19" s="174">
        <v>573409.19999999995</v>
      </c>
      <c r="G19" s="181">
        <f t="shared" si="0"/>
        <v>0</v>
      </c>
      <c r="I19" s="381" t="s">
        <v>435</v>
      </c>
    </row>
    <row r="20" spans="1:9">
      <c r="A20" s="171">
        <v>43282</v>
      </c>
      <c r="B20" s="174">
        <v>1622817.6</v>
      </c>
      <c r="C20" s="181">
        <f t="shared" si="1"/>
        <v>890633</v>
      </c>
      <c r="F20" s="174">
        <v>1622817.6</v>
      </c>
      <c r="G20" s="181">
        <f t="shared" si="0"/>
        <v>0</v>
      </c>
      <c r="I20" s="381" t="s">
        <v>435</v>
      </c>
    </row>
    <row r="21" spans="1:9">
      <c r="A21" s="171">
        <v>43313</v>
      </c>
      <c r="B21" s="174">
        <v>466200.77</v>
      </c>
      <c r="C21" s="181">
        <f t="shared" si="1"/>
        <v>892184</v>
      </c>
      <c r="F21" s="174">
        <v>466200.77</v>
      </c>
      <c r="G21" s="181">
        <f t="shared" si="0"/>
        <v>0</v>
      </c>
      <c r="I21" s="381" t="s">
        <v>435</v>
      </c>
    </row>
    <row r="22" spans="1:9">
      <c r="A22" s="171">
        <v>43344</v>
      </c>
      <c r="B22" s="174">
        <v>702185.38</v>
      </c>
      <c r="C22" s="181">
        <f t="shared" si="1"/>
        <v>860868</v>
      </c>
      <c r="F22" s="174">
        <v>702185.38</v>
      </c>
      <c r="G22" s="181">
        <f t="shared" si="0"/>
        <v>0</v>
      </c>
      <c r="I22" s="381" t="s">
        <v>435</v>
      </c>
    </row>
    <row r="23" spans="1:9">
      <c r="A23" s="171">
        <v>43374</v>
      </c>
      <c r="B23" s="174">
        <v>978400.4771870001</v>
      </c>
      <c r="C23" s="181">
        <f t="shared" si="1"/>
        <v>742358</v>
      </c>
      <c r="F23" s="174">
        <v>978400.4771870001</v>
      </c>
      <c r="G23" s="181">
        <f t="shared" si="0"/>
        <v>0</v>
      </c>
      <c r="I23" s="381" t="s">
        <v>435</v>
      </c>
    </row>
    <row r="24" spans="1:9">
      <c r="A24" s="171">
        <v>43405</v>
      </c>
      <c r="B24" s="174">
        <v>1402229.61</v>
      </c>
      <c r="C24" s="181">
        <f t="shared" si="1"/>
        <v>721800</v>
      </c>
      <c r="F24" s="174">
        <v>1402229.61</v>
      </c>
      <c r="G24" s="181">
        <f t="shared" si="0"/>
        <v>0</v>
      </c>
      <c r="I24" s="381" t="s">
        <v>435</v>
      </c>
    </row>
    <row r="25" spans="1:9">
      <c r="A25" s="171">
        <v>43435</v>
      </c>
      <c r="B25" s="174">
        <v>1485820.64</v>
      </c>
      <c r="C25" s="181">
        <f t="shared" si="1"/>
        <v>791683</v>
      </c>
      <c r="F25" s="174">
        <v>1485820.64</v>
      </c>
      <c r="G25" s="181">
        <f t="shared" si="0"/>
        <v>0</v>
      </c>
      <c r="I25" s="381" t="s">
        <v>435</v>
      </c>
    </row>
    <row r="26" spans="1:9">
      <c r="A26" s="171">
        <v>43466</v>
      </c>
      <c r="B26" s="174">
        <v>617566.34</v>
      </c>
      <c r="C26" s="181">
        <f t="shared" si="1"/>
        <v>677316</v>
      </c>
      <c r="F26" s="174">
        <v>617566.34</v>
      </c>
      <c r="G26" s="181">
        <f t="shared" si="0"/>
        <v>0</v>
      </c>
      <c r="I26" s="381" t="s">
        <v>435</v>
      </c>
    </row>
    <row r="27" spans="1:9">
      <c r="A27" s="171">
        <v>43497</v>
      </c>
      <c r="B27" s="174">
        <v>599697.89</v>
      </c>
      <c r="C27" s="181">
        <f t="shared" si="1"/>
        <v>708887</v>
      </c>
      <c r="F27" s="174">
        <v>599697.89</v>
      </c>
      <c r="G27" s="181">
        <f t="shared" si="0"/>
        <v>0</v>
      </c>
      <c r="I27" s="381" t="s">
        <v>435</v>
      </c>
    </row>
    <row r="28" spans="1:9">
      <c r="A28" s="171">
        <v>43525</v>
      </c>
      <c r="B28" s="174">
        <v>1195466.48</v>
      </c>
      <c r="C28" s="181">
        <f t="shared" si="1"/>
        <v>803650</v>
      </c>
      <c r="F28" s="174">
        <v>1195466.4821579996</v>
      </c>
      <c r="G28" s="181">
        <f t="shared" si="0"/>
        <v>2.1579996682703495E-3</v>
      </c>
      <c r="I28" s="381" t="s">
        <v>435</v>
      </c>
    </row>
    <row r="29" spans="1:9">
      <c r="A29" s="171">
        <v>43556</v>
      </c>
      <c r="B29" s="174">
        <v>0</v>
      </c>
      <c r="C29" s="181">
        <f t="shared" si="1"/>
        <v>803650</v>
      </c>
      <c r="F29" s="174">
        <v>0</v>
      </c>
      <c r="G29" s="181">
        <f t="shared" si="0"/>
        <v>0</v>
      </c>
      <c r="I29" s="381" t="s">
        <v>436</v>
      </c>
    </row>
    <row r="30" spans="1:9">
      <c r="A30" s="171">
        <v>43586</v>
      </c>
      <c r="B30" s="174">
        <v>734803.77</v>
      </c>
      <c r="C30" s="181">
        <f t="shared" si="1"/>
        <v>864883</v>
      </c>
      <c r="F30" s="174">
        <v>734803.77292999998</v>
      </c>
      <c r="G30" s="181">
        <f t="shared" si="0"/>
        <v>2.9299999587237835E-3</v>
      </c>
      <c r="I30" s="381" t="s">
        <v>436</v>
      </c>
    </row>
    <row r="31" spans="1:9">
      <c r="A31" s="171">
        <v>43617</v>
      </c>
      <c r="B31" s="174">
        <v>546920.52</v>
      </c>
      <c r="C31" s="181">
        <f t="shared" si="1"/>
        <v>862676</v>
      </c>
      <c r="F31" s="174">
        <v>546920.52</v>
      </c>
      <c r="G31" s="181">
        <f t="shared" si="0"/>
        <v>0</v>
      </c>
      <c r="I31" s="381" t="s">
        <v>436</v>
      </c>
    </row>
    <row r="32" spans="1:9">
      <c r="A32" s="171">
        <v>43647</v>
      </c>
      <c r="B32" s="174">
        <v>1115533.54</v>
      </c>
      <c r="C32" s="181">
        <f t="shared" si="1"/>
        <v>820402</v>
      </c>
      <c r="F32" s="174">
        <v>1115533.544494</v>
      </c>
      <c r="G32" s="181">
        <f t="shared" si="0"/>
        <v>4.4939999934285879E-3</v>
      </c>
      <c r="I32" s="381" t="s">
        <v>437</v>
      </c>
    </row>
    <row r="33" spans="1:9">
      <c r="A33" s="171">
        <v>43678</v>
      </c>
      <c r="B33" s="174"/>
      <c r="C33" s="181">
        <f t="shared" si="1"/>
        <v>852602</v>
      </c>
      <c r="F33" s="174"/>
      <c r="G33" s="181">
        <f t="shared" si="0"/>
        <v>0</v>
      </c>
      <c r="I33" s="381"/>
    </row>
    <row r="34" spans="1:9">
      <c r="A34" s="171">
        <v>43709</v>
      </c>
      <c r="B34" s="174"/>
      <c r="C34" s="181">
        <f t="shared" si="1"/>
        <v>867644</v>
      </c>
      <c r="F34" s="174"/>
      <c r="G34" s="181">
        <f t="shared" si="0"/>
        <v>0</v>
      </c>
      <c r="I34" s="381"/>
    </row>
    <row r="35" spans="1:9">
      <c r="A35" s="171">
        <v>43739</v>
      </c>
      <c r="B35" s="174"/>
      <c r="C35" s="181">
        <f t="shared" si="1"/>
        <v>855338</v>
      </c>
      <c r="F35" s="174"/>
      <c r="G35" s="181">
        <f t="shared" si="0"/>
        <v>0</v>
      </c>
      <c r="I35" s="381"/>
    </row>
    <row r="36" spans="1:9">
      <c r="A36" s="171">
        <v>43770</v>
      </c>
      <c r="B36" s="174"/>
      <c r="C36" s="181">
        <f t="shared" si="1"/>
        <v>786976</v>
      </c>
      <c r="F36" s="174"/>
      <c r="G36" s="181">
        <f t="shared" si="0"/>
        <v>0</v>
      </c>
      <c r="I36" s="381"/>
    </row>
    <row r="37" spans="1:9">
      <c r="A37" s="171">
        <v>43800</v>
      </c>
      <c r="B37" s="174"/>
      <c r="C37" s="181">
        <f t="shared" si="1"/>
        <v>687141</v>
      </c>
      <c r="F37" s="174"/>
      <c r="G37" s="181">
        <f t="shared" si="0"/>
        <v>0</v>
      </c>
      <c r="I37" s="381"/>
    </row>
    <row r="38" spans="1:9">
      <c r="A38" s="171">
        <v>43831</v>
      </c>
      <c r="B38" s="174"/>
      <c r="C38" s="181">
        <f t="shared" si="1"/>
        <v>698737</v>
      </c>
      <c r="F38" s="174"/>
      <c r="G38" s="181">
        <f t="shared" si="0"/>
        <v>0</v>
      </c>
      <c r="I38" s="381"/>
    </row>
    <row r="39" spans="1:9">
      <c r="A39" s="171">
        <v>43862</v>
      </c>
      <c r="B39" s="174"/>
      <c r="C39" s="181">
        <f t="shared" si="1"/>
        <v>718545</v>
      </c>
      <c r="F39" s="174"/>
      <c r="G39" s="181">
        <f t="shared" si="0"/>
        <v>0</v>
      </c>
      <c r="I39" s="381"/>
    </row>
    <row r="40" spans="1:9">
      <c r="A40" s="171">
        <v>43891</v>
      </c>
      <c r="B40" s="174"/>
      <c r="C40" s="181">
        <f t="shared" si="1"/>
        <v>599314</v>
      </c>
      <c r="F40" s="174"/>
      <c r="G40" s="181">
        <f t="shared" si="0"/>
        <v>0</v>
      </c>
      <c r="I40" s="381"/>
    </row>
    <row r="41" spans="1:9">
      <c r="A41" s="171">
        <v>43922</v>
      </c>
      <c r="B41" s="174"/>
      <c r="C41" s="181">
        <f t="shared" si="1"/>
        <v>799086</v>
      </c>
      <c r="F41" s="174"/>
      <c r="G41" s="181">
        <f t="shared" si="0"/>
        <v>0</v>
      </c>
      <c r="I41" s="381"/>
    </row>
    <row r="42" spans="1:9">
      <c r="A42" s="171">
        <v>43952</v>
      </c>
      <c r="B42" s="174"/>
      <c r="C42" s="181">
        <f t="shared" si="1"/>
        <v>831227</v>
      </c>
      <c r="F42" s="174"/>
      <c r="G42" s="181">
        <f t="shared" si="0"/>
        <v>0</v>
      </c>
      <c r="I42" s="381"/>
    </row>
    <row r="43" spans="1:9">
      <c r="A43" s="171">
        <v>43983</v>
      </c>
      <c r="B43" s="174"/>
      <c r="C43" s="181">
        <f t="shared" si="1"/>
        <v>1115534</v>
      </c>
      <c r="F43" s="174"/>
      <c r="G43" s="181">
        <f t="shared" si="0"/>
        <v>0</v>
      </c>
      <c r="I43" s="381"/>
    </row>
    <row r="44" spans="1:9">
      <c r="A44" s="171">
        <v>44013</v>
      </c>
      <c r="B44" s="174"/>
      <c r="C44" s="181" t="e">
        <f t="shared" si="1"/>
        <v>#DIV/0!</v>
      </c>
      <c r="F44" s="174"/>
      <c r="G44" s="181">
        <f t="shared" si="0"/>
        <v>0</v>
      </c>
      <c r="I44" s="381"/>
    </row>
    <row r="45" spans="1:9">
      <c r="A45" s="171">
        <v>44044</v>
      </c>
      <c r="B45" s="174"/>
      <c r="C45" s="181" t="e">
        <f t="shared" si="1"/>
        <v>#DIV/0!</v>
      </c>
      <c r="F45" s="174"/>
      <c r="G45" s="181">
        <f t="shared" si="0"/>
        <v>0</v>
      </c>
      <c r="I45" s="381"/>
    </row>
    <row r="46" spans="1:9">
      <c r="A46" s="171">
        <v>44075</v>
      </c>
      <c r="B46" s="174"/>
      <c r="C46" s="181" t="e">
        <f t="shared" si="1"/>
        <v>#DIV/0!</v>
      </c>
      <c r="F46" s="174"/>
      <c r="G46" s="181">
        <f t="shared" si="0"/>
        <v>0</v>
      </c>
    </row>
    <row r="47" spans="1:9">
      <c r="A47" s="171">
        <v>44105</v>
      </c>
      <c r="B47" s="174"/>
      <c r="C47" s="181" t="e">
        <f t="shared" si="1"/>
        <v>#DIV/0!</v>
      </c>
      <c r="F47" s="174"/>
      <c r="G47" s="181">
        <f t="shared" si="0"/>
        <v>0</v>
      </c>
    </row>
    <row r="48" spans="1:9">
      <c r="A48" s="171">
        <v>44136</v>
      </c>
      <c r="B48" s="174"/>
      <c r="C48" s="181" t="e">
        <f t="shared" si="1"/>
        <v>#DIV/0!</v>
      </c>
      <c r="F48" s="174"/>
      <c r="G48" s="181">
        <f t="shared" si="0"/>
        <v>0</v>
      </c>
    </row>
    <row r="49" spans="1:7">
      <c r="A49" s="171">
        <v>44166</v>
      </c>
      <c r="B49" s="174"/>
      <c r="C49" s="181" t="e">
        <f t="shared" si="1"/>
        <v>#DIV/0!</v>
      </c>
      <c r="F49" s="174"/>
      <c r="G49" s="181">
        <f t="shared" si="0"/>
        <v>0</v>
      </c>
    </row>
    <row r="50" spans="1:7">
      <c r="A50" s="171">
        <v>44197</v>
      </c>
      <c r="B50" s="174"/>
      <c r="C50" s="181" t="e">
        <f t="shared" si="1"/>
        <v>#DIV/0!</v>
      </c>
      <c r="F50" s="174"/>
      <c r="G50" s="181">
        <f t="shared" si="0"/>
        <v>0</v>
      </c>
    </row>
    <row r="51" spans="1:7">
      <c r="A51" s="171">
        <v>44228</v>
      </c>
      <c r="B51" s="174"/>
      <c r="C51" s="181" t="e">
        <f t="shared" si="1"/>
        <v>#DIV/0!</v>
      </c>
      <c r="F51" s="174"/>
      <c r="G51" s="181">
        <f t="shared" si="0"/>
        <v>0</v>
      </c>
    </row>
    <row r="52" spans="1:7">
      <c r="A52" s="171">
        <v>44256</v>
      </c>
      <c r="B52" s="174"/>
      <c r="C52" s="181" t="e">
        <f t="shared" si="1"/>
        <v>#DIV/0!</v>
      </c>
      <c r="F52" s="174"/>
      <c r="G52" s="181">
        <f t="shared" si="0"/>
        <v>0</v>
      </c>
    </row>
    <row r="53" spans="1:7">
      <c r="A53" s="171">
        <v>44287</v>
      </c>
      <c r="B53" s="174"/>
      <c r="C53" s="181" t="e">
        <f t="shared" si="1"/>
        <v>#DIV/0!</v>
      </c>
      <c r="F53" s="174"/>
      <c r="G53" s="181">
        <f t="shared" si="0"/>
        <v>0</v>
      </c>
    </row>
    <row r="54" spans="1:7">
      <c r="A54" s="171">
        <v>44317</v>
      </c>
      <c r="B54" s="174"/>
      <c r="C54" s="181" t="e">
        <f t="shared" si="1"/>
        <v>#DIV/0!</v>
      </c>
      <c r="F54" s="174"/>
      <c r="G54" s="181">
        <f t="shared" si="0"/>
        <v>0</v>
      </c>
    </row>
    <row r="55" spans="1:7">
      <c r="A55" s="171">
        <v>44348</v>
      </c>
      <c r="B55" s="174"/>
      <c r="C55" s="181" t="e">
        <f t="shared" si="1"/>
        <v>#DIV/0!</v>
      </c>
      <c r="F55" s="174"/>
      <c r="G55" s="181">
        <f t="shared" si="0"/>
        <v>0</v>
      </c>
    </row>
    <row r="56" spans="1:7">
      <c r="A56" s="171">
        <v>44378</v>
      </c>
      <c r="B56" s="174"/>
      <c r="C56" s="181" t="e">
        <f t="shared" si="1"/>
        <v>#DIV/0!</v>
      </c>
      <c r="F56" s="174"/>
      <c r="G56" s="181">
        <f t="shared" si="0"/>
        <v>0</v>
      </c>
    </row>
    <row r="57" spans="1:7">
      <c r="A57" s="171">
        <v>44409</v>
      </c>
      <c r="B57" s="174"/>
      <c r="C57" s="181" t="e">
        <f t="shared" si="1"/>
        <v>#DIV/0!</v>
      </c>
      <c r="F57" s="174"/>
      <c r="G57" s="181">
        <f t="shared" si="0"/>
        <v>0</v>
      </c>
    </row>
    <row r="58" spans="1:7">
      <c r="A58" s="171">
        <v>44440</v>
      </c>
      <c r="B58" s="174"/>
      <c r="C58" s="181" t="e">
        <f t="shared" si="1"/>
        <v>#DIV/0!</v>
      </c>
      <c r="F58" s="174"/>
      <c r="G58" s="181">
        <f t="shared" si="0"/>
        <v>0</v>
      </c>
    </row>
    <row r="59" spans="1:7">
      <c r="A59" s="171">
        <v>44470</v>
      </c>
      <c r="B59" s="174"/>
      <c r="C59" s="181" t="e">
        <f t="shared" si="1"/>
        <v>#DIV/0!</v>
      </c>
      <c r="F59" s="174"/>
      <c r="G59" s="181">
        <f t="shared" si="0"/>
        <v>0</v>
      </c>
    </row>
    <row r="60" spans="1:7">
      <c r="A60" s="171">
        <v>44501</v>
      </c>
      <c r="B60" s="174"/>
      <c r="C60" s="181" t="e">
        <f t="shared" si="1"/>
        <v>#DIV/0!</v>
      </c>
      <c r="F60" s="174"/>
      <c r="G60" s="181">
        <f t="shared" si="0"/>
        <v>0</v>
      </c>
    </row>
    <row r="61" spans="1:7">
      <c r="A61" s="171">
        <v>44531</v>
      </c>
      <c r="B61" s="174"/>
      <c r="C61" s="181" t="e">
        <f t="shared" si="1"/>
        <v>#DIV/0!</v>
      </c>
      <c r="F61" s="174"/>
      <c r="G61" s="181">
        <f t="shared" si="0"/>
        <v>0</v>
      </c>
    </row>
    <row r="62" spans="1:7">
      <c r="A62" s="171">
        <v>44562</v>
      </c>
      <c r="B62" s="174"/>
      <c r="C62" s="181" t="e">
        <f t="shared" si="1"/>
        <v>#DIV/0!</v>
      </c>
      <c r="F62" s="174"/>
      <c r="G62" s="181">
        <f t="shared" si="0"/>
        <v>0</v>
      </c>
    </row>
    <row r="63" spans="1:7">
      <c r="A63" s="171">
        <v>44593</v>
      </c>
      <c r="B63" s="174"/>
      <c r="C63" s="181" t="e">
        <f t="shared" si="1"/>
        <v>#DIV/0!</v>
      </c>
      <c r="F63" s="174"/>
      <c r="G63" s="181">
        <f t="shared" si="0"/>
        <v>0</v>
      </c>
    </row>
    <row r="64" spans="1:7">
      <c r="A64" s="171">
        <v>44621</v>
      </c>
      <c r="B64" s="174"/>
      <c r="C64" s="181" t="e">
        <f t="shared" si="1"/>
        <v>#DIV/0!</v>
      </c>
      <c r="F64" s="174"/>
      <c r="G64" s="181">
        <f t="shared" si="0"/>
        <v>0</v>
      </c>
    </row>
    <row r="65" spans="1:7">
      <c r="A65" s="171">
        <v>44652</v>
      </c>
      <c r="B65" s="174"/>
      <c r="C65" s="181" t="e">
        <f t="shared" si="1"/>
        <v>#DIV/0!</v>
      </c>
      <c r="F65" s="174"/>
      <c r="G65" s="181">
        <f t="shared" si="0"/>
        <v>0</v>
      </c>
    </row>
    <row r="66" spans="1:7">
      <c r="A66" s="171">
        <v>44682</v>
      </c>
      <c r="B66" s="174"/>
      <c r="C66" s="181" t="e">
        <f t="shared" si="1"/>
        <v>#DIV/0!</v>
      </c>
      <c r="F66" s="174"/>
      <c r="G66" s="181">
        <f t="shared" si="0"/>
        <v>0</v>
      </c>
    </row>
    <row r="67" spans="1:7">
      <c r="A67" s="171">
        <v>44713</v>
      </c>
      <c r="B67" s="174"/>
      <c r="C67" s="181" t="e">
        <f t="shared" si="1"/>
        <v>#DIV/0!</v>
      </c>
      <c r="F67" s="174"/>
      <c r="G67" s="181">
        <f t="shared" si="0"/>
        <v>0</v>
      </c>
    </row>
    <row r="68" spans="1:7">
      <c r="A68" s="171">
        <v>44743</v>
      </c>
      <c r="B68" s="174"/>
      <c r="C68" s="181" t="e">
        <f t="shared" si="1"/>
        <v>#DIV/0!</v>
      </c>
      <c r="F68" s="174"/>
      <c r="G68" s="181">
        <f t="shared" si="0"/>
        <v>0</v>
      </c>
    </row>
    <row r="69" spans="1:7">
      <c r="A69" s="171">
        <v>44774</v>
      </c>
      <c r="B69" s="174"/>
      <c r="C69" s="181" t="e">
        <f t="shared" si="1"/>
        <v>#DIV/0!</v>
      </c>
      <c r="F69" s="174"/>
      <c r="G69" s="181">
        <f t="shared" si="0"/>
        <v>0</v>
      </c>
    </row>
    <row r="70" spans="1:7">
      <c r="A70" s="171">
        <v>44805</v>
      </c>
      <c r="B70" s="174"/>
      <c r="C70" s="181" t="e">
        <f t="shared" si="1"/>
        <v>#DIV/0!</v>
      </c>
      <c r="F70" s="174"/>
      <c r="G70" s="181">
        <f t="shared" si="0"/>
        <v>0</v>
      </c>
    </row>
    <row r="71" spans="1:7">
      <c r="A71" s="171">
        <v>44835</v>
      </c>
      <c r="B71" s="174"/>
      <c r="C71" s="181" t="e">
        <f t="shared" si="1"/>
        <v>#DIV/0!</v>
      </c>
      <c r="F71" s="174"/>
      <c r="G71" s="181">
        <f t="shared" ref="G71:G134" si="2">F71-B71</f>
        <v>0</v>
      </c>
    </row>
    <row r="72" spans="1:7">
      <c r="A72" s="171">
        <v>44866</v>
      </c>
      <c r="B72" s="174"/>
      <c r="C72" s="181" t="e">
        <f t="shared" si="1"/>
        <v>#DIV/0!</v>
      </c>
      <c r="F72" s="174"/>
      <c r="G72" s="181">
        <f t="shared" si="2"/>
        <v>0</v>
      </c>
    </row>
    <row r="73" spans="1:7">
      <c r="A73" s="171">
        <v>44896</v>
      </c>
      <c r="B73" s="174"/>
      <c r="C73" s="181" t="e">
        <f t="shared" si="1"/>
        <v>#DIV/0!</v>
      </c>
      <c r="F73" s="174"/>
      <c r="G73" s="181">
        <f t="shared" si="2"/>
        <v>0</v>
      </c>
    </row>
    <row r="74" spans="1:7">
      <c r="A74" s="171">
        <v>44927</v>
      </c>
      <c r="B74" s="174"/>
      <c r="C74" s="181" t="e">
        <f t="shared" si="1"/>
        <v>#DIV/0!</v>
      </c>
      <c r="F74" s="174"/>
      <c r="G74" s="181">
        <f t="shared" si="2"/>
        <v>0</v>
      </c>
    </row>
    <row r="75" spans="1:7">
      <c r="A75" s="171">
        <v>44958</v>
      </c>
      <c r="B75" s="174"/>
      <c r="C75" s="181" t="e">
        <f t="shared" si="1"/>
        <v>#DIV/0!</v>
      </c>
      <c r="F75" s="174"/>
      <c r="G75" s="181">
        <f t="shared" si="2"/>
        <v>0</v>
      </c>
    </row>
    <row r="76" spans="1:7">
      <c r="A76" s="171">
        <v>44986</v>
      </c>
      <c r="B76" s="174"/>
      <c r="C76" s="181" t="e">
        <f t="shared" si="1"/>
        <v>#DIV/0!</v>
      </c>
      <c r="F76" s="174"/>
      <c r="G76" s="181">
        <f t="shared" si="2"/>
        <v>0</v>
      </c>
    </row>
    <row r="77" spans="1:7">
      <c r="A77" s="171">
        <v>45017</v>
      </c>
      <c r="B77" s="174"/>
      <c r="C77" s="181" t="e">
        <f t="shared" si="1"/>
        <v>#DIV/0!</v>
      </c>
      <c r="F77" s="174"/>
      <c r="G77" s="181">
        <f t="shared" si="2"/>
        <v>0</v>
      </c>
    </row>
    <row r="78" spans="1:7">
      <c r="A78" s="171">
        <v>45047</v>
      </c>
      <c r="B78" s="174"/>
      <c r="C78" s="181" t="e">
        <f t="shared" si="1"/>
        <v>#DIV/0!</v>
      </c>
      <c r="F78" s="174"/>
      <c r="G78" s="181">
        <f t="shared" si="2"/>
        <v>0</v>
      </c>
    </row>
    <row r="79" spans="1:7">
      <c r="A79" s="171">
        <v>45078</v>
      </c>
      <c r="B79" s="174"/>
      <c r="C79" s="181" t="e">
        <f t="shared" si="1"/>
        <v>#DIV/0!</v>
      </c>
      <c r="F79" s="174"/>
      <c r="G79" s="181">
        <f t="shared" si="2"/>
        <v>0</v>
      </c>
    </row>
    <row r="80" spans="1:7">
      <c r="A80" s="171">
        <v>45108</v>
      </c>
      <c r="B80" s="174"/>
      <c r="C80" s="181" t="e">
        <f t="shared" si="1"/>
        <v>#DIV/0!</v>
      </c>
      <c r="F80" s="174"/>
      <c r="G80" s="181">
        <f t="shared" si="2"/>
        <v>0</v>
      </c>
    </row>
    <row r="81" spans="1:7">
      <c r="A81" s="171">
        <v>45139</v>
      </c>
      <c r="B81" s="174"/>
      <c r="C81" s="181" t="e">
        <f t="shared" si="1"/>
        <v>#DIV/0!</v>
      </c>
      <c r="F81" s="174"/>
      <c r="G81" s="181">
        <f t="shared" si="2"/>
        <v>0</v>
      </c>
    </row>
    <row r="82" spans="1:7">
      <c r="A82" s="171">
        <v>45170</v>
      </c>
      <c r="B82" s="174"/>
      <c r="C82" s="181" t="e">
        <f t="shared" ref="C82:C145" si="3">ROUND(AVERAGE(B71:B82),0)</f>
        <v>#DIV/0!</v>
      </c>
      <c r="F82" s="174"/>
      <c r="G82" s="181">
        <f t="shared" si="2"/>
        <v>0</v>
      </c>
    </row>
    <row r="83" spans="1:7">
      <c r="A83" s="171">
        <v>45200</v>
      </c>
      <c r="B83" s="174"/>
      <c r="C83" s="181" t="e">
        <f t="shared" si="3"/>
        <v>#DIV/0!</v>
      </c>
      <c r="F83" s="174"/>
      <c r="G83" s="181">
        <f t="shared" si="2"/>
        <v>0</v>
      </c>
    </row>
    <row r="84" spans="1:7">
      <c r="A84" s="171">
        <v>45231</v>
      </c>
      <c r="B84" s="174"/>
      <c r="C84" s="181" t="e">
        <f t="shared" si="3"/>
        <v>#DIV/0!</v>
      </c>
      <c r="F84" s="174"/>
      <c r="G84" s="181">
        <f t="shared" si="2"/>
        <v>0</v>
      </c>
    </row>
    <row r="85" spans="1:7">
      <c r="A85" s="171">
        <v>45261</v>
      </c>
      <c r="B85" s="174"/>
      <c r="C85" s="181" t="e">
        <f t="shared" si="3"/>
        <v>#DIV/0!</v>
      </c>
      <c r="F85" s="174"/>
      <c r="G85" s="181">
        <f t="shared" si="2"/>
        <v>0</v>
      </c>
    </row>
    <row r="86" spans="1:7">
      <c r="A86" s="171">
        <v>45292</v>
      </c>
      <c r="B86" s="174"/>
      <c r="C86" s="181" t="e">
        <f t="shared" si="3"/>
        <v>#DIV/0!</v>
      </c>
      <c r="F86" s="174"/>
      <c r="G86" s="181">
        <f t="shared" si="2"/>
        <v>0</v>
      </c>
    </row>
    <row r="87" spans="1:7">
      <c r="A87" s="171">
        <v>45323</v>
      </c>
      <c r="B87" s="174"/>
      <c r="C87" s="181" t="e">
        <f t="shared" si="3"/>
        <v>#DIV/0!</v>
      </c>
      <c r="F87" s="174"/>
      <c r="G87" s="181">
        <f t="shared" si="2"/>
        <v>0</v>
      </c>
    </row>
    <row r="88" spans="1:7">
      <c r="A88" s="171">
        <v>45352</v>
      </c>
      <c r="B88" s="174"/>
      <c r="C88" s="181" t="e">
        <f t="shared" si="3"/>
        <v>#DIV/0!</v>
      </c>
      <c r="F88" s="174"/>
      <c r="G88" s="181">
        <f t="shared" si="2"/>
        <v>0</v>
      </c>
    </row>
    <row r="89" spans="1:7">
      <c r="A89" s="171">
        <v>45383</v>
      </c>
      <c r="B89" s="174"/>
      <c r="C89" s="181" t="e">
        <f t="shared" si="3"/>
        <v>#DIV/0!</v>
      </c>
      <c r="F89" s="174"/>
      <c r="G89" s="181">
        <f t="shared" si="2"/>
        <v>0</v>
      </c>
    </row>
    <row r="90" spans="1:7">
      <c r="A90" s="171">
        <v>45413</v>
      </c>
      <c r="B90" s="174"/>
      <c r="C90" s="181" t="e">
        <f t="shared" si="3"/>
        <v>#DIV/0!</v>
      </c>
      <c r="F90" s="174"/>
      <c r="G90" s="181">
        <f t="shared" si="2"/>
        <v>0</v>
      </c>
    </row>
    <row r="91" spans="1:7">
      <c r="A91" s="171">
        <v>45444</v>
      </c>
      <c r="B91" s="174"/>
      <c r="C91" s="181" t="e">
        <f t="shared" si="3"/>
        <v>#DIV/0!</v>
      </c>
      <c r="F91" s="174"/>
      <c r="G91" s="181">
        <f t="shared" si="2"/>
        <v>0</v>
      </c>
    </row>
    <row r="92" spans="1:7">
      <c r="A92" s="171">
        <v>45474</v>
      </c>
      <c r="B92" s="174"/>
      <c r="C92" s="181" t="e">
        <f t="shared" si="3"/>
        <v>#DIV/0!</v>
      </c>
      <c r="F92" s="174"/>
      <c r="G92" s="181">
        <f t="shared" si="2"/>
        <v>0</v>
      </c>
    </row>
    <row r="93" spans="1:7">
      <c r="A93" s="171">
        <v>45505</v>
      </c>
      <c r="B93" s="174"/>
      <c r="C93" s="181" t="e">
        <f t="shared" si="3"/>
        <v>#DIV/0!</v>
      </c>
      <c r="F93" s="174"/>
      <c r="G93" s="181">
        <f t="shared" si="2"/>
        <v>0</v>
      </c>
    </row>
    <row r="94" spans="1:7">
      <c r="A94" s="171">
        <v>45536</v>
      </c>
      <c r="B94" s="174"/>
      <c r="C94" s="181" t="e">
        <f t="shared" si="3"/>
        <v>#DIV/0!</v>
      </c>
      <c r="F94" s="174"/>
      <c r="G94" s="181">
        <f t="shared" si="2"/>
        <v>0</v>
      </c>
    </row>
    <row r="95" spans="1:7">
      <c r="A95" s="171">
        <v>45566</v>
      </c>
      <c r="B95" s="174"/>
      <c r="C95" s="181" t="e">
        <f t="shared" si="3"/>
        <v>#DIV/0!</v>
      </c>
      <c r="F95" s="174"/>
      <c r="G95" s="181">
        <f t="shared" si="2"/>
        <v>0</v>
      </c>
    </row>
    <row r="96" spans="1:7">
      <c r="A96" s="171">
        <v>45597</v>
      </c>
      <c r="B96" s="174"/>
      <c r="C96" s="181" t="e">
        <f t="shared" si="3"/>
        <v>#DIV/0!</v>
      </c>
      <c r="F96" s="174"/>
      <c r="G96" s="181">
        <f t="shared" si="2"/>
        <v>0</v>
      </c>
    </row>
    <row r="97" spans="1:7">
      <c r="A97" s="171">
        <v>45627</v>
      </c>
      <c r="B97" s="174"/>
      <c r="C97" s="181" t="e">
        <f t="shared" si="3"/>
        <v>#DIV/0!</v>
      </c>
      <c r="F97" s="174"/>
      <c r="G97" s="181">
        <f t="shared" si="2"/>
        <v>0</v>
      </c>
    </row>
    <row r="98" spans="1:7">
      <c r="B98" s="174"/>
      <c r="C98" s="181" t="e">
        <f t="shared" si="3"/>
        <v>#DIV/0!</v>
      </c>
      <c r="F98" s="174"/>
      <c r="G98" s="181">
        <f t="shared" si="2"/>
        <v>0</v>
      </c>
    </row>
    <row r="99" spans="1:7">
      <c r="B99" s="174"/>
      <c r="C99" s="181" t="e">
        <f t="shared" si="3"/>
        <v>#DIV/0!</v>
      </c>
      <c r="F99" s="174"/>
      <c r="G99" s="181">
        <f t="shared" si="2"/>
        <v>0</v>
      </c>
    </row>
    <row r="100" spans="1:7">
      <c r="B100" s="174"/>
      <c r="C100" s="181" t="e">
        <f t="shared" si="3"/>
        <v>#DIV/0!</v>
      </c>
      <c r="F100" s="174"/>
      <c r="G100" s="181">
        <f t="shared" si="2"/>
        <v>0</v>
      </c>
    </row>
    <row r="101" spans="1:7">
      <c r="B101" s="174"/>
      <c r="C101" s="181" t="e">
        <f t="shared" si="3"/>
        <v>#DIV/0!</v>
      </c>
      <c r="F101" s="174"/>
      <c r="G101" s="181">
        <f t="shared" si="2"/>
        <v>0</v>
      </c>
    </row>
    <row r="102" spans="1:7">
      <c r="B102" s="174"/>
      <c r="C102" s="181" t="e">
        <f t="shared" si="3"/>
        <v>#DIV/0!</v>
      </c>
      <c r="F102" s="174"/>
      <c r="G102" s="181">
        <f t="shared" si="2"/>
        <v>0</v>
      </c>
    </row>
    <row r="103" spans="1:7">
      <c r="B103" s="174"/>
      <c r="C103" s="181" t="e">
        <f t="shared" si="3"/>
        <v>#DIV/0!</v>
      </c>
      <c r="F103" s="174"/>
      <c r="G103" s="181">
        <f t="shared" si="2"/>
        <v>0</v>
      </c>
    </row>
    <row r="104" spans="1:7">
      <c r="B104" s="174"/>
      <c r="C104" s="181" t="e">
        <f t="shared" si="3"/>
        <v>#DIV/0!</v>
      </c>
      <c r="F104" s="174"/>
      <c r="G104" s="181">
        <f t="shared" si="2"/>
        <v>0</v>
      </c>
    </row>
    <row r="105" spans="1:7">
      <c r="B105" s="174"/>
      <c r="C105" s="181" t="e">
        <f t="shared" si="3"/>
        <v>#DIV/0!</v>
      </c>
      <c r="F105" s="174"/>
      <c r="G105" s="181">
        <f t="shared" si="2"/>
        <v>0</v>
      </c>
    </row>
    <row r="106" spans="1:7">
      <c r="B106" s="174"/>
      <c r="C106" s="181" t="e">
        <f t="shared" si="3"/>
        <v>#DIV/0!</v>
      </c>
      <c r="F106" s="174"/>
      <c r="G106" s="181">
        <f t="shared" si="2"/>
        <v>0</v>
      </c>
    </row>
    <row r="107" spans="1:7">
      <c r="B107" s="174"/>
      <c r="C107" s="181" t="e">
        <f t="shared" si="3"/>
        <v>#DIV/0!</v>
      </c>
      <c r="F107" s="174"/>
      <c r="G107" s="181">
        <f t="shared" si="2"/>
        <v>0</v>
      </c>
    </row>
    <row r="108" spans="1:7">
      <c r="B108" s="174"/>
      <c r="C108" s="181" t="e">
        <f t="shared" si="3"/>
        <v>#DIV/0!</v>
      </c>
      <c r="F108" s="174"/>
      <c r="G108" s="181">
        <f t="shared" si="2"/>
        <v>0</v>
      </c>
    </row>
    <row r="109" spans="1:7">
      <c r="B109" s="174"/>
      <c r="C109" s="181" t="e">
        <f t="shared" si="3"/>
        <v>#DIV/0!</v>
      </c>
      <c r="F109" s="174"/>
      <c r="G109" s="181">
        <f t="shared" si="2"/>
        <v>0</v>
      </c>
    </row>
    <row r="110" spans="1:7">
      <c r="B110" s="174"/>
      <c r="C110" s="181" t="e">
        <f t="shared" si="3"/>
        <v>#DIV/0!</v>
      </c>
      <c r="F110" s="174"/>
      <c r="G110" s="181">
        <f t="shared" si="2"/>
        <v>0</v>
      </c>
    </row>
    <row r="111" spans="1:7">
      <c r="B111" s="174"/>
      <c r="C111" s="181" t="e">
        <f t="shared" si="3"/>
        <v>#DIV/0!</v>
      </c>
      <c r="F111" s="174"/>
      <c r="G111" s="181">
        <f t="shared" si="2"/>
        <v>0</v>
      </c>
    </row>
    <row r="112" spans="1:7">
      <c r="B112" s="174"/>
      <c r="C112" s="181" t="e">
        <f t="shared" si="3"/>
        <v>#DIV/0!</v>
      </c>
      <c r="F112" s="174"/>
      <c r="G112" s="181">
        <f t="shared" si="2"/>
        <v>0</v>
      </c>
    </row>
    <row r="113" spans="2:7">
      <c r="B113" s="174"/>
      <c r="C113" s="181" t="e">
        <f t="shared" si="3"/>
        <v>#DIV/0!</v>
      </c>
      <c r="F113" s="174"/>
      <c r="G113" s="181">
        <f t="shared" si="2"/>
        <v>0</v>
      </c>
    </row>
    <row r="114" spans="2:7">
      <c r="B114" s="174"/>
      <c r="C114" s="181" t="e">
        <f t="shared" si="3"/>
        <v>#DIV/0!</v>
      </c>
      <c r="F114" s="174"/>
      <c r="G114" s="181">
        <f t="shared" si="2"/>
        <v>0</v>
      </c>
    </row>
    <row r="115" spans="2:7">
      <c r="B115" s="174"/>
      <c r="C115" s="181" t="e">
        <f t="shared" si="3"/>
        <v>#DIV/0!</v>
      </c>
      <c r="F115" s="174"/>
      <c r="G115" s="181">
        <f t="shared" si="2"/>
        <v>0</v>
      </c>
    </row>
    <row r="116" spans="2:7">
      <c r="B116" s="174"/>
      <c r="C116" s="181" t="e">
        <f t="shared" si="3"/>
        <v>#DIV/0!</v>
      </c>
      <c r="F116" s="174"/>
      <c r="G116" s="181">
        <f t="shared" si="2"/>
        <v>0</v>
      </c>
    </row>
    <row r="117" spans="2:7">
      <c r="B117" s="174"/>
      <c r="C117" s="181" t="e">
        <f t="shared" si="3"/>
        <v>#DIV/0!</v>
      </c>
      <c r="F117" s="174"/>
      <c r="G117" s="181">
        <f t="shared" si="2"/>
        <v>0</v>
      </c>
    </row>
    <row r="118" spans="2:7">
      <c r="B118" s="174"/>
      <c r="C118" s="181" t="e">
        <f t="shared" si="3"/>
        <v>#DIV/0!</v>
      </c>
      <c r="F118" s="174"/>
      <c r="G118" s="181">
        <f t="shared" si="2"/>
        <v>0</v>
      </c>
    </row>
    <row r="119" spans="2:7">
      <c r="B119" s="174"/>
      <c r="C119" s="181" t="e">
        <f t="shared" si="3"/>
        <v>#DIV/0!</v>
      </c>
      <c r="F119" s="174"/>
      <c r="G119" s="181">
        <f t="shared" si="2"/>
        <v>0</v>
      </c>
    </row>
    <row r="120" spans="2:7">
      <c r="B120" s="174"/>
      <c r="C120" s="181" t="e">
        <f t="shared" si="3"/>
        <v>#DIV/0!</v>
      </c>
      <c r="F120" s="174"/>
      <c r="G120" s="181">
        <f t="shared" si="2"/>
        <v>0</v>
      </c>
    </row>
    <row r="121" spans="2:7">
      <c r="B121" s="174"/>
      <c r="C121" s="181" t="e">
        <f t="shared" si="3"/>
        <v>#DIV/0!</v>
      </c>
      <c r="F121" s="174"/>
      <c r="G121" s="181">
        <f t="shared" si="2"/>
        <v>0</v>
      </c>
    </row>
    <row r="122" spans="2:7">
      <c r="B122" s="174"/>
      <c r="C122" s="181" t="e">
        <f t="shared" si="3"/>
        <v>#DIV/0!</v>
      </c>
      <c r="F122" s="174"/>
      <c r="G122" s="181">
        <f t="shared" si="2"/>
        <v>0</v>
      </c>
    </row>
    <row r="123" spans="2:7">
      <c r="B123" s="174"/>
      <c r="C123" s="181" t="e">
        <f t="shared" si="3"/>
        <v>#DIV/0!</v>
      </c>
      <c r="F123" s="174"/>
      <c r="G123" s="181">
        <f t="shared" si="2"/>
        <v>0</v>
      </c>
    </row>
    <row r="124" spans="2:7">
      <c r="B124" s="174"/>
      <c r="C124" s="181" t="e">
        <f t="shared" si="3"/>
        <v>#DIV/0!</v>
      </c>
      <c r="F124" s="174"/>
      <c r="G124" s="181">
        <f t="shared" si="2"/>
        <v>0</v>
      </c>
    </row>
    <row r="125" spans="2:7">
      <c r="B125" s="174"/>
      <c r="C125" s="181" t="e">
        <f t="shared" si="3"/>
        <v>#DIV/0!</v>
      </c>
      <c r="F125" s="174"/>
      <c r="G125" s="181">
        <f t="shared" si="2"/>
        <v>0</v>
      </c>
    </row>
    <row r="126" spans="2:7">
      <c r="B126" s="174"/>
      <c r="C126" s="181" t="e">
        <f t="shared" si="3"/>
        <v>#DIV/0!</v>
      </c>
      <c r="F126" s="174"/>
      <c r="G126" s="181">
        <f t="shared" si="2"/>
        <v>0</v>
      </c>
    </row>
    <row r="127" spans="2:7">
      <c r="B127" s="174"/>
      <c r="C127" s="181" t="e">
        <f t="shared" si="3"/>
        <v>#DIV/0!</v>
      </c>
      <c r="F127" s="174"/>
      <c r="G127" s="181">
        <f t="shared" si="2"/>
        <v>0</v>
      </c>
    </row>
    <row r="128" spans="2:7">
      <c r="B128" s="174"/>
      <c r="C128" s="181" t="e">
        <f t="shared" si="3"/>
        <v>#DIV/0!</v>
      </c>
      <c r="F128" s="174"/>
      <c r="G128" s="181">
        <f t="shared" si="2"/>
        <v>0</v>
      </c>
    </row>
    <row r="129" spans="2:7">
      <c r="B129" s="174"/>
      <c r="C129" s="181" t="e">
        <f t="shared" si="3"/>
        <v>#DIV/0!</v>
      </c>
      <c r="F129" s="174"/>
      <c r="G129" s="181">
        <f t="shared" si="2"/>
        <v>0</v>
      </c>
    </row>
    <row r="130" spans="2:7">
      <c r="B130" s="174"/>
      <c r="C130" s="181" t="e">
        <f t="shared" si="3"/>
        <v>#DIV/0!</v>
      </c>
      <c r="F130" s="174"/>
      <c r="G130" s="181">
        <f t="shared" si="2"/>
        <v>0</v>
      </c>
    </row>
    <row r="131" spans="2:7">
      <c r="B131" s="174"/>
      <c r="C131" s="181" t="e">
        <f t="shared" si="3"/>
        <v>#DIV/0!</v>
      </c>
      <c r="F131" s="174"/>
      <c r="G131" s="181">
        <f t="shared" si="2"/>
        <v>0</v>
      </c>
    </row>
    <row r="132" spans="2:7">
      <c r="B132" s="174"/>
      <c r="C132" s="181" t="e">
        <f t="shared" si="3"/>
        <v>#DIV/0!</v>
      </c>
      <c r="F132" s="174"/>
      <c r="G132" s="181">
        <f t="shared" si="2"/>
        <v>0</v>
      </c>
    </row>
    <row r="133" spans="2:7">
      <c r="B133" s="174"/>
      <c r="C133" s="181" t="e">
        <f t="shared" si="3"/>
        <v>#DIV/0!</v>
      </c>
      <c r="F133" s="174"/>
      <c r="G133" s="181">
        <f t="shared" si="2"/>
        <v>0</v>
      </c>
    </row>
    <row r="134" spans="2:7">
      <c r="B134" s="174"/>
      <c r="C134" s="181" t="e">
        <f t="shared" si="3"/>
        <v>#DIV/0!</v>
      </c>
      <c r="F134" s="174"/>
      <c r="G134" s="181">
        <f t="shared" si="2"/>
        <v>0</v>
      </c>
    </row>
    <row r="135" spans="2:7">
      <c r="B135" s="174"/>
      <c r="C135" s="181" t="e">
        <f t="shared" si="3"/>
        <v>#DIV/0!</v>
      </c>
      <c r="F135" s="174"/>
      <c r="G135" s="181">
        <f t="shared" ref="G135:G198" si="4">F135-B135</f>
        <v>0</v>
      </c>
    </row>
    <row r="136" spans="2:7">
      <c r="B136" s="174"/>
      <c r="C136" s="181" t="e">
        <f t="shared" si="3"/>
        <v>#DIV/0!</v>
      </c>
      <c r="F136" s="174"/>
      <c r="G136" s="181">
        <f t="shared" si="4"/>
        <v>0</v>
      </c>
    </row>
    <row r="137" spans="2:7">
      <c r="B137" s="174"/>
      <c r="C137" s="181" t="e">
        <f t="shared" si="3"/>
        <v>#DIV/0!</v>
      </c>
      <c r="F137" s="174"/>
      <c r="G137" s="181">
        <f t="shared" si="4"/>
        <v>0</v>
      </c>
    </row>
    <row r="138" spans="2:7">
      <c r="B138" s="174"/>
      <c r="C138" s="181" t="e">
        <f t="shared" si="3"/>
        <v>#DIV/0!</v>
      </c>
      <c r="F138" s="174"/>
      <c r="G138" s="181">
        <f t="shared" si="4"/>
        <v>0</v>
      </c>
    </row>
    <row r="139" spans="2:7">
      <c r="B139" s="174"/>
      <c r="C139" s="181" t="e">
        <f t="shared" si="3"/>
        <v>#DIV/0!</v>
      </c>
      <c r="F139" s="174"/>
      <c r="G139" s="181">
        <f t="shared" si="4"/>
        <v>0</v>
      </c>
    </row>
    <row r="140" spans="2:7">
      <c r="B140" s="174"/>
      <c r="C140" s="181" t="e">
        <f t="shared" si="3"/>
        <v>#DIV/0!</v>
      </c>
      <c r="F140" s="174"/>
      <c r="G140" s="181">
        <f t="shared" si="4"/>
        <v>0</v>
      </c>
    </row>
    <row r="141" spans="2:7">
      <c r="B141" s="174"/>
      <c r="C141" s="181" t="e">
        <f t="shared" si="3"/>
        <v>#DIV/0!</v>
      </c>
      <c r="F141" s="174"/>
      <c r="G141" s="181">
        <f t="shared" si="4"/>
        <v>0</v>
      </c>
    </row>
    <row r="142" spans="2:7">
      <c r="B142" s="174"/>
      <c r="C142" s="181" t="e">
        <f t="shared" si="3"/>
        <v>#DIV/0!</v>
      </c>
      <c r="F142" s="174"/>
      <c r="G142" s="181">
        <f t="shared" si="4"/>
        <v>0</v>
      </c>
    </row>
    <row r="143" spans="2:7">
      <c r="B143" s="174"/>
      <c r="C143" s="181" t="e">
        <f t="shared" si="3"/>
        <v>#DIV/0!</v>
      </c>
      <c r="F143" s="174"/>
      <c r="G143" s="181">
        <f t="shared" si="4"/>
        <v>0</v>
      </c>
    </row>
    <row r="144" spans="2:7">
      <c r="B144" s="174"/>
      <c r="C144" s="181" t="e">
        <f t="shared" si="3"/>
        <v>#DIV/0!</v>
      </c>
      <c r="F144" s="174"/>
      <c r="G144" s="181">
        <f t="shared" si="4"/>
        <v>0</v>
      </c>
    </row>
    <row r="145" spans="2:7">
      <c r="B145" s="174"/>
      <c r="C145" s="181" t="e">
        <f t="shared" si="3"/>
        <v>#DIV/0!</v>
      </c>
      <c r="F145" s="174"/>
      <c r="G145" s="181">
        <f t="shared" si="4"/>
        <v>0</v>
      </c>
    </row>
    <row r="146" spans="2:7">
      <c r="B146" s="174"/>
      <c r="C146" s="181" t="e">
        <f t="shared" ref="C146:C209" si="5">ROUND(AVERAGE(B135:B146),0)</f>
        <v>#DIV/0!</v>
      </c>
      <c r="F146" s="174"/>
      <c r="G146" s="181">
        <f t="shared" si="4"/>
        <v>0</v>
      </c>
    </row>
    <row r="147" spans="2:7">
      <c r="B147" s="174"/>
      <c r="C147" s="181" t="e">
        <f t="shared" si="5"/>
        <v>#DIV/0!</v>
      </c>
      <c r="F147" s="174"/>
      <c r="G147" s="181">
        <f t="shared" si="4"/>
        <v>0</v>
      </c>
    </row>
    <row r="148" spans="2:7">
      <c r="B148" s="174"/>
      <c r="C148" s="181" t="e">
        <f t="shared" si="5"/>
        <v>#DIV/0!</v>
      </c>
      <c r="F148" s="174"/>
      <c r="G148" s="181">
        <f t="shared" si="4"/>
        <v>0</v>
      </c>
    </row>
    <row r="149" spans="2:7">
      <c r="B149" s="174"/>
      <c r="C149" s="181" t="e">
        <f t="shared" si="5"/>
        <v>#DIV/0!</v>
      </c>
      <c r="F149" s="174"/>
      <c r="G149" s="181">
        <f t="shared" si="4"/>
        <v>0</v>
      </c>
    </row>
    <row r="150" spans="2:7">
      <c r="B150" s="174"/>
      <c r="C150" s="181" t="e">
        <f t="shared" si="5"/>
        <v>#DIV/0!</v>
      </c>
      <c r="F150" s="174"/>
      <c r="G150" s="181">
        <f t="shared" si="4"/>
        <v>0</v>
      </c>
    </row>
    <row r="151" spans="2:7">
      <c r="B151" s="174"/>
      <c r="C151" s="181" t="e">
        <f t="shared" si="5"/>
        <v>#DIV/0!</v>
      </c>
      <c r="F151" s="174"/>
      <c r="G151" s="181">
        <f t="shared" si="4"/>
        <v>0</v>
      </c>
    </row>
    <row r="152" spans="2:7">
      <c r="B152" s="174"/>
      <c r="C152" s="181" t="e">
        <f t="shared" si="5"/>
        <v>#DIV/0!</v>
      </c>
      <c r="F152" s="174"/>
      <c r="G152" s="181">
        <f t="shared" si="4"/>
        <v>0</v>
      </c>
    </row>
    <row r="153" spans="2:7">
      <c r="B153" s="174"/>
      <c r="C153" s="181" t="e">
        <f t="shared" si="5"/>
        <v>#DIV/0!</v>
      </c>
      <c r="F153" s="174"/>
      <c r="G153" s="181">
        <f t="shared" si="4"/>
        <v>0</v>
      </c>
    </row>
    <row r="154" spans="2:7">
      <c r="B154" s="174"/>
      <c r="C154" s="181" t="e">
        <f t="shared" si="5"/>
        <v>#DIV/0!</v>
      </c>
      <c r="F154" s="174"/>
      <c r="G154" s="181">
        <f t="shared" si="4"/>
        <v>0</v>
      </c>
    </row>
    <row r="155" spans="2:7">
      <c r="B155" s="174"/>
      <c r="C155" s="181" t="e">
        <f t="shared" si="5"/>
        <v>#DIV/0!</v>
      </c>
      <c r="F155" s="174"/>
      <c r="G155" s="181">
        <f t="shared" si="4"/>
        <v>0</v>
      </c>
    </row>
    <row r="156" spans="2:7">
      <c r="B156" s="174"/>
      <c r="C156" s="181" t="e">
        <f t="shared" si="5"/>
        <v>#DIV/0!</v>
      </c>
      <c r="F156" s="174"/>
      <c r="G156" s="181">
        <f t="shared" si="4"/>
        <v>0</v>
      </c>
    </row>
    <row r="157" spans="2:7">
      <c r="B157" s="174"/>
      <c r="C157" s="181" t="e">
        <f t="shared" si="5"/>
        <v>#DIV/0!</v>
      </c>
      <c r="F157" s="174"/>
      <c r="G157" s="181">
        <f t="shared" si="4"/>
        <v>0</v>
      </c>
    </row>
    <row r="158" spans="2:7">
      <c r="B158" s="174"/>
      <c r="C158" s="181" t="e">
        <f t="shared" si="5"/>
        <v>#DIV/0!</v>
      </c>
      <c r="F158" s="174"/>
      <c r="G158" s="181">
        <f t="shared" si="4"/>
        <v>0</v>
      </c>
    </row>
    <row r="159" spans="2:7">
      <c r="B159" s="174"/>
      <c r="C159" s="181" t="e">
        <f t="shared" si="5"/>
        <v>#DIV/0!</v>
      </c>
      <c r="F159" s="174"/>
      <c r="G159" s="181">
        <f t="shared" si="4"/>
        <v>0</v>
      </c>
    </row>
    <row r="160" spans="2:7">
      <c r="B160" s="174"/>
      <c r="C160" s="181" t="e">
        <f t="shared" si="5"/>
        <v>#DIV/0!</v>
      </c>
      <c r="F160" s="174"/>
      <c r="G160" s="181">
        <f t="shared" si="4"/>
        <v>0</v>
      </c>
    </row>
    <row r="161" spans="2:7">
      <c r="B161" s="174"/>
      <c r="C161" s="181" t="e">
        <f t="shared" si="5"/>
        <v>#DIV/0!</v>
      </c>
      <c r="F161" s="174"/>
      <c r="G161" s="181">
        <f t="shared" si="4"/>
        <v>0</v>
      </c>
    </row>
    <row r="162" spans="2:7">
      <c r="B162" s="174"/>
      <c r="C162" s="181" t="e">
        <f t="shared" si="5"/>
        <v>#DIV/0!</v>
      </c>
      <c r="F162" s="174"/>
      <c r="G162" s="181">
        <f t="shared" si="4"/>
        <v>0</v>
      </c>
    </row>
    <row r="163" spans="2:7">
      <c r="B163" s="174"/>
      <c r="C163" s="181" t="e">
        <f t="shared" si="5"/>
        <v>#DIV/0!</v>
      </c>
      <c r="F163" s="174"/>
      <c r="G163" s="181">
        <f t="shared" si="4"/>
        <v>0</v>
      </c>
    </row>
    <row r="164" spans="2:7">
      <c r="B164" s="174"/>
      <c r="C164" s="181" t="e">
        <f t="shared" si="5"/>
        <v>#DIV/0!</v>
      </c>
      <c r="F164" s="174"/>
      <c r="G164" s="181">
        <f t="shared" si="4"/>
        <v>0</v>
      </c>
    </row>
    <row r="165" spans="2:7">
      <c r="B165" s="174"/>
      <c r="C165" s="181" t="e">
        <f t="shared" si="5"/>
        <v>#DIV/0!</v>
      </c>
      <c r="F165" s="174"/>
      <c r="G165" s="181">
        <f t="shared" si="4"/>
        <v>0</v>
      </c>
    </row>
    <row r="166" spans="2:7">
      <c r="B166" s="174"/>
      <c r="C166" s="181" t="e">
        <f t="shared" si="5"/>
        <v>#DIV/0!</v>
      </c>
      <c r="F166" s="174"/>
      <c r="G166" s="181">
        <f t="shared" si="4"/>
        <v>0</v>
      </c>
    </row>
    <row r="167" spans="2:7">
      <c r="B167" s="174"/>
      <c r="C167" s="181" t="e">
        <f t="shared" si="5"/>
        <v>#DIV/0!</v>
      </c>
      <c r="F167" s="174"/>
      <c r="G167" s="181">
        <f t="shared" si="4"/>
        <v>0</v>
      </c>
    </row>
    <row r="168" spans="2:7">
      <c r="B168" s="174"/>
      <c r="C168" s="181" t="e">
        <f t="shared" si="5"/>
        <v>#DIV/0!</v>
      </c>
      <c r="F168" s="174"/>
      <c r="G168" s="181">
        <f t="shared" si="4"/>
        <v>0</v>
      </c>
    </row>
    <row r="169" spans="2:7">
      <c r="B169" s="174"/>
      <c r="C169" s="181" t="e">
        <f t="shared" si="5"/>
        <v>#DIV/0!</v>
      </c>
      <c r="F169" s="174"/>
      <c r="G169" s="181">
        <f t="shared" si="4"/>
        <v>0</v>
      </c>
    </row>
    <row r="170" spans="2:7">
      <c r="B170" s="174"/>
      <c r="C170" s="181" t="e">
        <f t="shared" si="5"/>
        <v>#DIV/0!</v>
      </c>
      <c r="F170" s="174"/>
      <c r="G170" s="181">
        <f t="shared" si="4"/>
        <v>0</v>
      </c>
    </row>
    <row r="171" spans="2:7">
      <c r="B171" s="174"/>
      <c r="C171" s="181" t="e">
        <f t="shared" si="5"/>
        <v>#DIV/0!</v>
      </c>
      <c r="F171" s="174"/>
      <c r="G171" s="181">
        <f t="shared" si="4"/>
        <v>0</v>
      </c>
    </row>
    <row r="172" spans="2:7">
      <c r="B172" s="174"/>
      <c r="C172" s="181" t="e">
        <f t="shared" si="5"/>
        <v>#DIV/0!</v>
      </c>
      <c r="F172" s="174"/>
      <c r="G172" s="181">
        <f t="shared" si="4"/>
        <v>0</v>
      </c>
    </row>
    <row r="173" spans="2:7">
      <c r="B173" s="174"/>
      <c r="C173" s="181" t="e">
        <f t="shared" si="5"/>
        <v>#DIV/0!</v>
      </c>
      <c r="F173" s="174"/>
      <c r="G173" s="181">
        <f t="shared" si="4"/>
        <v>0</v>
      </c>
    </row>
    <row r="174" spans="2:7">
      <c r="B174" s="174"/>
      <c r="C174" s="181" t="e">
        <f t="shared" si="5"/>
        <v>#DIV/0!</v>
      </c>
      <c r="F174" s="174"/>
      <c r="G174" s="181">
        <f t="shared" si="4"/>
        <v>0</v>
      </c>
    </row>
    <row r="175" spans="2:7">
      <c r="B175" s="174"/>
      <c r="C175" s="181" t="e">
        <f t="shared" si="5"/>
        <v>#DIV/0!</v>
      </c>
      <c r="F175" s="174"/>
      <c r="G175" s="181">
        <f t="shared" si="4"/>
        <v>0</v>
      </c>
    </row>
    <row r="176" spans="2:7">
      <c r="B176" s="174"/>
      <c r="C176" s="181" t="e">
        <f t="shared" si="5"/>
        <v>#DIV/0!</v>
      </c>
      <c r="F176" s="174"/>
      <c r="G176" s="181">
        <f t="shared" si="4"/>
        <v>0</v>
      </c>
    </row>
    <row r="177" spans="2:7">
      <c r="B177" s="174"/>
      <c r="C177" s="181" t="e">
        <f t="shared" si="5"/>
        <v>#DIV/0!</v>
      </c>
      <c r="F177" s="174"/>
      <c r="G177" s="181">
        <f t="shared" si="4"/>
        <v>0</v>
      </c>
    </row>
    <row r="178" spans="2:7">
      <c r="B178" s="174"/>
      <c r="C178" s="181" t="e">
        <f t="shared" si="5"/>
        <v>#DIV/0!</v>
      </c>
      <c r="F178" s="174"/>
      <c r="G178" s="181">
        <f t="shared" si="4"/>
        <v>0</v>
      </c>
    </row>
    <row r="179" spans="2:7">
      <c r="B179" s="174"/>
      <c r="C179" s="181" t="e">
        <f t="shared" si="5"/>
        <v>#DIV/0!</v>
      </c>
      <c r="F179" s="174"/>
      <c r="G179" s="181">
        <f t="shared" si="4"/>
        <v>0</v>
      </c>
    </row>
    <row r="180" spans="2:7">
      <c r="B180" s="174"/>
      <c r="C180" s="181" t="e">
        <f t="shared" si="5"/>
        <v>#DIV/0!</v>
      </c>
      <c r="F180" s="174"/>
      <c r="G180" s="181">
        <f t="shared" si="4"/>
        <v>0</v>
      </c>
    </row>
    <row r="181" spans="2:7">
      <c r="B181" s="174"/>
      <c r="C181" s="181" t="e">
        <f t="shared" si="5"/>
        <v>#DIV/0!</v>
      </c>
      <c r="F181" s="174"/>
      <c r="G181" s="181">
        <f t="shared" si="4"/>
        <v>0</v>
      </c>
    </row>
    <row r="182" spans="2:7">
      <c r="B182" s="174"/>
      <c r="C182" s="181" t="e">
        <f t="shared" si="5"/>
        <v>#DIV/0!</v>
      </c>
      <c r="F182" s="174"/>
      <c r="G182" s="181">
        <f t="shared" si="4"/>
        <v>0</v>
      </c>
    </row>
    <row r="183" spans="2:7">
      <c r="B183" s="174"/>
      <c r="C183" s="181" t="e">
        <f t="shared" si="5"/>
        <v>#DIV/0!</v>
      </c>
      <c r="F183" s="174"/>
      <c r="G183" s="181">
        <f t="shared" si="4"/>
        <v>0</v>
      </c>
    </row>
    <row r="184" spans="2:7">
      <c r="B184" s="174"/>
      <c r="C184" s="181" t="e">
        <f t="shared" si="5"/>
        <v>#DIV/0!</v>
      </c>
      <c r="F184" s="174"/>
      <c r="G184" s="181">
        <f t="shared" si="4"/>
        <v>0</v>
      </c>
    </row>
    <row r="185" spans="2:7">
      <c r="B185" s="174"/>
      <c r="C185" s="181" t="e">
        <f t="shared" si="5"/>
        <v>#DIV/0!</v>
      </c>
      <c r="F185" s="174"/>
      <c r="G185" s="181">
        <f t="shared" si="4"/>
        <v>0</v>
      </c>
    </row>
    <row r="186" spans="2:7">
      <c r="B186" s="174"/>
      <c r="C186" s="181" t="e">
        <f t="shared" si="5"/>
        <v>#DIV/0!</v>
      </c>
      <c r="F186" s="174"/>
      <c r="G186" s="181">
        <f t="shared" si="4"/>
        <v>0</v>
      </c>
    </row>
    <row r="187" spans="2:7">
      <c r="B187" s="174"/>
      <c r="C187" s="181" t="e">
        <f t="shared" si="5"/>
        <v>#DIV/0!</v>
      </c>
      <c r="F187" s="174"/>
      <c r="G187" s="181">
        <f t="shared" si="4"/>
        <v>0</v>
      </c>
    </row>
    <row r="188" spans="2:7">
      <c r="B188" s="174"/>
      <c r="C188" s="181" t="e">
        <f t="shared" si="5"/>
        <v>#DIV/0!</v>
      </c>
      <c r="F188" s="174"/>
      <c r="G188" s="181">
        <f t="shared" si="4"/>
        <v>0</v>
      </c>
    </row>
    <row r="189" spans="2:7">
      <c r="B189" s="174"/>
      <c r="C189" s="181" t="e">
        <f t="shared" si="5"/>
        <v>#DIV/0!</v>
      </c>
      <c r="F189" s="174"/>
      <c r="G189" s="181">
        <f t="shared" si="4"/>
        <v>0</v>
      </c>
    </row>
    <row r="190" spans="2:7">
      <c r="B190" s="174"/>
      <c r="C190" s="181" t="e">
        <f t="shared" si="5"/>
        <v>#DIV/0!</v>
      </c>
      <c r="F190" s="174"/>
      <c r="G190" s="181">
        <f t="shared" si="4"/>
        <v>0</v>
      </c>
    </row>
    <row r="191" spans="2:7">
      <c r="B191" s="174"/>
      <c r="C191" s="181" t="e">
        <f t="shared" si="5"/>
        <v>#DIV/0!</v>
      </c>
      <c r="F191" s="174"/>
      <c r="G191" s="181">
        <f t="shared" si="4"/>
        <v>0</v>
      </c>
    </row>
    <row r="192" spans="2:7">
      <c r="B192" s="174"/>
      <c r="C192" s="181" t="e">
        <f t="shared" si="5"/>
        <v>#DIV/0!</v>
      </c>
      <c r="F192" s="174"/>
      <c r="G192" s="181">
        <f t="shared" si="4"/>
        <v>0</v>
      </c>
    </row>
    <row r="193" spans="2:7">
      <c r="B193" s="174"/>
      <c r="C193" s="181" t="e">
        <f t="shared" si="5"/>
        <v>#DIV/0!</v>
      </c>
      <c r="F193" s="174"/>
      <c r="G193" s="181">
        <f t="shared" si="4"/>
        <v>0</v>
      </c>
    </row>
    <row r="194" spans="2:7">
      <c r="B194" s="174"/>
      <c r="C194" s="181" t="e">
        <f t="shared" si="5"/>
        <v>#DIV/0!</v>
      </c>
      <c r="F194" s="174"/>
      <c r="G194" s="181">
        <f t="shared" si="4"/>
        <v>0</v>
      </c>
    </row>
    <row r="195" spans="2:7">
      <c r="B195" s="174"/>
      <c r="C195" s="181" t="e">
        <f t="shared" si="5"/>
        <v>#DIV/0!</v>
      </c>
      <c r="F195" s="174"/>
      <c r="G195" s="181">
        <f t="shared" si="4"/>
        <v>0</v>
      </c>
    </row>
    <row r="196" spans="2:7">
      <c r="B196" s="174"/>
      <c r="C196" s="181" t="e">
        <f t="shared" si="5"/>
        <v>#DIV/0!</v>
      </c>
      <c r="F196" s="174"/>
      <c r="G196" s="181">
        <f t="shared" si="4"/>
        <v>0</v>
      </c>
    </row>
    <row r="197" spans="2:7">
      <c r="B197" s="174"/>
      <c r="C197" s="181" t="e">
        <f t="shared" si="5"/>
        <v>#DIV/0!</v>
      </c>
      <c r="F197" s="174"/>
      <c r="G197" s="181">
        <f t="shared" si="4"/>
        <v>0</v>
      </c>
    </row>
    <row r="198" spans="2:7">
      <c r="B198" s="174"/>
      <c r="C198" s="181" t="e">
        <f t="shared" si="5"/>
        <v>#DIV/0!</v>
      </c>
      <c r="F198" s="174"/>
      <c r="G198" s="181">
        <f t="shared" si="4"/>
        <v>0</v>
      </c>
    </row>
    <row r="199" spans="2:7">
      <c r="B199" s="174"/>
      <c r="C199" s="181" t="e">
        <f t="shared" si="5"/>
        <v>#DIV/0!</v>
      </c>
      <c r="F199" s="174"/>
      <c r="G199" s="181">
        <f t="shared" ref="G199:G262" si="6">F199-B199</f>
        <v>0</v>
      </c>
    </row>
    <row r="200" spans="2:7">
      <c r="B200" s="174"/>
      <c r="C200" s="181" t="e">
        <f t="shared" si="5"/>
        <v>#DIV/0!</v>
      </c>
      <c r="F200" s="174"/>
      <c r="G200" s="181">
        <f t="shared" si="6"/>
        <v>0</v>
      </c>
    </row>
    <row r="201" spans="2:7">
      <c r="B201" s="174"/>
      <c r="C201" s="181" t="e">
        <f t="shared" si="5"/>
        <v>#DIV/0!</v>
      </c>
      <c r="F201" s="174"/>
      <c r="G201" s="181">
        <f t="shared" si="6"/>
        <v>0</v>
      </c>
    </row>
    <row r="202" spans="2:7">
      <c r="B202" s="174"/>
      <c r="C202" s="181" t="e">
        <f t="shared" si="5"/>
        <v>#DIV/0!</v>
      </c>
      <c r="F202" s="174"/>
      <c r="G202" s="181">
        <f t="shared" si="6"/>
        <v>0</v>
      </c>
    </row>
    <row r="203" spans="2:7">
      <c r="B203" s="174"/>
      <c r="C203" s="181" t="e">
        <f t="shared" si="5"/>
        <v>#DIV/0!</v>
      </c>
      <c r="F203" s="174"/>
      <c r="G203" s="181">
        <f t="shared" si="6"/>
        <v>0</v>
      </c>
    </row>
    <row r="204" spans="2:7">
      <c r="B204" s="174"/>
      <c r="C204" s="181" t="e">
        <f t="shared" si="5"/>
        <v>#DIV/0!</v>
      </c>
      <c r="F204" s="174"/>
      <c r="G204" s="181">
        <f t="shared" si="6"/>
        <v>0</v>
      </c>
    </row>
    <row r="205" spans="2:7">
      <c r="B205" s="174"/>
      <c r="C205" s="181" t="e">
        <f t="shared" si="5"/>
        <v>#DIV/0!</v>
      </c>
      <c r="F205" s="174"/>
      <c r="G205" s="181">
        <f t="shared" si="6"/>
        <v>0</v>
      </c>
    </row>
    <row r="206" spans="2:7">
      <c r="B206" s="174"/>
      <c r="C206" s="181" t="e">
        <f t="shared" si="5"/>
        <v>#DIV/0!</v>
      </c>
      <c r="F206" s="174"/>
      <c r="G206" s="181">
        <f t="shared" si="6"/>
        <v>0</v>
      </c>
    </row>
    <row r="207" spans="2:7">
      <c r="B207" s="174"/>
      <c r="C207" s="181" t="e">
        <f t="shared" si="5"/>
        <v>#DIV/0!</v>
      </c>
      <c r="F207" s="174"/>
      <c r="G207" s="181">
        <f t="shared" si="6"/>
        <v>0</v>
      </c>
    </row>
    <row r="208" spans="2:7">
      <c r="B208" s="174"/>
      <c r="C208" s="181" t="e">
        <f t="shared" si="5"/>
        <v>#DIV/0!</v>
      </c>
      <c r="F208" s="174"/>
      <c r="G208" s="181">
        <f t="shared" si="6"/>
        <v>0</v>
      </c>
    </row>
    <row r="209" spans="2:7">
      <c r="B209" s="174"/>
      <c r="C209" s="181" t="e">
        <f t="shared" si="5"/>
        <v>#DIV/0!</v>
      </c>
      <c r="F209" s="174"/>
      <c r="G209" s="181">
        <f t="shared" si="6"/>
        <v>0</v>
      </c>
    </row>
    <row r="210" spans="2:7">
      <c r="B210" s="174"/>
      <c r="C210" s="181" t="e">
        <f t="shared" ref="C210:C273" si="7">ROUND(AVERAGE(B199:B210),0)</f>
        <v>#DIV/0!</v>
      </c>
      <c r="F210" s="174"/>
      <c r="G210" s="181">
        <f t="shared" si="6"/>
        <v>0</v>
      </c>
    </row>
    <row r="211" spans="2:7">
      <c r="B211" s="174"/>
      <c r="C211" s="181" t="e">
        <f t="shared" si="7"/>
        <v>#DIV/0!</v>
      </c>
      <c r="F211" s="174"/>
      <c r="G211" s="181">
        <f t="shared" si="6"/>
        <v>0</v>
      </c>
    </row>
    <row r="212" spans="2:7">
      <c r="B212" s="174"/>
      <c r="C212" s="181" t="e">
        <f t="shared" si="7"/>
        <v>#DIV/0!</v>
      </c>
      <c r="F212" s="174"/>
      <c r="G212" s="181">
        <f t="shared" si="6"/>
        <v>0</v>
      </c>
    </row>
    <row r="213" spans="2:7">
      <c r="B213" s="174"/>
      <c r="C213" s="181" t="e">
        <f t="shared" si="7"/>
        <v>#DIV/0!</v>
      </c>
      <c r="F213" s="174"/>
      <c r="G213" s="181">
        <f t="shared" si="6"/>
        <v>0</v>
      </c>
    </row>
    <row r="214" spans="2:7">
      <c r="B214" s="174"/>
      <c r="C214" s="181" t="e">
        <f t="shared" si="7"/>
        <v>#DIV/0!</v>
      </c>
      <c r="F214" s="174"/>
      <c r="G214" s="181">
        <f t="shared" si="6"/>
        <v>0</v>
      </c>
    </row>
    <row r="215" spans="2:7">
      <c r="B215" s="174"/>
      <c r="C215" s="181" t="e">
        <f t="shared" si="7"/>
        <v>#DIV/0!</v>
      </c>
      <c r="F215" s="174"/>
      <c r="G215" s="181">
        <f t="shared" si="6"/>
        <v>0</v>
      </c>
    </row>
    <row r="216" spans="2:7">
      <c r="B216" s="174"/>
      <c r="C216" s="181" t="e">
        <f t="shared" si="7"/>
        <v>#DIV/0!</v>
      </c>
      <c r="F216" s="174"/>
      <c r="G216" s="181">
        <f t="shared" si="6"/>
        <v>0</v>
      </c>
    </row>
    <row r="217" spans="2:7">
      <c r="B217" s="174"/>
      <c r="C217" s="181" t="e">
        <f t="shared" si="7"/>
        <v>#DIV/0!</v>
      </c>
      <c r="F217" s="174"/>
      <c r="G217" s="181">
        <f t="shared" si="6"/>
        <v>0</v>
      </c>
    </row>
    <row r="218" spans="2:7">
      <c r="B218" s="174"/>
      <c r="C218" s="181" t="e">
        <f t="shared" si="7"/>
        <v>#DIV/0!</v>
      </c>
      <c r="F218" s="174"/>
      <c r="G218" s="181">
        <f t="shared" si="6"/>
        <v>0</v>
      </c>
    </row>
    <row r="219" spans="2:7">
      <c r="B219" s="174"/>
      <c r="C219" s="181" t="e">
        <f t="shared" si="7"/>
        <v>#DIV/0!</v>
      </c>
      <c r="F219" s="174"/>
      <c r="G219" s="181">
        <f t="shared" si="6"/>
        <v>0</v>
      </c>
    </row>
    <row r="220" spans="2:7">
      <c r="B220" s="174"/>
      <c r="C220" s="181" t="e">
        <f t="shared" si="7"/>
        <v>#DIV/0!</v>
      </c>
      <c r="F220" s="174"/>
      <c r="G220" s="181">
        <f t="shared" si="6"/>
        <v>0</v>
      </c>
    </row>
    <row r="221" spans="2:7">
      <c r="B221" s="174"/>
      <c r="C221" s="181" t="e">
        <f t="shared" si="7"/>
        <v>#DIV/0!</v>
      </c>
      <c r="F221" s="174"/>
      <c r="G221" s="181">
        <f t="shared" si="6"/>
        <v>0</v>
      </c>
    </row>
    <row r="222" spans="2:7">
      <c r="B222" s="174"/>
      <c r="C222" s="181" t="e">
        <f t="shared" si="7"/>
        <v>#DIV/0!</v>
      </c>
      <c r="F222" s="174"/>
      <c r="G222" s="181">
        <f t="shared" si="6"/>
        <v>0</v>
      </c>
    </row>
    <row r="223" spans="2:7">
      <c r="B223" s="174"/>
      <c r="C223" s="181" t="e">
        <f t="shared" si="7"/>
        <v>#DIV/0!</v>
      </c>
      <c r="F223" s="174"/>
      <c r="G223" s="181">
        <f t="shared" si="6"/>
        <v>0</v>
      </c>
    </row>
    <row r="224" spans="2:7">
      <c r="B224" s="174"/>
      <c r="C224" s="181" t="e">
        <f t="shared" si="7"/>
        <v>#DIV/0!</v>
      </c>
      <c r="F224" s="174"/>
      <c r="G224" s="181">
        <f t="shared" si="6"/>
        <v>0</v>
      </c>
    </row>
    <row r="225" spans="2:7">
      <c r="B225" s="174"/>
      <c r="C225" s="181" t="e">
        <f t="shared" si="7"/>
        <v>#DIV/0!</v>
      </c>
      <c r="F225" s="174"/>
      <c r="G225" s="181">
        <f t="shared" si="6"/>
        <v>0</v>
      </c>
    </row>
    <row r="226" spans="2:7">
      <c r="B226" s="174"/>
      <c r="C226" s="181" t="e">
        <f t="shared" si="7"/>
        <v>#DIV/0!</v>
      </c>
      <c r="F226" s="174"/>
      <c r="G226" s="181">
        <f t="shared" si="6"/>
        <v>0</v>
      </c>
    </row>
    <row r="227" spans="2:7">
      <c r="B227" s="174"/>
      <c r="C227" s="181" t="e">
        <f t="shared" si="7"/>
        <v>#DIV/0!</v>
      </c>
      <c r="F227" s="174"/>
      <c r="G227" s="181">
        <f t="shared" si="6"/>
        <v>0</v>
      </c>
    </row>
    <row r="228" spans="2:7">
      <c r="B228" s="174"/>
      <c r="C228" s="181" t="e">
        <f t="shared" si="7"/>
        <v>#DIV/0!</v>
      </c>
      <c r="F228" s="174"/>
      <c r="G228" s="181">
        <f t="shared" si="6"/>
        <v>0</v>
      </c>
    </row>
    <row r="229" spans="2:7">
      <c r="B229" s="174"/>
      <c r="C229" s="181" t="e">
        <f t="shared" si="7"/>
        <v>#DIV/0!</v>
      </c>
      <c r="F229" s="174"/>
      <c r="G229" s="181">
        <f t="shared" si="6"/>
        <v>0</v>
      </c>
    </row>
    <row r="230" spans="2:7">
      <c r="B230" s="174"/>
      <c r="C230" s="181" t="e">
        <f t="shared" si="7"/>
        <v>#DIV/0!</v>
      </c>
      <c r="F230" s="174"/>
      <c r="G230" s="181">
        <f t="shared" si="6"/>
        <v>0</v>
      </c>
    </row>
    <row r="231" spans="2:7">
      <c r="B231" s="174"/>
      <c r="C231" s="181" t="e">
        <f t="shared" si="7"/>
        <v>#DIV/0!</v>
      </c>
      <c r="F231" s="174"/>
      <c r="G231" s="181">
        <f t="shared" si="6"/>
        <v>0</v>
      </c>
    </row>
    <row r="232" spans="2:7">
      <c r="B232" s="174"/>
      <c r="C232" s="181" t="e">
        <f t="shared" si="7"/>
        <v>#DIV/0!</v>
      </c>
      <c r="F232" s="174"/>
      <c r="G232" s="181">
        <f t="shared" si="6"/>
        <v>0</v>
      </c>
    </row>
    <row r="233" spans="2:7">
      <c r="B233" s="174"/>
      <c r="C233" s="181" t="e">
        <f t="shared" si="7"/>
        <v>#DIV/0!</v>
      </c>
      <c r="F233" s="174"/>
      <c r="G233" s="181">
        <f t="shared" si="6"/>
        <v>0</v>
      </c>
    </row>
    <row r="234" spans="2:7">
      <c r="B234" s="174"/>
      <c r="C234" s="181" t="e">
        <f t="shared" si="7"/>
        <v>#DIV/0!</v>
      </c>
      <c r="F234" s="174"/>
      <c r="G234" s="181">
        <f t="shared" si="6"/>
        <v>0</v>
      </c>
    </row>
    <row r="235" spans="2:7">
      <c r="B235" s="174"/>
      <c r="C235" s="181" t="e">
        <f t="shared" si="7"/>
        <v>#DIV/0!</v>
      </c>
      <c r="F235" s="174"/>
      <c r="G235" s="181">
        <f t="shared" si="6"/>
        <v>0</v>
      </c>
    </row>
    <row r="236" spans="2:7">
      <c r="B236" s="174"/>
      <c r="C236" s="181" t="e">
        <f t="shared" si="7"/>
        <v>#DIV/0!</v>
      </c>
      <c r="F236" s="174"/>
      <c r="G236" s="181">
        <f t="shared" si="6"/>
        <v>0</v>
      </c>
    </row>
    <row r="237" spans="2:7">
      <c r="B237" s="174"/>
      <c r="C237" s="181" t="e">
        <f t="shared" si="7"/>
        <v>#DIV/0!</v>
      </c>
      <c r="F237" s="174"/>
      <c r="G237" s="181">
        <f t="shared" si="6"/>
        <v>0</v>
      </c>
    </row>
    <row r="238" spans="2:7">
      <c r="B238" s="174"/>
      <c r="C238" s="181" t="e">
        <f t="shared" si="7"/>
        <v>#DIV/0!</v>
      </c>
      <c r="F238" s="174"/>
      <c r="G238" s="181">
        <f t="shared" si="6"/>
        <v>0</v>
      </c>
    </row>
    <row r="239" spans="2:7">
      <c r="B239" s="174"/>
      <c r="C239" s="181" t="e">
        <f t="shared" si="7"/>
        <v>#DIV/0!</v>
      </c>
      <c r="F239" s="174"/>
      <c r="G239" s="181">
        <f t="shared" si="6"/>
        <v>0</v>
      </c>
    </row>
    <row r="240" spans="2:7">
      <c r="B240" s="174"/>
      <c r="C240" s="181" t="e">
        <f t="shared" si="7"/>
        <v>#DIV/0!</v>
      </c>
      <c r="F240" s="174"/>
      <c r="G240" s="181">
        <f t="shared" si="6"/>
        <v>0</v>
      </c>
    </row>
    <row r="241" spans="2:7">
      <c r="B241" s="174"/>
      <c r="C241" s="181" t="e">
        <f t="shared" si="7"/>
        <v>#DIV/0!</v>
      </c>
      <c r="F241" s="174"/>
      <c r="G241" s="181">
        <f t="shared" si="6"/>
        <v>0</v>
      </c>
    </row>
    <row r="242" spans="2:7">
      <c r="B242" s="174"/>
      <c r="C242" s="181" t="e">
        <f t="shared" si="7"/>
        <v>#DIV/0!</v>
      </c>
      <c r="F242" s="174"/>
      <c r="G242" s="181">
        <f t="shared" si="6"/>
        <v>0</v>
      </c>
    </row>
    <row r="243" spans="2:7">
      <c r="B243" s="174"/>
      <c r="C243" s="181" t="e">
        <f t="shared" si="7"/>
        <v>#DIV/0!</v>
      </c>
      <c r="F243" s="174"/>
      <c r="G243" s="181">
        <f t="shared" si="6"/>
        <v>0</v>
      </c>
    </row>
    <row r="244" spans="2:7">
      <c r="B244" s="174"/>
      <c r="C244" s="181" t="e">
        <f t="shared" si="7"/>
        <v>#DIV/0!</v>
      </c>
      <c r="F244" s="174"/>
      <c r="G244" s="181">
        <f t="shared" si="6"/>
        <v>0</v>
      </c>
    </row>
    <row r="245" spans="2:7">
      <c r="B245" s="174"/>
      <c r="C245" s="181" t="e">
        <f t="shared" si="7"/>
        <v>#DIV/0!</v>
      </c>
      <c r="F245" s="174"/>
      <c r="G245" s="181">
        <f t="shared" si="6"/>
        <v>0</v>
      </c>
    </row>
    <row r="246" spans="2:7">
      <c r="B246" s="174"/>
      <c r="C246" s="181" t="e">
        <f t="shared" si="7"/>
        <v>#DIV/0!</v>
      </c>
      <c r="F246" s="174"/>
      <c r="G246" s="181">
        <f t="shared" si="6"/>
        <v>0</v>
      </c>
    </row>
    <row r="247" spans="2:7">
      <c r="B247" s="174"/>
      <c r="C247" s="181" t="e">
        <f t="shared" si="7"/>
        <v>#DIV/0!</v>
      </c>
      <c r="F247" s="174"/>
      <c r="G247" s="181">
        <f t="shared" si="6"/>
        <v>0</v>
      </c>
    </row>
    <row r="248" spans="2:7">
      <c r="B248" s="174"/>
      <c r="C248" s="181" t="e">
        <f t="shared" si="7"/>
        <v>#DIV/0!</v>
      </c>
      <c r="F248" s="174"/>
      <c r="G248" s="181">
        <f t="shared" si="6"/>
        <v>0</v>
      </c>
    </row>
    <row r="249" spans="2:7">
      <c r="B249" s="174"/>
      <c r="C249" s="181" t="e">
        <f t="shared" si="7"/>
        <v>#DIV/0!</v>
      </c>
      <c r="F249" s="174"/>
      <c r="G249" s="181">
        <f t="shared" si="6"/>
        <v>0</v>
      </c>
    </row>
    <row r="250" spans="2:7">
      <c r="B250" s="174"/>
      <c r="C250" s="181" t="e">
        <f t="shared" si="7"/>
        <v>#DIV/0!</v>
      </c>
      <c r="F250" s="174"/>
      <c r="G250" s="181">
        <f t="shared" si="6"/>
        <v>0</v>
      </c>
    </row>
    <row r="251" spans="2:7">
      <c r="B251" s="174"/>
      <c r="C251" s="181" t="e">
        <f t="shared" si="7"/>
        <v>#DIV/0!</v>
      </c>
      <c r="F251" s="174"/>
      <c r="G251" s="181">
        <f t="shared" si="6"/>
        <v>0</v>
      </c>
    </row>
    <row r="252" spans="2:7">
      <c r="B252" s="174"/>
      <c r="C252" s="181" t="e">
        <f t="shared" si="7"/>
        <v>#DIV/0!</v>
      </c>
      <c r="F252" s="174"/>
      <c r="G252" s="181">
        <f t="shared" si="6"/>
        <v>0</v>
      </c>
    </row>
    <row r="253" spans="2:7">
      <c r="B253" s="174"/>
      <c r="C253" s="181" t="e">
        <f t="shared" si="7"/>
        <v>#DIV/0!</v>
      </c>
      <c r="F253" s="174"/>
      <c r="G253" s="181">
        <f t="shared" si="6"/>
        <v>0</v>
      </c>
    </row>
    <row r="254" spans="2:7">
      <c r="B254" s="174"/>
      <c r="C254" s="181" t="e">
        <f t="shared" si="7"/>
        <v>#DIV/0!</v>
      </c>
      <c r="F254" s="174"/>
      <c r="G254" s="181">
        <f t="shared" si="6"/>
        <v>0</v>
      </c>
    </row>
    <row r="255" spans="2:7">
      <c r="B255" s="174"/>
      <c r="C255" s="181" t="e">
        <f t="shared" si="7"/>
        <v>#DIV/0!</v>
      </c>
      <c r="F255" s="174"/>
      <c r="G255" s="181">
        <f t="shared" si="6"/>
        <v>0</v>
      </c>
    </row>
    <row r="256" spans="2:7">
      <c r="B256" s="174"/>
      <c r="C256" s="181" t="e">
        <f t="shared" si="7"/>
        <v>#DIV/0!</v>
      </c>
      <c r="F256" s="174"/>
      <c r="G256" s="181">
        <f t="shared" si="6"/>
        <v>0</v>
      </c>
    </row>
    <row r="257" spans="2:7">
      <c r="B257" s="174"/>
      <c r="C257" s="181" t="e">
        <f t="shared" si="7"/>
        <v>#DIV/0!</v>
      </c>
      <c r="F257" s="174"/>
      <c r="G257" s="181">
        <f t="shared" si="6"/>
        <v>0</v>
      </c>
    </row>
    <row r="258" spans="2:7">
      <c r="B258" s="174"/>
      <c r="C258" s="181" t="e">
        <f t="shared" si="7"/>
        <v>#DIV/0!</v>
      </c>
      <c r="F258" s="174"/>
      <c r="G258" s="181">
        <f t="shared" si="6"/>
        <v>0</v>
      </c>
    </row>
    <row r="259" spans="2:7">
      <c r="B259" s="174"/>
      <c r="C259" s="181" t="e">
        <f t="shared" si="7"/>
        <v>#DIV/0!</v>
      </c>
      <c r="F259" s="174"/>
      <c r="G259" s="181">
        <f t="shared" si="6"/>
        <v>0</v>
      </c>
    </row>
    <row r="260" spans="2:7">
      <c r="B260" s="174"/>
      <c r="C260" s="181" t="e">
        <f t="shared" si="7"/>
        <v>#DIV/0!</v>
      </c>
      <c r="F260" s="174"/>
      <c r="G260" s="181">
        <f t="shared" si="6"/>
        <v>0</v>
      </c>
    </row>
    <row r="261" spans="2:7">
      <c r="B261" s="174"/>
      <c r="C261" s="181" t="e">
        <f t="shared" si="7"/>
        <v>#DIV/0!</v>
      </c>
      <c r="F261" s="174"/>
      <c r="G261" s="181">
        <f t="shared" si="6"/>
        <v>0</v>
      </c>
    </row>
    <row r="262" spans="2:7">
      <c r="B262" s="174"/>
      <c r="C262" s="181" t="e">
        <f t="shared" si="7"/>
        <v>#DIV/0!</v>
      </c>
      <c r="F262" s="174"/>
      <c r="G262" s="181">
        <f t="shared" si="6"/>
        <v>0</v>
      </c>
    </row>
    <row r="263" spans="2:7">
      <c r="B263" s="174"/>
      <c r="C263" s="181" t="e">
        <f t="shared" si="7"/>
        <v>#DIV/0!</v>
      </c>
      <c r="F263" s="174"/>
      <c r="G263" s="181">
        <f t="shared" ref="G263:G326" si="8">F263-B263</f>
        <v>0</v>
      </c>
    </row>
    <row r="264" spans="2:7">
      <c r="B264" s="174"/>
      <c r="C264" s="181" t="e">
        <f t="shared" si="7"/>
        <v>#DIV/0!</v>
      </c>
      <c r="F264" s="174"/>
      <c r="G264" s="181">
        <f t="shared" si="8"/>
        <v>0</v>
      </c>
    </row>
    <row r="265" spans="2:7">
      <c r="B265" s="174"/>
      <c r="C265" s="181" t="e">
        <f t="shared" si="7"/>
        <v>#DIV/0!</v>
      </c>
      <c r="F265" s="174"/>
      <c r="G265" s="181">
        <f t="shared" si="8"/>
        <v>0</v>
      </c>
    </row>
    <row r="266" spans="2:7">
      <c r="B266" s="174"/>
      <c r="C266" s="181" t="e">
        <f t="shared" si="7"/>
        <v>#DIV/0!</v>
      </c>
      <c r="F266" s="174"/>
      <c r="G266" s="181">
        <f t="shared" si="8"/>
        <v>0</v>
      </c>
    </row>
    <row r="267" spans="2:7">
      <c r="B267" s="174"/>
      <c r="C267" s="181" t="e">
        <f t="shared" si="7"/>
        <v>#DIV/0!</v>
      </c>
      <c r="F267" s="174"/>
      <c r="G267" s="181">
        <f t="shared" si="8"/>
        <v>0</v>
      </c>
    </row>
    <row r="268" spans="2:7">
      <c r="B268" s="174"/>
      <c r="C268" s="181" t="e">
        <f t="shared" si="7"/>
        <v>#DIV/0!</v>
      </c>
      <c r="F268" s="174"/>
      <c r="G268" s="181">
        <f t="shared" si="8"/>
        <v>0</v>
      </c>
    </row>
    <row r="269" spans="2:7">
      <c r="B269" s="174"/>
      <c r="C269" s="181" t="e">
        <f t="shared" si="7"/>
        <v>#DIV/0!</v>
      </c>
      <c r="F269" s="174"/>
      <c r="G269" s="181">
        <f t="shared" si="8"/>
        <v>0</v>
      </c>
    </row>
    <row r="270" spans="2:7">
      <c r="B270" s="174"/>
      <c r="C270" s="181" t="e">
        <f t="shared" si="7"/>
        <v>#DIV/0!</v>
      </c>
      <c r="F270" s="174"/>
      <c r="G270" s="181">
        <f t="shared" si="8"/>
        <v>0</v>
      </c>
    </row>
    <row r="271" spans="2:7">
      <c r="B271" s="174"/>
      <c r="C271" s="181" t="e">
        <f t="shared" si="7"/>
        <v>#DIV/0!</v>
      </c>
      <c r="F271" s="174"/>
      <c r="G271" s="181">
        <f t="shared" si="8"/>
        <v>0</v>
      </c>
    </row>
    <row r="272" spans="2:7">
      <c r="B272" s="174"/>
      <c r="C272" s="181" t="e">
        <f t="shared" si="7"/>
        <v>#DIV/0!</v>
      </c>
      <c r="F272" s="174"/>
      <c r="G272" s="181">
        <f t="shared" si="8"/>
        <v>0</v>
      </c>
    </row>
    <row r="273" spans="2:7">
      <c r="B273" s="174"/>
      <c r="C273" s="181" t="e">
        <f t="shared" si="7"/>
        <v>#DIV/0!</v>
      </c>
      <c r="F273" s="174"/>
      <c r="G273" s="181">
        <f t="shared" si="8"/>
        <v>0</v>
      </c>
    </row>
    <row r="274" spans="2:7">
      <c r="B274" s="174"/>
      <c r="C274" s="181" t="e">
        <f t="shared" ref="C274:C328" si="9">ROUND(AVERAGE(B263:B274),0)</f>
        <v>#DIV/0!</v>
      </c>
      <c r="F274" s="174"/>
      <c r="G274" s="181">
        <f t="shared" si="8"/>
        <v>0</v>
      </c>
    </row>
    <row r="275" spans="2:7">
      <c r="B275" s="174"/>
      <c r="C275" s="181" t="e">
        <f t="shared" si="9"/>
        <v>#DIV/0!</v>
      </c>
      <c r="F275" s="174"/>
      <c r="G275" s="181">
        <f t="shared" si="8"/>
        <v>0</v>
      </c>
    </row>
    <row r="276" spans="2:7">
      <c r="B276" s="174"/>
      <c r="C276" s="181" t="e">
        <f t="shared" si="9"/>
        <v>#DIV/0!</v>
      </c>
      <c r="F276" s="174"/>
      <c r="G276" s="181">
        <f t="shared" si="8"/>
        <v>0</v>
      </c>
    </row>
    <row r="277" spans="2:7">
      <c r="B277" s="174"/>
      <c r="C277" s="181" t="e">
        <f t="shared" si="9"/>
        <v>#DIV/0!</v>
      </c>
      <c r="F277" s="174"/>
      <c r="G277" s="181">
        <f t="shared" si="8"/>
        <v>0</v>
      </c>
    </row>
    <row r="278" spans="2:7">
      <c r="B278" s="174"/>
      <c r="C278" s="181" t="e">
        <f t="shared" si="9"/>
        <v>#DIV/0!</v>
      </c>
      <c r="F278" s="174"/>
      <c r="G278" s="181">
        <f t="shared" si="8"/>
        <v>0</v>
      </c>
    </row>
    <row r="279" spans="2:7">
      <c r="B279" s="174"/>
      <c r="C279" s="181" t="e">
        <f t="shared" si="9"/>
        <v>#DIV/0!</v>
      </c>
      <c r="F279" s="174"/>
      <c r="G279" s="181">
        <f t="shared" si="8"/>
        <v>0</v>
      </c>
    </row>
    <row r="280" spans="2:7">
      <c r="B280" s="174"/>
      <c r="C280" s="181" t="e">
        <f t="shared" si="9"/>
        <v>#DIV/0!</v>
      </c>
      <c r="F280" s="174"/>
      <c r="G280" s="181">
        <f t="shared" si="8"/>
        <v>0</v>
      </c>
    </row>
    <row r="281" spans="2:7">
      <c r="B281" s="174"/>
      <c r="C281" s="181" t="e">
        <f t="shared" si="9"/>
        <v>#DIV/0!</v>
      </c>
      <c r="F281" s="174"/>
      <c r="G281" s="181">
        <f t="shared" si="8"/>
        <v>0</v>
      </c>
    </row>
    <row r="282" spans="2:7">
      <c r="B282" s="174"/>
      <c r="C282" s="181" t="e">
        <f t="shared" si="9"/>
        <v>#DIV/0!</v>
      </c>
      <c r="F282" s="174"/>
      <c r="G282" s="181">
        <f t="shared" si="8"/>
        <v>0</v>
      </c>
    </row>
    <row r="283" spans="2:7">
      <c r="B283" s="174"/>
      <c r="C283" s="181" t="e">
        <f t="shared" si="9"/>
        <v>#DIV/0!</v>
      </c>
      <c r="F283" s="174"/>
      <c r="G283" s="181">
        <f t="shared" si="8"/>
        <v>0</v>
      </c>
    </row>
    <row r="284" spans="2:7">
      <c r="B284" s="174"/>
      <c r="C284" s="181" t="e">
        <f t="shared" si="9"/>
        <v>#DIV/0!</v>
      </c>
      <c r="F284" s="174"/>
      <c r="G284" s="181">
        <f t="shared" si="8"/>
        <v>0</v>
      </c>
    </row>
    <row r="285" spans="2:7">
      <c r="B285" s="174"/>
      <c r="C285" s="181" t="e">
        <f t="shared" si="9"/>
        <v>#DIV/0!</v>
      </c>
      <c r="F285" s="174"/>
      <c r="G285" s="181">
        <f t="shared" si="8"/>
        <v>0</v>
      </c>
    </row>
    <row r="286" spans="2:7">
      <c r="B286" s="174"/>
      <c r="C286" s="181" t="e">
        <f t="shared" si="9"/>
        <v>#DIV/0!</v>
      </c>
      <c r="F286" s="174"/>
      <c r="G286" s="181">
        <f t="shared" si="8"/>
        <v>0</v>
      </c>
    </row>
    <row r="287" spans="2:7">
      <c r="B287" s="174"/>
      <c r="C287" s="181" t="e">
        <f t="shared" si="9"/>
        <v>#DIV/0!</v>
      </c>
      <c r="F287" s="174"/>
      <c r="G287" s="181">
        <f t="shared" si="8"/>
        <v>0</v>
      </c>
    </row>
    <row r="288" spans="2:7">
      <c r="B288" s="174"/>
      <c r="C288" s="181" t="e">
        <f t="shared" si="9"/>
        <v>#DIV/0!</v>
      </c>
      <c r="F288" s="174"/>
      <c r="G288" s="181">
        <f t="shared" si="8"/>
        <v>0</v>
      </c>
    </row>
    <row r="289" spans="2:7">
      <c r="B289" s="174"/>
      <c r="C289" s="181" t="e">
        <f t="shared" si="9"/>
        <v>#DIV/0!</v>
      </c>
      <c r="F289" s="174"/>
      <c r="G289" s="181">
        <f t="shared" si="8"/>
        <v>0</v>
      </c>
    </row>
    <row r="290" spans="2:7">
      <c r="B290" s="174"/>
      <c r="C290" s="181" t="e">
        <f t="shared" si="9"/>
        <v>#DIV/0!</v>
      </c>
      <c r="F290" s="174"/>
      <c r="G290" s="181">
        <f t="shared" si="8"/>
        <v>0</v>
      </c>
    </row>
    <row r="291" spans="2:7">
      <c r="B291" s="174"/>
      <c r="C291" s="181" t="e">
        <f t="shared" si="9"/>
        <v>#DIV/0!</v>
      </c>
      <c r="F291" s="174"/>
      <c r="G291" s="181">
        <f t="shared" si="8"/>
        <v>0</v>
      </c>
    </row>
    <row r="292" spans="2:7">
      <c r="B292" s="174"/>
      <c r="C292" s="181" t="e">
        <f t="shared" si="9"/>
        <v>#DIV/0!</v>
      </c>
      <c r="F292" s="174"/>
      <c r="G292" s="181">
        <f t="shared" si="8"/>
        <v>0</v>
      </c>
    </row>
    <row r="293" spans="2:7">
      <c r="B293" s="174"/>
      <c r="C293" s="181" t="e">
        <f t="shared" si="9"/>
        <v>#DIV/0!</v>
      </c>
      <c r="F293" s="174"/>
      <c r="G293" s="181">
        <f t="shared" si="8"/>
        <v>0</v>
      </c>
    </row>
    <row r="294" spans="2:7">
      <c r="B294" s="174"/>
      <c r="C294" s="181" t="e">
        <f t="shared" si="9"/>
        <v>#DIV/0!</v>
      </c>
      <c r="F294" s="174"/>
      <c r="G294" s="181">
        <f t="shared" si="8"/>
        <v>0</v>
      </c>
    </row>
    <row r="295" spans="2:7">
      <c r="B295" s="174"/>
      <c r="C295" s="181" t="e">
        <f t="shared" si="9"/>
        <v>#DIV/0!</v>
      </c>
      <c r="F295" s="174"/>
      <c r="G295" s="181">
        <f t="shared" si="8"/>
        <v>0</v>
      </c>
    </row>
    <row r="296" spans="2:7">
      <c r="B296" s="174"/>
      <c r="C296" s="181" t="e">
        <f t="shared" si="9"/>
        <v>#DIV/0!</v>
      </c>
      <c r="F296" s="174"/>
      <c r="G296" s="181">
        <f t="shared" si="8"/>
        <v>0</v>
      </c>
    </row>
    <row r="297" spans="2:7">
      <c r="B297" s="174"/>
      <c r="C297" s="181" t="e">
        <f t="shared" si="9"/>
        <v>#DIV/0!</v>
      </c>
      <c r="F297" s="174"/>
      <c r="G297" s="181">
        <f t="shared" si="8"/>
        <v>0</v>
      </c>
    </row>
    <row r="298" spans="2:7">
      <c r="B298" s="174"/>
      <c r="C298" s="181" t="e">
        <f t="shared" si="9"/>
        <v>#DIV/0!</v>
      </c>
      <c r="F298" s="174"/>
      <c r="G298" s="181">
        <f t="shared" si="8"/>
        <v>0</v>
      </c>
    </row>
    <row r="299" spans="2:7">
      <c r="B299" s="174"/>
      <c r="C299" s="181" t="e">
        <f t="shared" si="9"/>
        <v>#DIV/0!</v>
      </c>
      <c r="F299" s="174"/>
      <c r="G299" s="181">
        <f t="shared" si="8"/>
        <v>0</v>
      </c>
    </row>
    <row r="300" spans="2:7">
      <c r="B300" s="174"/>
      <c r="C300" s="181" t="e">
        <f t="shared" si="9"/>
        <v>#DIV/0!</v>
      </c>
      <c r="F300" s="174"/>
      <c r="G300" s="181">
        <f t="shared" si="8"/>
        <v>0</v>
      </c>
    </row>
    <row r="301" spans="2:7">
      <c r="B301" s="174"/>
      <c r="C301" s="181" t="e">
        <f t="shared" si="9"/>
        <v>#DIV/0!</v>
      </c>
      <c r="F301" s="174"/>
      <c r="G301" s="181">
        <f t="shared" si="8"/>
        <v>0</v>
      </c>
    </row>
    <row r="302" spans="2:7">
      <c r="B302" s="174"/>
      <c r="C302" s="181" t="e">
        <f t="shared" si="9"/>
        <v>#DIV/0!</v>
      </c>
      <c r="F302" s="174"/>
      <c r="G302" s="181">
        <f t="shared" si="8"/>
        <v>0</v>
      </c>
    </row>
    <row r="303" spans="2:7">
      <c r="B303" s="174"/>
      <c r="C303" s="181" t="e">
        <f t="shared" si="9"/>
        <v>#DIV/0!</v>
      </c>
      <c r="F303" s="174"/>
      <c r="G303" s="181">
        <f t="shared" si="8"/>
        <v>0</v>
      </c>
    </row>
    <row r="304" spans="2:7">
      <c r="B304" s="174"/>
      <c r="C304" s="181" t="e">
        <f t="shared" si="9"/>
        <v>#DIV/0!</v>
      </c>
      <c r="F304" s="174"/>
      <c r="G304" s="181">
        <f t="shared" si="8"/>
        <v>0</v>
      </c>
    </row>
    <row r="305" spans="2:7">
      <c r="B305" s="174"/>
      <c r="C305" s="181" t="e">
        <f t="shared" si="9"/>
        <v>#DIV/0!</v>
      </c>
      <c r="F305" s="174"/>
      <c r="G305" s="181">
        <f t="shared" si="8"/>
        <v>0</v>
      </c>
    </row>
    <row r="306" spans="2:7">
      <c r="B306" s="174"/>
      <c r="C306" s="181" t="e">
        <f t="shared" si="9"/>
        <v>#DIV/0!</v>
      </c>
      <c r="F306" s="174"/>
      <c r="G306" s="181">
        <f t="shared" si="8"/>
        <v>0</v>
      </c>
    </row>
    <row r="307" spans="2:7">
      <c r="B307" s="174"/>
      <c r="C307" s="181" t="e">
        <f t="shared" si="9"/>
        <v>#DIV/0!</v>
      </c>
      <c r="F307" s="174"/>
      <c r="G307" s="181">
        <f t="shared" si="8"/>
        <v>0</v>
      </c>
    </row>
    <row r="308" spans="2:7">
      <c r="B308" s="174"/>
      <c r="C308" s="181" t="e">
        <f t="shared" si="9"/>
        <v>#DIV/0!</v>
      </c>
      <c r="F308" s="174"/>
      <c r="G308" s="181">
        <f t="shared" si="8"/>
        <v>0</v>
      </c>
    </row>
    <row r="309" spans="2:7">
      <c r="B309" s="174"/>
      <c r="C309" s="181" t="e">
        <f t="shared" si="9"/>
        <v>#DIV/0!</v>
      </c>
      <c r="F309" s="174"/>
      <c r="G309" s="181">
        <f t="shared" si="8"/>
        <v>0</v>
      </c>
    </row>
    <row r="310" spans="2:7">
      <c r="B310" s="174"/>
      <c r="C310" s="181" t="e">
        <f t="shared" si="9"/>
        <v>#DIV/0!</v>
      </c>
      <c r="F310" s="174"/>
      <c r="G310" s="181">
        <f t="shared" si="8"/>
        <v>0</v>
      </c>
    </row>
    <row r="311" spans="2:7">
      <c r="B311" s="174"/>
      <c r="C311" s="181" t="e">
        <f t="shared" si="9"/>
        <v>#DIV/0!</v>
      </c>
      <c r="F311" s="174"/>
      <c r="G311" s="181">
        <f t="shared" si="8"/>
        <v>0</v>
      </c>
    </row>
    <row r="312" spans="2:7">
      <c r="B312" s="174"/>
      <c r="C312" s="181" t="e">
        <f t="shared" si="9"/>
        <v>#DIV/0!</v>
      </c>
      <c r="F312" s="174"/>
      <c r="G312" s="181">
        <f t="shared" si="8"/>
        <v>0</v>
      </c>
    </row>
    <row r="313" spans="2:7">
      <c r="B313" s="174"/>
      <c r="C313" s="181" t="e">
        <f t="shared" si="9"/>
        <v>#DIV/0!</v>
      </c>
      <c r="F313" s="174"/>
      <c r="G313" s="181">
        <f t="shared" si="8"/>
        <v>0</v>
      </c>
    </row>
    <row r="314" spans="2:7">
      <c r="B314" s="174"/>
      <c r="C314" s="181" t="e">
        <f t="shared" si="9"/>
        <v>#DIV/0!</v>
      </c>
      <c r="F314" s="174"/>
      <c r="G314" s="181">
        <f t="shared" si="8"/>
        <v>0</v>
      </c>
    </row>
    <row r="315" spans="2:7">
      <c r="B315" s="174"/>
      <c r="C315" s="181" t="e">
        <f t="shared" si="9"/>
        <v>#DIV/0!</v>
      </c>
      <c r="F315" s="174"/>
      <c r="G315" s="181">
        <f t="shared" si="8"/>
        <v>0</v>
      </c>
    </row>
    <row r="316" spans="2:7">
      <c r="B316" s="174"/>
      <c r="C316" s="181" t="e">
        <f t="shared" si="9"/>
        <v>#DIV/0!</v>
      </c>
      <c r="F316" s="174"/>
      <c r="G316" s="181">
        <f t="shared" si="8"/>
        <v>0</v>
      </c>
    </row>
    <row r="317" spans="2:7">
      <c r="B317" s="174"/>
      <c r="C317" s="181" t="e">
        <f t="shared" si="9"/>
        <v>#DIV/0!</v>
      </c>
      <c r="F317" s="174"/>
      <c r="G317" s="181">
        <f t="shared" si="8"/>
        <v>0</v>
      </c>
    </row>
    <row r="318" spans="2:7">
      <c r="B318" s="174"/>
      <c r="C318" s="181" t="e">
        <f t="shared" si="9"/>
        <v>#DIV/0!</v>
      </c>
      <c r="F318" s="174"/>
      <c r="G318" s="181">
        <f t="shared" si="8"/>
        <v>0</v>
      </c>
    </row>
    <row r="319" spans="2:7">
      <c r="B319" s="174"/>
      <c r="C319" s="181" t="e">
        <f t="shared" si="9"/>
        <v>#DIV/0!</v>
      </c>
      <c r="F319" s="174"/>
      <c r="G319" s="181">
        <f t="shared" si="8"/>
        <v>0</v>
      </c>
    </row>
    <row r="320" spans="2:7">
      <c r="B320" s="174"/>
      <c r="C320" s="181" t="e">
        <f t="shared" si="9"/>
        <v>#DIV/0!</v>
      </c>
      <c r="F320" s="174"/>
      <c r="G320" s="181">
        <f t="shared" si="8"/>
        <v>0</v>
      </c>
    </row>
    <row r="321" spans="2:7">
      <c r="B321" s="174"/>
      <c r="C321" s="181" t="e">
        <f t="shared" si="9"/>
        <v>#DIV/0!</v>
      </c>
      <c r="F321" s="174"/>
      <c r="G321" s="181">
        <f t="shared" si="8"/>
        <v>0</v>
      </c>
    </row>
    <row r="322" spans="2:7">
      <c r="B322" s="174"/>
      <c r="C322" s="181" t="e">
        <f t="shared" si="9"/>
        <v>#DIV/0!</v>
      </c>
      <c r="F322" s="174"/>
      <c r="G322" s="181">
        <f t="shared" si="8"/>
        <v>0</v>
      </c>
    </row>
    <row r="323" spans="2:7">
      <c r="B323" s="174"/>
      <c r="C323" s="181" t="e">
        <f t="shared" si="9"/>
        <v>#DIV/0!</v>
      </c>
      <c r="F323" s="174"/>
      <c r="G323" s="181">
        <f t="shared" si="8"/>
        <v>0</v>
      </c>
    </row>
    <row r="324" spans="2:7">
      <c r="B324" s="174"/>
      <c r="C324" s="181" t="e">
        <f t="shared" si="9"/>
        <v>#DIV/0!</v>
      </c>
      <c r="F324" s="174"/>
      <c r="G324" s="181">
        <f t="shared" si="8"/>
        <v>0</v>
      </c>
    </row>
    <row r="325" spans="2:7">
      <c r="B325" s="174"/>
      <c r="C325" s="181" t="e">
        <f t="shared" si="9"/>
        <v>#DIV/0!</v>
      </c>
      <c r="F325" s="174"/>
      <c r="G325" s="181">
        <f t="shared" si="8"/>
        <v>0</v>
      </c>
    </row>
    <row r="326" spans="2:7">
      <c r="B326" s="174"/>
      <c r="C326" s="181" t="e">
        <f t="shared" si="9"/>
        <v>#DIV/0!</v>
      </c>
      <c r="F326" s="174"/>
      <c r="G326" s="181">
        <f t="shared" si="8"/>
        <v>0</v>
      </c>
    </row>
    <row r="327" spans="2:7">
      <c r="B327" s="174"/>
      <c r="C327" s="181" t="e">
        <f t="shared" si="9"/>
        <v>#DIV/0!</v>
      </c>
      <c r="F327" s="174"/>
      <c r="G327" s="181">
        <f t="shared" ref="G327:G328" si="10">F327-B327</f>
        <v>0</v>
      </c>
    </row>
    <row r="328" spans="2:7">
      <c r="B328" s="174"/>
      <c r="C328" s="181" t="e">
        <f t="shared" si="9"/>
        <v>#DIV/0!</v>
      </c>
      <c r="F328" s="174"/>
      <c r="G328" s="181">
        <f t="shared" si="10"/>
        <v>0</v>
      </c>
    </row>
    <row r="329" spans="2:7">
      <c r="B329" s="174"/>
      <c r="F329" s="174"/>
    </row>
    <row r="330" spans="2:7">
      <c r="B330" s="174"/>
    </row>
    <row r="331" spans="2:7">
      <c r="B331" s="174"/>
    </row>
    <row r="332" spans="2:7">
      <c r="B332" s="174"/>
    </row>
    <row r="333" spans="2:7">
      <c r="B333" s="174"/>
    </row>
    <row r="334" spans="2:7">
      <c r="B334" s="174"/>
    </row>
    <row r="335" spans="2:7">
      <c r="B335" s="174"/>
    </row>
    <row r="336" spans="2:7">
      <c r="B336" s="174"/>
    </row>
    <row r="337" spans="2:2">
      <c r="B337" s="174"/>
    </row>
    <row r="338" spans="2:2">
      <c r="B338" s="174"/>
    </row>
    <row r="339" spans="2:2">
      <c r="B339" s="174"/>
    </row>
    <row r="340" spans="2:2">
      <c r="B340" s="174"/>
    </row>
    <row r="341" spans="2:2">
      <c r="B341" s="174"/>
    </row>
    <row r="342" spans="2:2">
      <c r="B342" s="174"/>
    </row>
    <row r="343" spans="2:2">
      <c r="B343" s="174"/>
    </row>
    <row r="344" spans="2:2">
      <c r="B344" s="174"/>
    </row>
    <row r="345" spans="2:2">
      <c r="B345" s="174"/>
    </row>
    <row r="346" spans="2:2">
      <c r="B346" s="174"/>
    </row>
    <row r="347" spans="2:2">
      <c r="B347" s="174"/>
    </row>
    <row r="348" spans="2:2">
      <c r="B348" s="174"/>
    </row>
    <row r="349" spans="2:2">
      <c r="B349" s="174"/>
    </row>
    <row r="350" spans="2:2">
      <c r="B350" s="174"/>
    </row>
    <row r="351" spans="2:2">
      <c r="B351" s="174"/>
    </row>
    <row r="352" spans="2:2">
      <c r="B352" s="174"/>
    </row>
    <row r="353" spans="2:2">
      <c r="B353" s="174"/>
    </row>
    <row r="354" spans="2:2">
      <c r="B354" s="174"/>
    </row>
    <row r="355" spans="2:2">
      <c r="B355" s="174"/>
    </row>
    <row r="356" spans="2:2">
      <c r="B356" s="174"/>
    </row>
    <row r="357" spans="2:2">
      <c r="B357" s="174"/>
    </row>
    <row r="358" spans="2:2">
      <c r="B358" s="174"/>
    </row>
    <row r="359" spans="2:2">
      <c r="B359" s="174"/>
    </row>
    <row r="360" spans="2:2">
      <c r="B360" s="174"/>
    </row>
    <row r="361" spans="2:2">
      <c r="B361" s="174"/>
    </row>
    <row r="362" spans="2:2">
      <c r="B362" s="174"/>
    </row>
    <row r="363" spans="2:2">
      <c r="B363" s="174"/>
    </row>
    <row r="364" spans="2:2">
      <c r="B364" s="174"/>
    </row>
    <row r="365" spans="2:2">
      <c r="B365" s="174"/>
    </row>
    <row r="366" spans="2:2">
      <c r="B366" s="174"/>
    </row>
    <row r="367" spans="2:2">
      <c r="B367" s="174"/>
    </row>
    <row r="368" spans="2:2">
      <c r="B368" s="174"/>
    </row>
    <row r="369" spans="2:2">
      <c r="B369" s="174"/>
    </row>
    <row r="370" spans="2:2">
      <c r="B370" s="174"/>
    </row>
    <row r="371" spans="2:2">
      <c r="B371" s="174"/>
    </row>
    <row r="372" spans="2:2">
      <c r="B372" s="174"/>
    </row>
    <row r="373" spans="2:2">
      <c r="B373" s="174"/>
    </row>
    <row r="374" spans="2:2">
      <c r="B374" s="174"/>
    </row>
    <row r="375" spans="2:2">
      <c r="B375" s="174"/>
    </row>
    <row r="376" spans="2:2">
      <c r="B376" s="174"/>
    </row>
    <row r="377" spans="2:2">
      <c r="B377" s="174"/>
    </row>
    <row r="378" spans="2:2">
      <c r="B378" s="174"/>
    </row>
    <row r="379" spans="2:2">
      <c r="B379" s="174"/>
    </row>
    <row r="380" spans="2:2">
      <c r="B380" s="174"/>
    </row>
    <row r="381" spans="2:2">
      <c r="B381" s="174"/>
    </row>
    <row r="382" spans="2:2">
      <c r="B382" s="174"/>
    </row>
    <row r="383" spans="2:2">
      <c r="B383" s="174"/>
    </row>
    <row r="384" spans="2:2">
      <c r="B384" s="174"/>
    </row>
    <row r="385" spans="2:2">
      <c r="B385" s="174"/>
    </row>
    <row r="386" spans="2:2">
      <c r="B386" s="174"/>
    </row>
    <row r="387" spans="2:2">
      <c r="B387" s="174"/>
    </row>
    <row r="388" spans="2:2">
      <c r="B388" s="174"/>
    </row>
    <row r="389" spans="2:2">
      <c r="B389" s="174"/>
    </row>
    <row r="390" spans="2:2">
      <c r="B390" s="174"/>
    </row>
    <row r="391" spans="2:2">
      <c r="B391" s="174"/>
    </row>
    <row r="392" spans="2:2">
      <c r="B392" s="174"/>
    </row>
    <row r="393" spans="2:2">
      <c r="B393" s="174"/>
    </row>
    <row r="394" spans="2:2">
      <c r="B394" s="174"/>
    </row>
    <row r="395" spans="2:2">
      <c r="B395" s="174"/>
    </row>
    <row r="396" spans="2:2">
      <c r="B396" s="174"/>
    </row>
    <row r="397" spans="2:2">
      <c r="B397" s="174"/>
    </row>
    <row r="398" spans="2:2">
      <c r="B398" s="174"/>
    </row>
    <row r="399" spans="2:2">
      <c r="B399" s="174"/>
    </row>
    <row r="400" spans="2:2">
      <c r="B400" s="174"/>
    </row>
    <row r="401" spans="2:2">
      <c r="B401" s="174"/>
    </row>
    <row r="402" spans="2:2">
      <c r="B402" s="174"/>
    </row>
    <row r="403" spans="2:2">
      <c r="B403" s="174"/>
    </row>
    <row r="404" spans="2:2">
      <c r="B404" s="174"/>
    </row>
    <row r="405" spans="2:2">
      <c r="B405" s="174"/>
    </row>
    <row r="406" spans="2:2">
      <c r="B406" s="174"/>
    </row>
    <row r="407" spans="2:2">
      <c r="B407" s="174"/>
    </row>
    <row r="408" spans="2:2">
      <c r="B408" s="174"/>
    </row>
    <row r="409" spans="2:2">
      <c r="B409" s="174"/>
    </row>
    <row r="410" spans="2:2">
      <c r="B410" s="174"/>
    </row>
    <row r="411" spans="2:2">
      <c r="B411" s="174"/>
    </row>
    <row r="412" spans="2:2">
      <c r="B412" s="174"/>
    </row>
    <row r="413" spans="2:2">
      <c r="B413" s="174"/>
    </row>
    <row r="414" spans="2:2">
      <c r="B414" s="174"/>
    </row>
    <row r="415" spans="2:2">
      <c r="B415" s="174"/>
    </row>
    <row r="416" spans="2:2">
      <c r="B416" s="174"/>
    </row>
    <row r="417" spans="2:2">
      <c r="B417" s="174"/>
    </row>
    <row r="418" spans="2:2">
      <c r="B418" s="174"/>
    </row>
    <row r="419" spans="2:2">
      <c r="B419" s="174"/>
    </row>
    <row r="420" spans="2:2">
      <c r="B420" s="174"/>
    </row>
    <row r="421" spans="2:2">
      <c r="B421" s="174"/>
    </row>
    <row r="422" spans="2:2">
      <c r="B422" s="174"/>
    </row>
    <row r="423" spans="2:2">
      <c r="B423" s="174"/>
    </row>
    <row r="424" spans="2:2">
      <c r="B424" s="174"/>
    </row>
    <row r="425" spans="2:2">
      <c r="B425" s="174"/>
    </row>
    <row r="426" spans="2:2">
      <c r="B426" s="174"/>
    </row>
    <row r="427" spans="2:2">
      <c r="B427" s="174"/>
    </row>
    <row r="428" spans="2:2">
      <c r="B428" s="174"/>
    </row>
    <row r="429" spans="2:2">
      <c r="B429" s="174"/>
    </row>
    <row r="430" spans="2:2">
      <c r="B430" s="174"/>
    </row>
    <row r="431" spans="2:2">
      <c r="B431" s="174"/>
    </row>
    <row r="432" spans="2:2">
      <c r="B432" s="174"/>
    </row>
    <row r="433" spans="2:2">
      <c r="B433" s="174"/>
    </row>
    <row r="434" spans="2:2">
      <c r="B434" s="174"/>
    </row>
    <row r="435" spans="2:2">
      <c r="B435" s="174"/>
    </row>
    <row r="436" spans="2:2">
      <c r="B436" s="174"/>
    </row>
    <row r="437" spans="2:2">
      <c r="B437" s="174"/>
    </row>
    <row r="438" spans="2:2">
      <c r="B438" s="174"/>
    </row>
    <row r="439" spans="2:2">
      <c r="B439" s="174"/>
    </row>
    <row r="440" spans="2:2">
      <c r="B440" s="174"/>
    </row>
    <row r="441" spans="2:2">
      <c r="B441" s="174"/>
    </row>
    <row r="442" spans="2:2">
      <c r="B442" s="174"/>
    </row>
    <row r="443" spans="2:2">
      <c r="B443" s="174"/>
    </row>
    <row r="444" spans="2:2">
      <c r="B444" s="174"/>
    </row>
    <row r="445" spans="2:2">
      <c r="B445" s="174"/>
    </row>
    <row r="446" spans="2:2">
      <c r="B446" s="174"/>
    </row>
    <row r="447" spans="2:2">
      <c r="B447" s="174"/>
    </row>
    <row r="448" spans="2:2">
      <c r="B448" s="174"/>
    </row>
    <row r="449" spans="2:2">
      <c r="B449" s="174"/>
    </row>
    <row r="450" spans="2:2">
      <c r="B450" s="174"/>
    </row>
    <row r="451" spans="2:2">
      <c r="B451" s="174"/>
    </row>
    <row r="452" spans="2:2">
      <c r="B452" s="174"/>
    </row>
    <row r="453" spans="2:2">
      <c r="B453" s="174"/>
    </row>
    <row r="454" spans="2:2">
      <c r="B454" s="174"/>
    </row>
    <row r="455" spans="2:2">
      <c r="B455" s="174"/>
    </row>
    <row r="456" spans="2:2">
      <c r="B456" s="174"/>
    </row>
    <row r="457" spans="2:2">
      <c r="B457" s="174"/>
    </row>
    <row r="458" spans="2:2">
      <c r="B458" s="174"/>
    </row>
    <row r="459" spans="2:2">
      <c r="B459" s="174"/>
    </row>
    <row r="460" spans="2:2">
      <c r="B460" s="174"/>
    </row>
    <row r="461" spans="2:2">
      <c r="B461" s="174"/>
    </row>
    <row r="462" spans="2:2">
      <c r="B462" s="174"/>
    </row>
    <row r="463" spans="2:2">
      <c r="B463" s="174"/>
    </row>
    <row r="464" spans="2:2">
      <c r="B464" s="174"/>
    </row>
    <row r="465" spans="2:2">
      <c r="B465" s="174"/>
    </row>
    <row r="466" spans="2:2">
      <c r="B466" s="174"/>
    </row>
    <row r="467" spans="2:2">
      <c r="B467" s="174"/>
    </row>
    <row r="468" spans="2:2">
      <c r="B468" s="174"/>
    </row>
    <row r="469" spans="2:2">
      <c r="B469" s="174"/>
    </row>
    <row r="470" spans="2:2">
      <c r="B470" s="174"/>
    </row>
    <row r="471" spans="2:2">
      <c r="B471" s="174"/>
    </row>
    <row r="472" spans="2:2">
      <c r="B472" s="174"/>
    </row>
    <row r="473" spans="2:2">
      <c r="B473" s="174"/>
    </row>
    <row r="474" spans="2:2">
      <c r="B474" s="174"/>
    </row>
    <row r="475" spans="2:2">
      <c r="B475" s="174"/>
    </row>
    <row r="476" spans="2:2">
      <c r="B476" s="174"/>
    </row>
    <row r="477" spans="2:2">
      <c r="B477" s="174"/>
    </row>
    <row r="478" spans="2:2">
      <c r="B478" s="174"/>
    </row>
    <row r="479" spans="2:2">
      <c r="B479" s="174"/>
    </row>
    <row r="480" spans="2:2">
      <c r="B480" s="174"/>
    </row>
    <row r="481" spans="2:2">
      <c r="B481" s="174"/>
    </row>
    <row r="482" spans="2:2">
      <c r="B482" s="174"/>
    </row>
    <row r="483" spans="2:2">
      <c r="B483" s="174"/>
    </row>
    <row r="484" spans="2:2">
      <c r="B484" s="174"/>
    </row>
    <row r="485" spans="2:2">
      <c r="B485" s="174"/>
    </row>
    <row r="486" spans="2:2">
      <c r="B486" s="174"/>
    </row>
    <row r="487" spans="2:2">
      <c r="B487" s="174"/>
    </row>
    <row r="488" spans="2:2">
      <c r="B488" s="174"/>
    </row>
    <row r="489" spans="2:2">
      <c r="B489" s="174"/>
    </row>
    <row r="490" spans="2:2">
      <c r="B490" s="174"/>
    </row>
    <row r="491" spans="2:2">
      <c r="B491" s="174"/>
    </row>
    <row r="492" spans="2:2">
      <c r="B492" s="174"/>
    </row>
    <row r="493" spans="2:2">
      <c r="B493" s="174"/>
    </row>
    <row r="494" spans="2:2">
      <c r="B494" s="174"/>
    </row>
    <row r="495" spans="2:2">
      <c r="B495" s="174"/>
    </row>
    <row r="496" spans="2:2">
      <c r="B496" s="174"/>
    </row>
    <row r="497" spans="2:2">
      <c r="B497" s="174"/>
    </row>
    <row r="498" spans="2:2">
      <c r="B498" s="174"/>
    </row>
    <row r="499" spans="2:2">
      <c r="B499" s="174"/>
    </row>
    <row r="500" spans="2:2">
      <c r="B500" s="174"/>
    </row>
    <row r="501" spans="2:2">
      <c r="B501" s="174"/>
    </row>
    <row r="502" spans="2:2">
      <c r="B502" s="174"/>
    </row>
    <row r="503" spans="2:2">
      <c r="B503" s="174"/>
    </row>
    <row r="504" spans="2:2">
      <c r="B504" s="174"/>
    </row>
    <row r="505" spans="2:2">
      <c r="B505" s="174"/>
    </row>
    <row r="506" spans="2:2">
      <c r="B506" s="174"/>
    </row>
    <row r="507" spans="2:2">
      <c r="B507" s="174"/>
    </row>
    <row r="508" spans="2:2">
      <c r="B508" s="174"/>
    </row>
    <row r="509" spans="2:2">
      <c r="B509" s="174"/>
    </row>
    <row r="510" spans="2:2">
      <c r="B510" s="174"/>
    </row>
    <row r="511" spans="2:2">
      <c r="B511" s="174"/>
    </row>
    <row r="512" spans="2:2">
      <c r="B512" s="174"/>
    </row>
    <row r="513" spans="2:2">
      <c r="B513" s="174"/>
    </row>
    <row r="514" spans="2:2">
      <c r="B514" s="174"/>
    </row>
    <row r="515" spans="2:2">
      <c r="B515" s="174"/>
    </row>
    <row r="516" spans="2:2">
      <c r="B516" s="174"/>
    </row>
    <row r="517" spans="2:2">
      <c r="B517" s="174"/>
    </row>
    <row r="518" spans="2:2">
      <c r="B518" s="174"/>
    </row>
    <row r="519" spans="2:2">
      <c r="B519" s="174"/>
    </row>
    <row r="520" spans="2:2">
      <c r="B520" s="174"/>
    </row>
    <row r="521" spans="2:2">
      <c r="B521" s="174"/>
    </row>
    <row r="522" spans="2:2">
      <c r="B522" s="174"/>
    </row>
    <row r="523" spans="2:2">
      <c r="B523" s="174"/>
    </row>
    <row r="524" spans="2:2">
      <c r="B524" s="174"/>
    </row>
    <row r="525" spans="2:2">
      <c r="B525" s="174"/>
    </row>
    <row r="526" spans="2:2">
      <c r="B526" s="174"/>
    </row>
    <row r="527" spans="2:2">
      <c r="B527" s="174"/>
    </row>
    <row r="528" spans="2:2">
      <c r="B528" s="174"/>
    </row>
    <row r="529" spans="2:2">
      <c r="B529" s="174"/>
    </row>
    <row r="530" spans="2:2">
      <c r="B530" s="174"/>
    </row>
    <row r="531" spans="2:2">
      <c r="B531" s="174"/>
    </row>
    <row r="532" spans="2:2">
      <c r="B532" s="174"/>
    </row>
    <row r="533" spans="2:2">
      <c r="B533" s="174"/>
    </row>
    <row r="534" spans="2:2">
      <c r="B534" s="174"/>
    </row>
    <row r="535" spans="2:2">
      <c r="B535" s="174"/>
    </row>
    <row r="536" spans="2:2">
      <c r="B536" s="174"/>
    </row>
    <row r="537" spans="2:2">
      <c r="B537" s="174"/>
    </row>
    <row r="538" spans="2:2">
      <c r="B538" s="174"/>
    </row>
    <row r="539" spans="2:2">
      <c r="B539" s="174"/>
    </row>
    <row r="540" spans="2:2">
      <c r="B540" s="174"/>
    </row>
    <row r="541" spans="2:2">
      <c r="B541" s="174"/>
    </row>
    <row r="542" spans="2:2">
      <c r="B542" s="174"/>
    </row>
    <row r="543" spans="2:2">
      <c r="B543" s="174"/>
    </row>
    <row r="544" spans="2:2">
      <c r="B544" s="174"/>
    </row>
    <row r="545" spans="2:2">
      <c r="B545" s="174"/>
    </row>
    <row r="546" spans="2:2">
      <c r="B546" s="174"/>
    </row>
    <row r="547" spans="2:2">
      <c r="B547" s="174"/>
    </row>
    <row r="548" spans="2:2">
      <c r="B548" s="174"/>
    </row>
    <row r="549" spans="2:2">
      <c r="B549" s="174"/>
    </row>
    <row r="550" spans="2:2">
      <c r="B550" s="174"/>
    </row>
    <row r="551" spans="2:2">
      <c r="B551" s="174"/>
    </row>
    <row r="552" spans="2:2">
      <c r="B552" s="174"/>
    </row>
    <row r="553" spans="2:2">
      <c r="B553" s="174"/>
    </row>
    <row r="554" spans="2:2">
      <c r="B554" s="174"/>
    </row>
    <row r="555" spans="2:2">
      <c r="B555" s="174"/>
    </row>
    <row r="556" spans="2:2">
      <c r="B556" s="174"/>
    </row>
    <row r="557" spans="2:2">
      <c r="B557" s="174"/>
    </row>
    <row r="558" spans="2:2">
      <c r="B558" s="174"/>
    </row>
    <row r="559" spans="2:2">
      <c r="B559" s="174"/>
    </row>
    <row r="560" spans="2:2">
      <c r="B560" s="174"/>
    </row>
    <row r="561" spans="2:2">
      <c r="B561" s="174"/>
    </row>
    <row r="562" spans="2:2">
      <c r="B562" s="174"/>
    </row>
    <row r="563" spans="2:2">
      <c r="B563" s="174"/>
    </row>
    <row r="564" spans="2:2">
      <c r="B564" s="174"/>
    </row>
    <row r="565" spans="2:2">
      <c r="B565" s="174"/>
    </row>
    <row r="566" spans="2:2">
      <c r="B566" s="174"/>
    </row>
    <row r="567" spans="2:2">
      <c r="B567" s="174"/>
    </row>
    <row r="568" spans="2:2">
      <c r="B568" s="174"/>
    </row>
    <row r="569" spans="2:2">
      <c r="B569" s="174"/>
    </row>
    <row r="570" spans="2:2">
      <c r="B570" s="174"/>
    </row>
    <row r="571" spans="2:2">
      <c r="B571" s="174"/>
    </row>
    <row r="572" spans="2:2">
      <c r="B572" s="174"/>
    </row>
    <row r="573" spans="2:2">
      <c r="B573" s="174"/>
    </row>
    <row r="574" spans="2:2">
      <c r="B574" s="174"/>
    </row>
    <row r="575" spans="2:2">
      <c r="B575" s="174"/>
    </row>
    <row r="576" spans="2:2">
      <c r="B576" s="174"/>
    </row>
    <row r="577" spans="2:2">
      <c r="B577" s="174"/>
    </row>
    <row r="578" spans="2:2">
      <c r="B578" s="174"/>
    </row>
    <row r="579" spans="2:2">
      <c r="B579" s="174"/>
    </row>
    <row r="580" spans="2:2">
      <c r="B580" s="174"/>
    </row>
    <row r="581" spans="2:2">
      <c r="B581" s="174"/>
    </row>
    <row r="582" spans="2:2">
      <c r="B582" s="174"/>
    </row>
    <row r="583" spans="2:2">
      <c r="B583" s="174"/>
    </row>
    <row r="584" spans="2:2">
      <c r="B584" s="174"/>
    </row>
    <row r="585" spans="2:2">
      <c r="B585" s="174"/>
    </row>
    <row r="586" spans="2:2">
      <c r="B586" s="174"/>
    </row>
    <row r="587" spans="2:2">
      <c r="B587" s="174"/>
    </row>
    <row r="588" spans="2:2">
      <c r="B588" s="174"/>
    </row>
    <row r="589" spans="2:2">
      <c r="B589" s="174"/>
    </row>
    <row r="590" spans="2:2">
      <c r="B590" s="174"/>
    </row>
    <row r="591" spans="2:2">
      <c r="B591" s="174"/>
    </row>
    <row r="592" spans="2:2">
      <c r="B592" s="174"/>
    </row>
    <row r="593" spans="2:2">
      <c r="B593" s="174"/>
    </row>
    <row r="594" spans="2:2">
      <c r="B594" s="174"/>
    </row>
    <row r="595" spans="2:2">
      <c r="B595" s="174"/>
    </row>
    <row r="596" spans="2:2">
      <c r="B596" s="174"/>
    </row>
    <row r="597" spans="2:2">
      <c r="B597" s="174"/>
    </row>
    <row r="598" spans="2:2">
      <c r="B598" s="174"/>
    </row>
    <row r="599" spans="2:2">
      <c r="B599" s="174"/>
    </row>
    <row r="600" spans="2:2">
      <c r="B600" s="174"/>
    </row>
    <row r="601" spans="2:2">
      <c r="B601" s="174"/>
    </row>
    <row r="602" spans="2:2">
      <c r="B602" s="174"/>
    </row>
    <row r="603" spans="2:2">
      <c r="B603" s="174"/>
    </row>
    <row r="604" spans="2:2">
      <c r="B604" s="174"/>
    </row>
    <row r="605" spans="2:2">
      <c r="B605" s="174"/>
    </row>
    <row r="606" spans="2:2">
      <c r="B606" s="174"/>
    </row>
    <row r="607" spans="2:2">
      <c r="B607" s="174"/>
    </row>
    <row r="608" spans="2:2">
      <c r="B608" s="174"/>
    </row>
    <row r="609" spans="2:2">
      <c r="B609" s="174"/>
    </row>
    <row r="610" spans="2:2">
      <c r="B610" s="174"/>
    </row>
    <row r="611" spans="2:2">
      <c r="B611" s="174"/>
    </row>
    <row r="612" spans="2:2">
      <c r="B612" s="174"/>
    </row>
    <row r="613" spans="2:2">
      <c r="B613" s="174"/>
    </row>
    <row r="614" spans="2:2">
      <c r="B614" s="174"/>
    </row>
    <row r="615" spans="2:2">
      <c r="B615" s="174"/>
    </row>
    <row r="616" spans="2:2">
      <c r="B616" s="174"/>
    </row>
    <row r="617" spans="2:2">
      <c r="B617" s="174"/>
    </row>
    <row r="618" spans="2:2">
      <c r="B618" s="174"/>
    </row>
    <row r="619" spans="2:2">
      <c r="B619" s="174"/>
    </row>
    <row r="620" spans="2:2">
      <c r="B620" s="174"/>
    </row>
    <row r="621" spans="2:2">
      <c r="B621" s="174"/>
    </row>
    <row r="622" spans="2:2">
      <c r="B622" s="174"/>
    </row>
    <row r="623" spans="2:2">
      <c r="B623" s="174"/>
    </row>
    <row r="624" spans="2:2">
      <c r="B624" s="174"/>
    </row>
    <row r="625" spans="2:2">
      <c r="B625" s="174"/>
    </row>
    <row r="626" spans="2:2">
      <c r="B626" s="174"/>
    </row>
    <row r="627" spans="2:2">
      <c r="B627" s="174"/>
    </row>
    <row r="628" spans="2:2">
      <c r="B628" s="174"/>
    </row>
    <row r="629" spans="2:2">
      <c r="B629" s="174"/>
    </row>
    <row r="630" spans="2:2">
      <c r="B630" s="174"/>
    </row>
    <row r="631" spans="2:2">
      <c r="B631" s="174"/>
    </row>
    <row r="632" spans="2:2">
      <c r="B632" s="174"/>
    </row>
    <row r="633" spans="2:2">
      <c r="B633" s="174"/>
    </row>
    <row r="634" spans="2:2">
      <c r="B634" s="174"/>
    </row>
    <row r="635" spans="2:2">
      <c r="B635" s="174"/>
    </row>
    <row r="636" spans="2:2">
      <c r="B636" s="174"/>
    </row>
    <row r="637" spans="2:2">
      <c r="B637" s="174"/>
    </row>
    <row r="638" spans="2:2">
      <c r="B638" s="174"/>
    </row>
    <row r="639" spans="2:2">
      <c r="B639" s="174"/>
    </row>
    <row r="640" spans="2:2">
      <c r="B640" s="174"/>
    </row>
    <row r="641" spans="2:2">
      <c r="B641" s="174"/>
    </row>
    <row r="642" spans="2:2">
      <c r="B642" s="174"/>
    </row>
    <row r="643" spans="2:2">
      <c r="B643" s="174"/>
    </row>
    <row r="644" spans="2:2">
      <c r="B644" s="174"/>
    </row>
    <row r="645" spans="2:2">
      <c r="B645" s="174"/>
    </row>
    <row r="646" spans="2:2">
      <c r="B646" s="174"/>
    </row>
    <row r="647" spans="2:2">
      <c r="B647" s="174"/>
    </row>
    <row r="648" spans="2:2">
      <c r="B648" s="174"/>
    </row>
    <row r="649" spans="2:2">
      <c r="B649" s="174"/>
    </row>
    <row r="650" spans="2:2">
      <c r="B650" s="174"/>
    </row>
    <row r="651" spans="2:2">
      <c r="B651" s="174"/>
    </row>
    <row r="652" spans="2:2">
      <c r="B652" s="174"/>
    </row>
    <row r="653" spans="2:2">
      <c r="B653" s="174"/>
    </row>
    <row r="654" spans="2:2">
      <c r="B654" s="174"/>
    </row>
    <row r="655" spans="2:2">
      <c r="B655" s="174"/>
    </row>
    <row r="656" spans="2:2">
      <c r="B656" s="174"/>
    </row>
    <row r="657" spans="2:2">
      <c r="B657" s="174"/>
    </row>
    <row r="658" spans="2:2">
      <c r="B658" s="174"/>
    </row>
    <row r="659" spans="2:2">
      <c r="B659" s="174"/>
    </row>
    <row r="660" spans="2:2">
      <c r="B660" s="174"/>
    </row>
    <row r="661" spans="2:2">
      <c r="B661" s="174"/>
    </row>
    <row r="662" spans="2:2">
      <c r="B662" s="174"/>
    </row>
    <row r="663" spans="2:2">
      <c r="B663" s="174"/>
    </row>
    <row r="664" spans="2:2">
      <c r="B664" s="174"/>
    </row>
    <row r="665" spans="2:2">
      <c r="B665" s="174"/>
    </row>
    <row r="666" spans="2:2">
      <c r="B666" s="174"/>
    </row>
    <row r="667" spans="2:2">
      <c r="B667" s="174"/>
    </row>
    <row r="668" spans="2:2">
      <c r="B668" s="174"/>
    </row>
    <row r="669" spans="2:2">
      <c r="B669" s="174"/>
    </row>
    <row r="670" spans="2:2">
      <c r="B670" s="174"/>
    </row>
    <row r="671" spans="2:2">
      <c r="B671" s="174"/>
    </row>
    <row r="672" spans="2:2">
      <c r="B672" s="174"/>
    </row>
    <row r="673" spans="2:2">
      <c r="B673" s="174"/>
    </row>
    <row r="674" spans="2:2">
      <c r="B674" s="174"/>
    </row>
    <row r="675" spans="2:2">
      <c r="B675" s="174"/>
    </row>
    <row r="676" spans="2:2">
      <c r="B676" s="174"/>
    </row>
    <row r="677" spans="2:2">
      <c r="B677" s="174"/>
    </row>
    <row r="678" spans="2:2">
      <c r="B678" s="174"/>
    </row>
    <row r="679" spans="2:2">
      <c r="B679" s="174"/>
    </row>
    <row r="680" spans="2:2">
      <c r="B680" s="174"/>
    </row>
    <row r="681" spans="2:2">
      <c r="B681" s="174"/>
    </row>
    <row r="682" spans="2:2">
      <c r="B682" s="174"/>
    </row>
    <row r="683" spans="2:2">
      <c r="B683" s="174"/>
    </row>
    <row r="684" spans="2:2">
      <c r="B684" s="174"/>
    </row>
    <row r="685" spans="2:2">
      <c r="B685" s="174"/>
    </row>
    <row r="686" spans="2:2">
      <c r="B686" s="174"/>
    </row>
    <row r="687" spans="2:2">
      <c r="B687" s="174"/>
    </row>
    <row r="688" spans="2:2">
      <c r="B688" s="174"/>
    </row>
    <row r="689" spans="2:2">
      <c r="B689" s="174"/>
    </row>
    <row r="690" spans="2:2">
      <c r="B690" s="174"/>
    </row>
    <row r="691" spans="2:2">
      <c r="B691" s="174"/>
    </row>
    <row r="692" spans="2:2">
      <c r="B692" s="174"/>
    </row>
    <row r="693" spans="2:2">
      <c r="B693" s="174"/>
    </row>
    <row r="694" spans="2:2">
      <c r="B694" s="174"/>
    </row>
    <row r="695" spans="2:2">
      <c r="B695" s="174"/>
    </row>
    <row r="696" spans="2:2">
      <c r="B696" s="174"/>
    </row>
    <row r="697" spans="2:2">
      <c r="B697" s="174"/>
    </row>
    <row r="698" spans="2:2">
      <c r="B698" s="174"/>
    </row>
    <row r="699" spans="2:2">
      <c r="B699" s="174"/>
    </row>
    <row r="700" spans="2:2">
      <c r="B700" s="174"/>
    </row>
    <row r="701" spans="2:2">
      <c r="B701" s="174"/>
    </row>
    <row r="702" spans="2:2">
      <c r="B702" s="174"/>
    </row>
    <row r="703" spans="2:2">
      <c r="B703" s="174"/>
    </row>
    <row r="704" spans="2:2">
      <c r="B704" s="174"/>
    </row>
    <row r="705" spans="2:2">
      <c r="B705" s="174"/>
    </row>
    <row r="706" spans="2:2">
      <c r="B706" s="174"/>
    </row>
    <row r="707" spans="2:2">
      <c r="B707" s="174"/>
    </row>
    <row r="708" spans="2:2">
      <c r="B708" s="174"/>
    </row>
    <row r="709" spans="2:2">
      <c r="B709" s="174"/>
    </row>
    <row r="710" spans="2:2">
      <c r="B710" s="174"/>
    </row>
    <row r="711" spans="2:2">
      <c r="B711" s="174"/>
    </row>
    <row r="712" spans="2:2">
      <c r="B712" s="174"/>
    </row>
    <row r="713" spans="2:2">
      <c r="B713" s="174"/>
    </row>
    <row r="714" spans="2:2">
      <c r="B714" s="174"/>
    </row>
    <row r="715" spans="2:2">
      <c r="B715" s="174"/>
    </row>
    <row r="716" spans="2:2">
      <c r="B716" s="174"/>
    </row>
    <row r="717" spans="2:2">
      <c r="B717" s="174"/>
    </row>
    <row r="718" spans="2:2">
      <c r="B718" s="174"/>
    </row>
    <row r="719" spans="2:2">
      <c r="B719" s="174"/>
    </row>
    <row r="720" spans="2:2">
      <c r="B720" s="174"/>
    </row>
    <row r="721" spans="2:2">
      <c r="B721" s="174"/>
    </row>
    <row r="722" spans="2:2">
      <c r="B722" s="174"/>
    </row>
    <row r="723" spans="2:2">
      <c r="B723" s="174"/>
    </row>
    <row r="724" spans="2:2">
      <c r="B724" s="174"/>
    </row>
    <row r="725" spans="2:2">
      <c r="B725" s="174"/>
    </row>
    <row r="726" spans="2:2">
      <c r="B726" s="174"/>
    </row>
    <row r="727" spans="2:2">
      <c r="B727" s="174"/>
    </row>
    <row r="728" spans="2:2">
      <c r="B728" s="174"/>
    </row>
    <row r="729" spans="2:2">
      <c r="B729" s="174"/>
    </row>
    <row r="730" spans="2:2">
      <c r="B730" s="174"/>
    </row>
    <row r="731" spans="2:2">
      <c r="B731" s="174"/>
    </row>
    <row r="732" spans="2:2">
      <c r="B732" s="174"/>
    </row>
    <row r="733" spans="2:2">
      <c r="B733" s="174"/>
    </row>
    <row r="734" spans="2:2">
      <c r="B734" s="174"/>
    </row>
    <row r="735" spans="2:2">
      <c r="B735" s="174"/>
    </row>
    <row r="736" spans="2:2">
      <c r="B736" s="174"/>
    </row>
    <row r="737" spans="2:2">
      <c r="B737" s="174"/>
    </row>
    <row r="738" spans="2:2">
      <c r="B738" s="174"/>
    </row>
    <row r="739" spans="2:2">
      <c r="B739" s="174"/>
    </row>
    <row r="740" spans="2:2">
      <c r="B740" s="174"/>
    </row>
    <row r="741" spans="2:2">
      <c r="B741" s="174"/>
    </row>
    <row r="742" spans="2:2">
      <c r="B742" s="174"/>
    </row>
    <row r="743" spans="2:2">
      <c r="B743" s="174"/>
    </row>
    <row r="744" spans="2:2">
      <c r="B744" s="174"/>
    </row>
    <row r="745" spans="2:2">
      <c r="B745" s="174"/>
    </row>
    <row r="746" spans="2:2">
      <c r="B746" s="174"/>
    </row>
    <row r="747" spans="2:2">
      <c r="B747" s="174"/>
    </row>
    <row r="748" spans="2:2">
      <c r="B748" s="174"/>
    </row>
    <row r="749" spans="2:2">
      <c r="B749" s="174"/>
    </row>
    <row r="750" spans="2:2">
      <c r="B750" s="174"/>
    </row>
    <row r="751" spans="2:2">
      <c r="B751" s="174"/>
    </row>
    <row r="752" spans="2:2">
      <c r="B752" s="174"/>
    </row>
    <row r="753" spans="2:2">
      <c r="B753" s="174"/>
    </row>
    <row r="754" spans="2:2">
      <c r="B754" s="174"/>
    </row>
    <row r="755" spans="2:2">
      <c r="B755" s="174"/>
    </row>
    <row r="756" spans="2:2">
      <c r="B756" s="174"/>
    </row>
    <row r="757" spans="2:2">
      <c r="B757" s="174"/>
    </row>
    <row r="758" spans="2:2">
      <c r="B758" s="174"/>
    </row>
    <row r="759" spans="2:2">
      <c r="B759" s="174"/>
    </row>
    <row r="760" spans="2:2">
      <c r="B760" s="174"/>
    </row>
    <row r="761" spans="2:2">
      <c r="B761" s="174"/>
    </row>
    <row r="762" spans="2:2">
      <c r="B762" s="174"/>
    </row>
    <row r="763" spans="2:2">
      <c r="B763" s="174"/>
    </row>
    <row r="764" spans="2:2">
      <c r="B764" s="174"/>
    </row>
    <row r="765" spans="2:2">
      <c r="B765" s="174"/>
    </row>
    <row r="766" spans="2:2">
      <c r="B766" s="174"/>
    </row>
    <row r="767" spans="2:2">
      <c r="B767" s="174"/>
    </row>
    <row r="768" spans="2:2">
      <c r="B768" s="174"/>
    </row>
    <row r="769" spans="2:2">
      <c r="B769" s="174"/>
    </row>
    <row r="770" spans="2:2">
      <c r="B770" s="174"/>
    </row>
    <row r="771" spans="2:2">
      <c r="B771" s="174"/>
    </row>
    <row r="772" spans="2:2">
      <c r="B772" s="174"/>
    </row>
    <row r="773" spans="2:2">
      <c r="B773" s="174"/>
    </row>
    <row r="774" spans="2:2">
      <c r="B774" s="174"/>
    </row>
    <row r="775" spans="2:2">
      <c r="B775" s="174"/>
    </row>
    <row r="776" spans="2:2">
      <c r="B776" s="174"/>
    </row>
    <row r="777" spans="2:2">
      <c r="B777" s="174"/>
    </row>
    <row r="778" spans="2:2">
      <c r="B778" s="174"/>
    </row>
    <row r="779" spans="2:2">
      <c r="B779" s="174"/>
    </row>
    <row r="780" spans="2:2">
      <c r="B780" s="174"/>
    </row>
    <row r="781" spans="2:2">
      <c r="B781" s="174"/>
    </row>
    <row r="782" spans="2:2">
      <c r="B782" s="174"/>
    </row>
    <row r="783" spans="2:2">
      <c r="B783" s="174"/>
    </row>
    <row r="784" spans="2:2">
      <c r="B784" s="174"/>
    </row>
    <row r="785" spans="2:2">
      <c r="B785" s="174"/>
    </row>
    <row r="786" spans="2:2">
      <c r="B786" s="174"/>
    </row>
    <row r="787" spans="2:2">
      <c r="B787" s="174"/>
    </row>
    <row r="788" spans="2:2">
      <c r="B788" s="174"/>
    </row>
    <row r="789" spans="2:2">
      <c r="B789" s="174"/>
    </row>
    <row r="790" spans="2:2">
      <c r="B790" s="174"/>
    </row>
    <row r="791" spans="2:2">
      <c r="B791" s="174"/>
    </row>
    <row r="792" spans="2:2">
      <c r="B792" s="174"/>
    </row>
    <row r="793" spans="2:2">
      <c r="B793" s="174"/>
    </row>
    <row r="794" spans="2:2">
      <c r="B794" s="174"/>
    </row>
    <row r="795" spans="2:2">
      <c r="B795" s="174"/>
    </row>
    <row r="796" spans="2:2">
      <c r="B796" s="174"/>
    </row>
    <row r="797" spans="2:2">
      <c r="B797" s="174"/>
    </row>
    <row r="798" spans="2:2">
      <c r="B798" s="174"/>
    </row>
    <row r="799" spans="2:2">
      <c r="B799" s="174"/>
    </row>
    <row r="800" spans="2:2">
      <c r="B800" s="174"/>
    </row>
    <row r="801" spans="2:2">
      <c r="B801" s="174"/>
    </row>
    <row r="802" spans="2:2">
      <c r="B802" s="174"/>
    </row>
    <row r="803" spans="2:2">
      <c r="B803" s="174"/>
    </row>
    <row r="804" spans="2:2">
      <c r="B804" s="174"/>
    </row>
    <row r="805" spans="2:2">
      <c r="B805" s="174"/>
    </row>
    <row r="806" spans="2:2">
      <c r="B806" s="174"/>
    </row>
    <row r="807" spans="2:2">
      <c r="B807" s="174"/>
    </row>
    <row r="808" spans="2:2">
      <c r="B808" s="174"/>
    </row>
    <row r="809" spans="2:2">
      <c r="B809" s="174"/>
    </row>
    <row r="810" spans="2:2">
      <c r="B810" s="174"/>
    </row>
    <row r="811" spans="2:2">
      <c r="B811" s="174"/>
    </row>
    <row r="812" spans="2:2">
      <c r="B812" s="174"/>
    </row>
    <row r="813" spans="2:2">
      <c r="B813" s="174"/>
    </row>
    <row r="814" spans="2:2">
      <c r="B814" s="174"/>
    </row>
    <row r="815" spans="2:2">
      <c r="B815" s="174"/>
    </row>
    <row r="816" spans="2:2">
      <c r="B816" s="174"/>
    </row>
    <row r="817" spans="2:2">
      <c r="B817" s="174"/>
    </row>
    <row r="818" spans="2:2">
      <c r="B818" s="174"/>
    </row>
    <row r="819" spans="2:2">
      <c r="B819" s="174"/>
    </row>
    <row r="820" spans="2:2">
      <c r="B820" s="174"/>
    </row>
    <row r="821" spans="2:2">
      <c r="B821" s="174"/>
    </row>
    <row r="822" spans="2:2">
      <c r="B822" s="174"/>
    </row>
    <row r="823" spans="2:2">
      <c r="B823" s="174"/>
    </row>
    <row r="824" spans="2:2">
      <c r="B824" s="174"/>
    </row>
    <row r="825" spans="2:2">
      <c r="B825" s="174"/>
    </row>
    <row r="826" spans="2:2">
      <c r="B826" s="174"/>
    </row>
    <row r="827" spans="2:2">
      <c r="B827" s="174"/>
    </row>
    <row r="828" spans="2:2">
      <c r="B828" s="174"/>
    </row>
    <row r="829" spans="2:2">
      <c r="B829" s="174"/>
    </row>
    <row r="830" spans="2:2">
      <c r="B830" s="174"/>
    </row>
    <row r="831" spans="2:2">
      <c r="B831" s="174"/>
    </row>
    <row r="832" spans="2:2">
      <c r="B832" s="174"/>
    </row>
    <row r="833" spans="2:2">
      <c r="B833" s="174"/>
    </row>
    <row r="834" spans="2:2">
      <c r="B834" s="174"/>
    </row>
    <row r="835" spans="2:2">
      <c r="B835" s="174"/>
    </row>
    <row r="836" spans="2:2">
      <c r="B836" s="174"/>
    </row>
    <row r="837" spans="2:2">
      <c r="B837" s="174"/>
    </row>
    <row r="838" spans="2:2">
      <c r="B838" s="174"/>
    </row>
    <row r="839" spans="2:2">
      <c r="B839" s="174"/>
    </row>
    <row r="840" spans="2:2">
      <c r="B840" s="174"/>
    </row>
    <row r="841" spans="2:2">
      <c r="B841" s="174"/>
    </row>
    <row r="842" spans="2:2">
      <c r="B842" s="174"/>
    </row>
    <row r="843" spans="2:2">
      <c r="B843" s="174"/>
    </row>
    <row r="844" spans="2:2">
      <c r="B844" s="174"/>
    </row>
    <row r="845" spans="2:2">
      <c r="B845" s="174"/>
    </row>
    <row r="846" spans="2:2">
      <c r="B846" s="174"/>
    </row>
    <row r="847" spans="2:2">
      <c r="B847" s="174"/>
    </row>
    <row r="848" spans="2:2">
      <c r="B848" s="174"/>
    </row>
    <row r="849" spans="2:2">
      <c r="B849" s="174"/>
    </row>
    <row r="850" spans="2:2">
      <c r="B850" s="174"/>
    </row>
    <row r="851" spans="2:2">
      <c r="B851" s="174"/>
    </row>
    <row r="852" spans="2:2">
      <c r="B852" s="174"/>
    </row>
    <row r="853" spans="2:2">
      <c r="B853" s="174"/>
    </row>
    <row r="854" spans="2:2">
      <c r="B854" s="174"/>
    </row>
    <row r="855" spans="2:2">
      <c r="B855" s="174"/>
    </row>
    <row r="856" spans="2:2">
      <c r="B856" s="174"/>
    </row>
    <row r="857" spans="2:2">
      <c r="B857" s="174"/>
    </row>
    <row r="858" spans="2:2">
      <c r="B858" s="174"/>
    </row>
    <row r="859" spans="2:2">
      <c r="B859" s="174"/>
    </row>
    <row r="860" spans="2:2">
      <c r="B860" s="174"/>
    </row>
    <row r="861" spans="2:2">
      <c r="B861" s="174"/>
    </row>
    <row r="862" spans="2:2">
      <c r="B862" s="174"/>
    </row>
    <row r="863" spans="2:2">
      <c r="B863" s="174"/>
    </row>
    <row r="864" spans="2:2">
      <c r="B864" s="174"/>
    </row>
    <row r="865" spans="2:2">
      <c r="B865" s="174"/>
    </row>
    <row r="866" spans="2:2">
      <c r="B866" s="174"/>
    </row>
    <row r="867" spans="2:2">
      <c r="B867" s="174"/>
    </row>
    <row r="868" spans="2:2">
      <c r="B868" s="174"/>
    </row>
    <row r="869" spans="2:2">
      <c r="B869" s="174"/>
    </row>
    <row r="870" spans="2:2">
      <c r="B870" s="174"/>
    </row>
    <row r="871" spans="2:2">
      <c r="B871" s="174"/>
    </row>
    <row r="872" spans="2:2">
      <c r="B872" s="174"/>
    </row>
    <row r="873" spans="2:2">
      <c r="B873" s="174"/>
    </row>
    <row r="874" spans="2:2">
      <c r="B874" s="174"/>
    </row>
    <row r="875" spans="2:2">
      <c r="B875" s="174"/>
    </row>
    <row r="876" spans="2:2">
      <c r="B876" s="174"/>
    </row>
    <row r="877" spans="2:2">
      <c r="B877" s="174"/>
    </row>
    <row r="878" spans="2:2">
      <c r="B878" s="174"/>
    </row>
    <row r="879" spans="2:2">
      <c r="B879" s="174"/>
    </row>
    <row r="880" spans="2:2">
      <c r="B880" s="174"/>
    </row>
    <row r="881" spans="2:2">
      <c r="B881" s="174"/>
    </row>
    <row r="882" spans="2:2">
      <c r="B882" s="174"/>
    </row>
    <row r="883" spans="2:2">
      <c r="B883" s="174"/>
    </row>
    <row r="884" spans="2:2">
      <c r="B884" s="174"/>
    </row>
    <row r="885" spans="2:2">
      <c r="B885" s="174"/>
    </row>
    <row r="886" spans="2:2">
      <c r="B886" s="174"/>
    </row>
    <row r="887" spans="2:2">
      <c r="B887" s="174"/>
    </row>
    <row r="888" spans="2:2">
      <c r="B888" s="174"/>
    </row>
    <row r="889" spans="2:2">
      <c r="B889" s="174"/>
    </row>
    <row r="890" spans="2:2">
      <c r="B890" s="174"/>
    </row>
    <row r="891" spans="2:2">
      <c r="B891" s="174"/>
    </row>
    <row r="892" spans="2:2">
      <c r="B892" s="174"/>
    </row>
    <row r="893" spans="2:2">
      <c r="B893" s="174"/>
    </row>
    <row r="894" spans="2:2">
      <c r="B894" s="174"/>
    </row>
    <row r="895" spans="2:2">
      <c r="B895" s="174"/>
    </row>
    <row r="896" spans="2:2">
      <c r="B896" s="174"/>
    </row>
    <row r="897" spans="2:2">
      <c r="B897" s="174"/>
    </row>
    <row r="898" spans="2:2">
      <c r="B898" s="174"/>
    </row>
    <row r="899" spans="2:2">
      <c r="B899" s="174"/>
    </row>
    <row r="900" spans="2:2">
      <c r="B900" s="174"/>
    </row>
    <row r="901" spans="2:2">
      <c r="B901" s="174"/>
    </row>
    <row r="902" spans="2:2">
      <c r="B902" s="174"/>
    </row>
    <row r="903" spans="2:2">
      <c r="B903" s="174"/>
    </row>
    <row r="904" spans="2:2">
      <c r="B904" s="174"/>
    </row>
    <row r="905" spans="2:2">
      <c r="B905" s="174"/>
    </row>
    <row r="906" spans="2:2">
      <c r="B906" s="174"/>
    </row>
    <row r="907" spans="2:2">
      <c r="B907" s="174"/>
    </row>
    <row r="908" spans="2:2">
      <c r="B908" s="174"/>
    </row>
    <row r="909" spans="2:2">
      <c r="B909" s="174"/>
    </row>
    <row r="910" spans="2:2">
      <c r="B910" s="174"/>
    </row>
    <row r="911" spans="2:2">
      <c r="B911" s="174"/>
    </row>
    <row r="912" spans="2:2">
      <c r="B912" s="174"/>
    </row>
    <row r="913" spans="2:2">
      <c r="B913" s="174"/>
    </row>
    <row r="914" spans="2:2">
      <c r="B914" s="174"/>
    </row>
    <row r="915" spans="2:2">
      <c r="B915" s="174"/>
    </row>
    <row r="916" spans="2:2">
      <c r="B916" s="174"/>
    </row>
    <row r="917" spans="2:2">
      <c r="B917" s="174"/>
    </row>
    <row r="918" spans="2:2">
      <c r="B918" s="174"/>
    </row>
    <row r="919" spans="2:2">
      <c r="B919" s="174"/>
    </row>
    <row r="920" spans="2:2">
      <c r="B920" s="174"/>
    </row>
    <row r="921" spans="2:2">
      <c r="B921" s="174"/>
    </row>
    <row r="922" spans="2:2">
      <c r="B922" s="174"/>
    </row>
    <row r="923" spans="2:2">
      <c r="B923" s="174"/>
    </row>
    <row r="924" spans="2:2">
      <c r="B924" s="174"/>
    </row>
    <row r="925" spans="2:2">
      <c r="B925" s="174"/>
    </row>
    <row r="926" spans="2:2">
      <c r="B926" s="174"/>
    </row>
    <row r="927" spans="2:2">
      <c r="B927" s="174"/>
    </row>
    <row r="928" spans="2:2">
      <c r="B928" s="174"/>
    </row>
    <row r="929" spans="2:2">
      <c r="B929" s="174"/>
    </row>
    <row r="930" spans="2:2">
      <c r="B930" s="174"/>
    </row>
    <row r="931" spans="2:2">
      <c r="B931" s="174"/>
    </row>
    <row r="932" spans="2:2">
      <c r="B932" s="174"/>
    </row>
    <row r="933" spans="2:2">
      <c r="B933" s="174"/>
    </row>
    <row r="934" spans="2:2">
      <c r="B934" s="174"/>
    </row>
    <row r="935" spans="2:2">
      <c r="B935" s="174"/>
    </row>
    <row r="936" spans="2:2">
      <c r="B936" s="174"/>
    </row>
    <row r="937" spans="2:2">
      <c r="B937" s="174"/>
    </row>
    <row r="938" spans="2:2">
      <c r="B938" s="174"/>
    </row>
    <row r="939" spans="2:2">
      <c r="B939" s="174"/>
    </row>
    <row r="940" spans="2:2">
      <c r="B940" s="174"/>
    </row>
    <row r="941" spans="2:2">
      <c r="B941" s="174"/>
    </row>
    <row r="942" spans="2:2">
      <c r="B942" s="174"/>
    </row>
    <row r="943" spans="2:2">
      <c r="B943" s="174"/>
    </row>
    <row r="944" spans="2:2">
      <c r="B944" s="174"/>
    </row>
    <row r="945" spans="2:2">
      <c r="B945" s="174"/>
    </row>
    <row r="946" spans="2:2">
      <c r="B946" s="174"/>
    </row>
    <row r="947" spans="2:2">
      <c r="B947" s="174"/>
    </row>
    <row r="948" spans="2:2">
      <c r="B948" s="174"/>
    </row>
    <row r="949" spans="2:2">
      <c r="B949" s="174"/>
    </row>
    <row r="950" spans="2:2">
      <c r="B950" s="174"/>
    </row>
    <row r="951" spans="2:2">
      <c r="B951" s="174"/>
    </row>
    <row r="952" spans="2:2">
      <c r="B952" s="174"/>
    </row>
    <row r="953" spans="2:2">
      <c r="B953" s="174"/>
    </row>
    <row r="954" spans="2:2">
      <c r="B954" s="174"/>
    </row>
    <row r="955" spans="2:2">
      <c r="B955" s="174"/>
    </row>
    <row r="956" spans="2:2">
      <c r="B956" s="174"/>
    </row>
    <row r="957" spans="2:2">
      <c r="B957" s="174"/>
    </row>
    <row r="958" spans="2:2">
      <c r="B958" s="174"/>
    </row>
    <row r="959" spans="2:2">
      <c r="B959" s="174"/>
    </row>
    <row r="960" spans="2:2">
      <c r="B960" s="174"/>
    </row>
    <row r="961" spans="2:2">
      <c r="B961" s="174"/>
    </row>
    <row r="962" spans="2:2">
      <c r="B962" s="174"/>
    </row>
    <row r="963" spans="2:2">
      <c r="B963" s="174"/>
    </row>
    <row r="964" spans="2:2">
      <c r="B964" s="174"/>
    </row>
    <row r="965" spans="2:2">
      <c r="B965" s="174"/>
    </row>
    <row r="966" spans="2:2">
      <c r="B966" s="174"/>
    </row>
    <row r="967" spans="2:2">
      <c r="B967" s="174"/>
    </row>
    <row r="968" spans="2:2">
      <c r="B968" s="174"/>
    </row>
    <row r="969" spans="2:2">
      <c r="B969" s="174"/>
    </row>
    <row r="970" spans="2:2">
      <c r="B970" s="174"/>
    </row>
    <row r="971" spans="2:2">
      <c r="B971" s="174"/>
    </row>
    <row r="972" spans="2:2">
      <c r="B972" s="174"/>
    </row>
    <row r="973" spans="2:2">
      <c r="B973" s="174"/>
    </row>
    <row r="974" spans="2:2">
      <c r="B974" s="174"/>
    </row>
    <row r="975" spans="2:2">
      <c r="B975" s="174"/>
    </row>
    <row r="976" spans="2:2">
      <c r="B976" s="174"/>
    </row>
    <row r="977" spans="2:2">
      <c r="B977" s="174"/>
    </row>
    <row r="978" spans="2:2">
      <c r="B978" s="174"/>
    </row>
    <row r="979" spans="2:2">
      <c r="B979" s="174"/>
    </row>
    <row r="980" spans="2:2">
      <c r="B980" s="174"/>
    </row>
    <row r="981" spans="2:2">
      <c r="B981" s="174"/>
    </row>
    <row r="982" spans="2:2">
      <c r="B982" s="174"/>
    </row>
    <row r="983" spans="2:2">
      <c r="B983" s="174"/>
    </row>
    <row r="984" spans="2:2">
      <c r="B984" s="174"/>
    </row>
    <row r="985" spans="2:2">
      <c r="B985" s="174"/>
    </row>
    <row r="986" spans="2:2">
      <c r="B986" s="174"/>
    </row>
    <row r="987" spans="2:2">
      <c r="B987" s="174"/>
    </row>
    <row r="988" spans="2:2">
      <c r="B988" s="174"/>
    </row>
    <row r="989" spans="2:2">
      <c r="B989" s="174"/>
    </row>
    <row r="990" spans="2:2">
      <c r="B990" s="174"/>
    </row>
    <row r="991" spans="2:2">
      <c r="B991" s="174"/>
    </row>
    <row r="992" spans="2:2">
      <c r="B992" s="174"/>
    </row>
    <row r="993" spans="2:2">
      <c r="B993" s="174"/>
    </row>
    <row r="994" spans="2:2">
      <c r="B994" s="174"/>
    </row>
    <row r="995" spans="2:2">
      <c r="B995" s="174"/>
    </row>
    <row r="996" spans="2:2">
      <c r="B996" s="174"/>
    </row>
    <row r="997" spans="2:2">
      <c r="B997" s="174"/>
    </row>
    <row r="998" spans="2:2">
      <c r="B998" s="174"/>
    </row>
    <row r="999" spans="2:2">
      <c r="B999" s="174"/>
    </row>
    <row r="1000" spans="2:2">
      <c r="B1000" s="174"/>
    </row>
    <row r="1001" spans="2:2">
      <c r="B1001" s="174"/>
    </row>
    <row r="1002" spans="2:2">
      <c r="B1002" s="174"/>
    </row>
    <row r="1003" spans="2:2">
      <c r="B1003" s="174"/>
    </row>
    <row r="1004" spans="2:2">
      <c r="B1004" s="174"/>
    </row>
    <row r="1005" spans="2:2">
      <c r="B1005" s="174"/>
    </row>
    <row r="1006" spans="2:2">
      <c r="B1006" s="174"/>
    </row>
    <row r="1007" spans="2:2">
      <c r="B1007" s="174"/>
    </row>
    <row r="1008" spans="2:2">
      <c r="B1008" s="174"/>
    </row>
    <row r="1009" spans="2:2">
      <c r="B1009" s="174"/>
    </row>
    <row r="1010" spans="2:2">
      <c r="B1010" s="174"/>
    </row>
    <row r="1011" spans="2:2">
      <c r="B1011" s="174"/>
    </row>
    <row r="1012" spans="2:2">
      <c r="B1012" s="174"/>
    </row>
    <row r="1013" spans="2:2">
      <c r="B1013" s="174"/>
    </row>
    <row r="1014" spans="2:2">
      <c r="B1014" s="174"/>
    </row>
    <row r="1015" spans="2:2">
      <c r="B1015" s="174"/>
    </row>
    <row r="1016" spans="2:2">
      <c r="B1016" s="174"/>
    </row>
    <row r="1017" spans="2:2">
      <c r="B1017" s="174"/>
    </row>
    <row r="1018" spans="2:2">
      <c r="B1018" s="174"/>
    </row>
    <row r="1019" spans="2:2">
      <c r="B1019" s="174"/>
    </row>
    <row r="1020" spans="2:2">
      <c r="B1020" s="174"/>
    </row>
    <row r="1021" spans="2:2">
      <c r="B1021" s="174"/>
    </row>
    <row r="1022" spans="2:2">
      <c r="B1022" s="174"/>
    </row>
    <row r="1023" spans="2:2">
      <c r="B1023" s="174"/>
    </row>
    <row r="1024" spans="2:2">
      <c r="B1024" s="174"/>
    </row>
    <row r="1025" spans="2:2">
      <c r="B1025" s="174"/>
    </row>
    <row r="1026" spans="2:2">
      <c r="B1026" s="174"/>
    </row>
    <row r="1027" spans="2:2">
      <c r="B1027" s="174"/>
    </row>
    <row r="1028" spans="2:2">
      <c r="B1028" s="174"/>
    </row>
    <row r="1029" spans="2:2">
      <c r="B1029" s="174"/>
    </row>
    <row r="1030" spans="2:2">
      <c r="B1030" s="174"/>
    </row>
    <row r="1031" spans="2:2">
      <c r="B1031" s="174"/>
    </row>
    <row r="1032" spans="2:2">
      <c r="B1032" s="174"/>
    </row>
    <row r="1033" spans="2:2">
      <c r="B1033" s="174"/>
    </row>
    <row r="1034" spans="2:2">
      <c r="B1034" s="174"/>
    </row>
    <row r="1035" spans="2:2">
      <c r="B1035" s="174"/>
    </row>
    <row r="1036" spans="2:2">
      <c r="B1036" s="174"/>
    </row>
    <row r="1037" spans="2:2">
      <c r="B1037" s="174"/>
    </row>
    <row r="1038" spans="2:2">
      <c r="B1038" s="174"/>
    </row>
    <row r="1039" spans="2:2">
      <c r="B1039" s="174"/>
    </row>
    <row r="1040" spans="2:2">
      <c r="B1040" s="174"/>
    </row>
    <row r="1041" spans="2:2">
      <c r="B1041" s="174"/>
    </row>
    <row r="1042" spans="2:2">
      <c r="B1042" s="174"/>
    </row>
    <row r="1043" spans="2:2">
      <c r="B1043" s="174"/>
    </row>
    <row r="1044" spans="2:2">
      <c r="B1044" s="174"/>
    </row>
    <row r="1045" spans="2:2">
      <c r="B1045" s="174"/>
    </row>
    <row r="1046" spans="2:2">
      <c r="B1046" s="174"/>
    </row>
    <row r="1047" spans="2:2">
      <c r="B1047" s="174"/>
    </row>
    <row r="1048" spans="2:2">
      <c r="B1048" s="174"/>
    </row>
    <row r="1049" spans="2:2">
      <c r="B1049" s="174"/>
    </row>
    <row r="1050" spans="2:2">
      <c r="B1050" s="174"/>
    </row>
    <row r="1051" spans="2:2">
      <c r="B1051" s="174"/>
    </row>
    <row r="1052" spans="2:2">
      <c r="B1052" s="174"/>
    </row>
    <row r="1053" spans="2:2">
      <c r="B1053" s="174"/>
    </row>
    <row r="1054" spans="2:2">
      <c r="B1054" s="174"/>
    </row>
    <row r="1055" spans="2:2">
      <c r="B1055" s="174"/>
    </row>
    <row r="1056" spans="2:2">
      <c r="B1056" s="174"/>
    </row>
    <row r="1057" spans="2:2">
      <c r="B1057" s="174"/>
    </row>
    <row r="1058" spans="2:2">
      <c r="B1058" s="174"/>
    </row>
    <row r="1059" spans="2:2">
      <c r="B1059" s="174"/>
    </row>
    <row r="1060" spans="2:2">
      <c r="B1060" s="174"/>
    </row>
    <row r="1061" spans="2:2">
      <c r="B1061" s="174"/>
    </row>
    <row r="1062" spans="2:2">
      <c r="B1062" s="174"/>
    </row>
    <row r="1063" spans="2:2">
      <c r="B1063" s="174"/>
    </row>
    <row r="1064" spans="2:2">
      <c r="B1064" s="174"/>
    </row>
    <row r="1065" spans="2:2">
      <c r="B1065" s="174"/>
    </row>
    <row r="1066" spans="2:2">
      <c r="B1066" s="174"/>
    </row>
    <row r="1067" spans="2:2">
      <c r="B1067" s="174"/>
    </row>
    <row r="1068" spans="2:2">
      <c r="B1068" s="174"/>
    </row>
    <row r="1069" spans="2:2">
      <c r="B1069" s="174"/>
    </row>
    <row r="1070" spans="2:2">
      <c r="B1070" s="174"/>
    </row>
    <row r="1071" spans="2:2">
      <c r="B1071" s="174"/>
    </row>
    <row r="1072" spans="2:2">
      <c r="B1072" s="174"/>
    </row>
    <row r="1073" spans="2:2">
      <c r="B1073" s="174"/>
    </row>
    <row r="1074" spans="2:2">
      <c r="B1074" s="174"/>
    </row>
    <row r="1075" spans="2:2">
      <c r="B1075" s="174"/>
    </row>
    <row r="1076" spans="2:2">
      <c r="B1076" s="174"/>
    </row>
    <row r="1077" spans="2:2">
      <c r="B1077" s="174"/>
    </row>
    <row r="1078" spans="2:2">
      <c r="B1078" s="174"/>
    </row>
    <row r="1079" spans="2:2">
      <c r="B1079" s="174"/>
    </row>
    <row r="1080" spans="2:2">
      <c r="B1080" s="174"/>
    </row>
    <row r="1081" spans="2:2">
      <c r="B1081" s="174"/>
    </row>
    <row r="1082" spans="2:2">
      <c r="B1082" s="174"/>
    </row>
    <row r="1083" spans="2:2">
      <c r="B1083" s="174"/>
    </row>
    <row r="1084" spans="2:2">
      <c r="B1084" s="174"/>
    </row>
    <row r="1085" spans="2:2">
      <c r="B1085" s="174"/>
    </row>
    <row r="1086" spans="2:2">
      <c r="B1086" s="174"/>
    </row>
    <row r="1087" spans="2:2">
      <c r="B1087" s="174"/>
    </row>
    <row r="1088" spans="2:2">
      <c r="B1088" s="174"/>
    </row>
    <row r="1089" spans="2:2">
      <c r="B1089" s="174"/>
    </row>
    <row r="1090" spans="2:2">
      <c r="B1090" s="174"/>
    </row>
    <row r="1091" spans="2:2">
      <c r="B1091" s="174"/>
    </row>
    <row r="1092" spans="2:2">
      <c r="B1092" s="174"/>
    </row>
    <row r="1093" spans="2:2">
      <c r="B1093" s="174"/>
    </row>
    <row r="1094" spans="2:2">
      <c r="B1094" s="174"/>
    </row>
    <row r="1095" spans="2:2">
      <c r="B1095" s="174"/>
    </row>
    <row r="1096" spans="2:2">
      <c r="B1096" s="174"/>
    </row>
    <row r="1097" spans="2:2">
      <c r="B1097" s="174"/>
    </row>
    <row r="1098" spans="2:2">
      <c r="B1098" s="174"/>
    </row>
    <row r="1099" spans="2:2">
      <c r="B1099" s="174"/>
    </row>
    <row r="1100" spans="2:2">
      <c r="B1100" s="174"/>
    </row>
    <row r="1101" spans="2:2">
      <c r="B1101" s="174"/>
    </row>
    <row r="1102" spans="2:2">
      <c r="B1102" s="174"/>
    </row>
    <row r="1103" spans="2:2">
      <c r="B1103" s="174"/>
    </row>
    <row r="1104" spans="2:2">
      <c r="B1104" s="174"/>
    </row>
    <row r="1105" spans="2:2">
      <c r="B1105" s="174"/>
    </row>
    <row r="1106" spans="2:2">
      <c r="B1106" s="174"/>
    </row>
    <row r="1107" spans="2:2">
      <c r="B1107" s="174"/>
    </row>
    <row r="1108" spans="2:2">
      <c r="B1108" s="174"/>
    </row>
    <row r="1109" spans="2:2">
      <c r="B1109" s="174"/>
    </row>
    <row r="1110" spans="2:2">
      <c r="B1110" s="174"/>
    </row>
    <row r="1111" spans="2:2">
      <c r="B1111" s="174"/>
    </row>
    <row r="1112" spans="2:2">
      <c r="B1112" s="174"/>
    </row>
    <row r="1113" spans="2:2">
      <c r="B1113" s="174"/>
    </row>
    <row r="1114" spans="2:2">
      <c r="B1114" s="174"/>
    </row>
    <row r="1115" spans="2:2">
      <c r="B1115" s="174"/>
    </row>
    <row r="1116" spans="2:2">
      <c r="B1116" s="174"/>
    </row>
    <row r="1117" spans="2:2">
      <c r="B1117" s="174"/>
    </row>
    <row r="1118" spans="2:2">
      <c r="B1118" s="174"/>
    </row>
    <row r="1119" spans="2:2">
      <c r="B1119" s="174"/>
    </row>
    <row r="1120" spans="2:2">
      <c r="B1120" s="174"/>
    </row>
    <row r="1121" spans="2:2">
      <c r="B1121" s="174"/>
    </row>
    <row r="1122" spans="2:2">
      <c r="B1122" s="174"/>
    </row>
    <row r="1123" spans="2:2">
      <c r="B1123" s="174"/>
    </row>
    <row r="1124" spans="2:2">
      <c r="B1124" s="174"/>
    </row>
    <row r="1125" spans="2:2">
      <c r="B1125" s="174"/>
    </row>
    <row r="1126" spans="2:2">
      <c r="B1126" s="174"/>
    </row>
    <row r="1127" spans="2:2">
      <c r="B1127" s="174"/>
    </row>
    <row r="1128" spans="2:2">
      <c r="B1128" s="174"/>
    </row>
    <row r="1129" spans="2:2">
      <c r="B1129" s="174"/>
    </row>
    <row r="1130" spans="2:2">
      <c r="B1130" s="174"/>
    </row>
    <row r="1131" spans="2:2">
      <c r="B1131" s="174"/>
    </row>
    <row r="1132" spans="2:2">
      <c r="B1132" s="174"/>
    </row>
    <row r="1133" spans="2:2">
      <c r="B1133" s="174"/>
    </row>
    <row r="1134" spans="2:2">
      <c r="B1134" s="174"/>
    </row>
    <row r="1135" spans="2:2">
      <c r="B1135" s="174"/>
    </row>
    <row r="1136" spans="2:2">
      <c r="B1136" s="174"/>
    </row>
    <row r="1137" spans="2:2">
      <c r="B1137" s="174"/>
    </row>
    <row r="1138" spans="2:2">
      <c r="B1138" s="174"/>
    </row>
    <row r="1139" spans="2:2">
      <c r="B1139" s="174"/>
    </row>
    <row r="1140" spans="2:2">
      <c r="B1140" s="174"/>
    </row>
    <row r="1141" spans="2:2">
      <c r="B1141" s="174"/>
    </row>
    <row r="1142" spans="2:2">
      <c r="B1142" s="174"/>
    </row>
    <row r="1143" spans="2:2">
      <c r="B1143" s="174"/>
    </row>
    <row r="1144" spans="2:2">
      <c r="B1144" s="174"/>
    </row>
    <row r="1145" spans="2:2">
      <c r="B1145" s="174"/>
    </row>
    <row r="1146" spans="2:2">
      <c r="B1146" s="174"/>
    </row>
    <row r="1147" spans="2:2">
      <c r="B1147" s="174"/>
    </row>
    <row r="1148" spans="2:2">
      <c r="B1148" s="174"/>
    </row>
    <row r="1149" spans="2:2">
      <c r="B1149" s="174"/>
    </row>
    <row r="1150" spans="2:2">
      <c r="B1150" s="174"/>
    </row>
    <row r="1151" spans="2:2">
      <c r="B1151" s="174"/>
    </row>
    <row r="1152" spans="2:2">
      <c r="B1152" s="174"/>
    </row>
    <row r="1153" spans="2:2">
      <c r="B1153" s="174"/>
    </row>
    <row r="1154" spans="2:2">
      <c r="B1154" s="174"/>
    </row>
    <row r="1155" spans="2:2">
      <c r="B1155" s="174"/>
    </row>
    <row r="1156" spans="2:2">
      <c r="B1156" s="174"/>
    </row>
    <row r="1157" spans="2:2">
      <c r="B1157" s="174"/>
    </row>
    <row r="1158" spans="2:2">
      <c r="B1158" s="174"/>
    </row>
    <row r="1159" spans="2:2">
      <c r="B1159" s="174"/>
    </row>
    <row r="1160" spans="2:2">
      <c r="B1160" s="174"/>
    </row>
    <row r="1161" spans="2:2">
      <c r="B1161" s="174"/>
    </row>
    <row r="1162" spans="2:2">
      <c r="B1162" s="174"/>
    </row>
    <row r="1163" spans="2:2">
      <c r="B1163" s="174"/>
    </row>
    <row r="1164" spans="2:2">
      <c r="B1164" s="174"/>
    </row>
    <row r="1165" spans="2:2">
      <c r="B1165" s="174"/>
    </row>
    <row r="1166" spans="2:2">
      <c r="B1166" s="174"/>
    </row>
    <row r="1167" spans="2:2">
      <c r="B1167" s="174"/>
    </row>
    <row r="1168" spans="2:2">
      <c r="B1168" s="174"/>
    </row>
    <row r="1169" spans="2:2">
      <c r="B1169" s="174"/>
    </row>
    <row r="1170" spans="2:2">
      <c r="B1170" s="174"/>
    </row>
    <row r="1171" spans="2:2">
      <c r="B1171" s="174"/>
    </row>
    <row r="1172" spans="2:2">
      <c r="B1172" s="174"/>
    </row>
    <row r="1173" spans="2:2">
      <c r="B1173" s="174"/>
    </row>
    <row r="1174" spans="2:2">
      <c r="B1174" s="174"/>
    </row>
    <row r="1175" spans="2:2">
      <c r="B1175" s="174"/>
    </row>
    <row r="1176" spans="2:2">
      <c r="B1176" s="174"/>
    </row>
    <row r="1177" spans="2:2">
      <c r="B1177" s="174"/>
    </row>
    <row r="1178" spans="2:2">
      <c r="B1178" s="174"/>
    </row>
    <row r="1179" spans="2:2">
      <c r="B1179" s="174"/>
    </row>
    <row r="1180" spans="2:2">
      <c r="B1180" s="174"/>
    </row>
    <row r="1181" spans="2:2">
      <c r="B1181" s="174"/>
    </row>
    <row r="1182" spans="2:2">
      <c r="B1182" s="174"/>
    </row>
    <row r="1183" spans="2:2">
      <c r="B1183" s="174"/>
    </row>
    <row r="1184" spans="2:2">
      <c r="B1184" s="174"/>
    </row>
    <row r="1185" spans="2:2">
      <c r="B1185" s="174"/>
    </row>
    <row r="1186" spans="2:2">
      <c r="B1186" s="174"/>
    </row>
    <row r="1187" spans="2:2">
      <c r="B1187" s="174"/>
    </row>
    <row r="1188" spans="2:2">
      <c r="B1188" s="174"/>
    </row>
    <row r="1189" spans="2:2">
      <c r="B1189" s="174"/>
    </row>
    <row r="1190" spans="2:2">
      <c r="B1190" s="174"/>
    </row>
    <row r="1191" spans="2:2">
      <c r="B1191" s="174"/>
    </row>
    <row r="1192" spans="2:2">
      <c r="B1192" s="174"/>
    </row>
    <row r="1193" spans="2:2">
      <c r="B1193" s="174"/>
    </row>
    <row r="1194" spans="2:2">
      <c r="B1194" s="174"/>
    </row>
    <row r="1195" spans="2:2">
      <c r="B1195" s="174"/>
    </row>
    <row r="1196" spans="2:2">
      <c r="B1196" s="174"/>
    </row>
    <row r="1197" spans="2:2">
      <c r="B1197" s="174"/>
    </row>
    <row r="1198" spans="2:2">
      <c r="B1198" s="174"/>
    </row>
    <row r="1199" spans="2:2">
      <c r="B1199" s="174"/>
    </row>
    <row r="1200" spans="2:2">
      <c r="B1200" s="174"/>
    </row>
    <row r="1201" spans="2:2">
      <c r="B1201" s="174"/>
    </row>
    <row r="1202" spans="2:2">
      <c r="B1202" s="174"/>
    </row>
    <row r="1203" spans="2:2">
      <c r="B1203" s="174"/>
    </row>
    <row r="1204" spans="2:2">
      <c r="B1204" s="174"/>
    </row>
    <row r="1205" spans="2:2">
      <c r="B1205" s="174"/>
    </row>
    <row r="1206" spans="2:2">
      <c r="B1206" s="174"/>
    </row>
    <row r="1207" spans="2:2">
      <c r="B1207" s="174"/>
    </row>
    <row r="1208" spans="2:2">
      <c r="B1208" s="174"/>
    </row>
    <row r="1209" spans="2:2">
      <c r="B1209" s="174"/>
    </row>
    <row r="1210" spans="2:2">
      <c r="B1210" s="174"/>
    </row>
    <row r="1211" spans="2:2">
      <c r="B1211" s="174"/>
    </row>
    <row r="1212" spans="2:2">
      <c r="B1212" s="174"/>
    </row>
    <row r="1213" spans="2:2">
      <c r="B1213" s="174"/>
    </row>
    <row r="1214" spans="2:2">
      <c r="B1214" s="174"/>
    </row>
    <row r="1215" spans="2:2">
      <c r="B1215" s="174"/>
    </row>
    <row r="1216" spans="2:2">
      <c r="B1216" s="174"/>
    </row>
    <row r="1217" spans="2:2">
      <c r="B1217" s="174"/>
    </row>
    <row r="1218" spans="2:2">
      <c r="B1218" s="174"/>
    </row>
    <row r="1219" spans="2:2">
      <c r="B1219" s="174"/>
    </row>
    <row r="1220" spans="2:2">
      <c r="B1220" s="174"/>
    </row>
    <row r="1221" spans="2:2">
      <c r="B1221" s="174"/>
    </row>
    <row r="1222" spans="2:2">
      <c r="B1222" s="174"/>
    </row>
    <row r="1223" spans="2:2">
      <c r="B1223" s="174"/>
    </row>
    <row r="1224" spans="2:2">
      <c r="B1224" s="174"/>
    </row>
    <row r="1225" spans="2:2">
      <c r="B1225" s="174"/>
    </row>
    <row r="1226" spans="2:2">
      <c r="B1226" s="174"/>
    </row>
    <row r="1227" spans="2:2">
      <c r="B1227" s="174"/>
    </row>
    <row r="1228" spans="2:2">
      <c r="B1228" s="174"/>
    </row>
    <row r="1229" spans="2:2">
      <c r="B1229" s="174"/>
    </row>
    <row r="1230" spans="2:2">
      <c r="B1230" s="174"/>
    </row>
    <row r="1231" spans="2:2">
      <c r="B1231" s="174"/>
    </row>
    <row r="1232" spans="2:2">
      <c r="B1232" s="174"/>
    </row>
    <row r="1233" spans="2:2">
      <c r="B1233" s="174"/>
    </row>
    <row r="1234" spans="2:2">
      <c r="B1234" s="174"/>
    </row>
    <row r="1235" spans="2:2">
      <c r="B1235" s="174"/>
    </row>
    <row r="1236" spans="2:2">
      <c r="B1236" s="174"/>
    </row>
    <row r="1237" spans="2:2">
      <c r="B1237" s="174"/>
    </row>
    <row r="1238" spans="2:2">
      <c r="B1238" s="174"/>
    </row>
    <row r="1239" spans="2:2">
      <c r="B1239" s="174"/>
    </row>
    <row r="1240" spans="2:2">
      <c r="B1240" s="174"/>
    </row>
    <row r="1241" spans="2:2">
      <c r="B1241" s="174"/>
    </row>
    <row r="1242" spans="2:2">
      <c r="B1242" s="174"/>
    </row>
    <row r="1243" spans="2:2">
      <c r="B1243" s="174"/>
    </row>
    <row r="1244" spans="2:2">
      <c r="B1244" s="174"/>
    </row>
    <row r="1245" spans="2:2">
      <c r="B1245" s="174"/>
    </row>
    <row r="1246" spans="2:2">
      <c r="B1246" s="174"/>
    </row>
    <row r="1247" spans="2:2">
      <c r="B1247" s="174"/>
    </row>
    <row r="1248" spans="2:2">
      <c r="B1248" s="174"/>
    </row>
    <row r="1249" spans="2:2">
      <c r="B1249" s="174"/>
    </row>
    <row r="1250" spans="2:2">
      <c r="B1250" s="174"/>
    </row>
    <row r="1251" spans="2:2">
      <c r="B1251" s="174"/>
    </row>
    <row r="1252" spans="2:2">
      <c r="B1252" s="174"/>
    </row>
    <row r="1253" spans="2:2">
      <c r="B1253" s="174"/>
    </row>
    <row r="1254" spans="2:2">
      <c r="B1254" s="174"/>
    </row>
    <row r="1255" spans="2:2">
      <c r="B1255" s="174"/>
    </row>
    <row r="1256" spans="2:2">
      <c r="B1256" s="174"/>
    </row>
    <row r="1257" spans="2:2">
      <c r="B1257" s="174"/>
    </row>
    <row r="1258" spans="2:2">
      <c r="B1258" s="174"/>
    </row>
    <row r="1259" spans="2:2">
      <c r="B1259" s="174"/>
    </row>
    <row r="1260" spans="2:2">
      <c r="B1260" s="174"/>
    </row>
    <row r="1261" spans="2:2">
      <c r="B1261" s="174"/>
    </row>
    <row r="1262" spans="2:2">
      <c r="B1262" s="174"/>
    </row>
    <row r="1263" spans="2:2">
      <c r="B1263" s="174"/>
    </row>
    <row r="1264" spans="2:2">
      <c r="B1264" s="174"/>
    </row>
    <row r="1265" spans="2:2">
      <c r="B1265" s="174"/>
    </row>
    <row r="1266" spans="2:2">
      <c r="B1266" s="174"/>
    </row>
    <row r="1267" spans="2:2">
      <c r="B1267" s="174"/>
    </row>
    <row r="1268" spans="2:2">
      <c r="B1268" s="174"/>
    </row>
    <row r="1269" spans="2:2">
      <c r="B1269" s="174"/>
    </row>
    <row r="1270" spans="2:2">
      <c r="B1270" s="174"/>
    </row>
    <row r="1271" spans="2:2">
      <c r="B1271" s="174"/>
    </row>
    <row r="1272" spans="2:2">
      <c r="B1272" s="174"/>
    </row>
    <row r="1273" spans="2:2">
      <c r="B1273" s="174"/>
    </row>
    <row r="1274" spans="2:2">
      <c r="B1274" s="174"/>
    </row>
    <row r="1275" spans="2:2">
      <c r="B1275" s="174"/>
    </row>
    <row r="1276" spans="2:2">
      <c r="B1276" s="174"/>
    </row>
    <row r="1277" spans="2:2">
      <c r="B1277" s="174"/>
    </row>
    <row r="1278" spans="2:2">
      <c r="B1278" s="174"/>
    </row>
    <row r="1279" spans="2:2">
      <c r="B1279" s="174"/>
    </row>
    <row r="1280" spans="2:2">
      <c r="B1280" s="174"/>
    </row>
    <row r="1281" spans="2:2">
      <c r="B1281" s="174"/>
    </row>
    <row r="1282" spans="2:2">
      <c r="B1282" s="174"/>
    </row>
    <row r="1283" spans="2:2">
      <c r="B1283" s="174"/>
    </row>
    <row r="1284" spans="2:2">
      <c r="B1284" s="174"/>
    </row>
    <row r="1285" spans="2:2">
      <c r="B1285" s="174"/>
    </row>
    <row r="1286" spans="2:2">
      <c r="B1286" s="174"/>
    </row>
    <row r="1287" spans="2:2">
      <c r="B1287" s="174"/>
    </row>
    <row r="1288" spans="2:2">
      <c r="B1288" s="174"/>
    </row>
    <row r="1289" spans="2:2">
      <c r="B1289" s="174"/>
    </row>
    <row r="1290" spans="2:2">
      <c r="B1290" s="174"/>
    </row>
    <row r="1291" spans="2:2">
      <c r="B1291" s="174"/>
    </row>
    <row r="1292" spans="2:2">
      <c r="B1292" s="174"/>
    </row>
    <row r="1293" spans="2:2">
      <c r="B1293" s="174"/>
    </row>
    <row r="1294" spans="2:2">
      <c r="B1294" s="174"/>
    </row>
    <row r="1295" spans="2:2">
      <c r="B1295" s="174"/>
    </row>
    <row r="1296" spans="2:2">
      <c r="B1296" s="174"/>
    </row>
    <row r="1297" spans="2:2">
      <c r="B1297" s="174"/>
    </row>
    <row r="1298" spans="2:2">
      <c r="B1298" s="174"/>
    </row>
    <row r="1299" spans="2:2">
      <c r="B1299" s="174"/>
    </row>
    <row r="1300" spans="2:2">
      <c r="B1300" s="174"/>
    </row>
    <row r="1301" spans="2:2">
      <c r="B1301" s="174"/>
    </row>
    <row r="1302" spans="2:2">
      <c r="B1302" s="174"/>
    </row>
    <row r="1303" spans="2:2">
      <c r="B1303" s="174"/>
    </row>
    <row r="1304" spans="2:2">
      <c r="B1304" s="174"/>
    </row>
    <row r="1305" spans="2:2">
      <c r="B1305" s="174"/>
    </row>
    <row r="1306" spans="2:2">
      <c r="B1306" s="174"/>
    </row>
    <row r="1307" spans="2:2">
      <c r="B1307" s="174"/>
    </row>
    <row r="1308" spans="2:2">
      <c r="B1308" s="174"/>
    </row>
    <row r="1309" spans="2:2">
      <c r="B1309" s="174"/>
    </row>
    <row r="1310" spans="2:2">
      <c r="B1310" s="174"/>
    </row>
    <row r="1311" spans="2:2">
      <c r="B1311" s="174"/>
    </row>
    <row r="1312" spans="2:2">
      <c r="B1312" s="174"/>
    </row>
    <row r="1313" spans="2:2">
      <c r="B1313" s="174"/>
    </row>
    <row r="1314" spans="2:2">
      <c r="B1314" s="174"/>
    </row>
    <row r="1315" spans="2:2">
      <c r="B1315" s="174"/>
    </row>
    <row r="1316" spans="2:2">
      <c r="B1316" s="174"/>
    </row>
    <row r="1317" spans="2:2">
      <c r="B1317" s="174"/>
    </row>
    <row r="1318" spans="2:2">
      <c r="B1318" s="174"/>
    </row>
    <row r="1319" spans="2:2">
      <c r="B1319" s="174"/>
    </row>
    <row r="1320" spans="2:2">
      <c r="B1320" s="174"/>
    </row>
    <row r="1321" spans="2:2">
      <c r="B1321" s="174"/>
    </row>
    <row r="1322" spans="2:2">
      <c r="B1322" s="174"/>
    </row>
    <row r="1323" spans="2:2">
      <c r="B1323" s="174"/>
    </row>
    <row r="1324" spans="2:2">
      <c r="B1324" s="174"/>
    </row>
    <row r="1325" spans="2:2">
      <c r="B1325" s="174"/>
    </row>
    <row r="1326" spans="2:2">
      <c r="B1326" s="174"/>
    </row>
    <row r="1327" spans="2:2">
      <c r="B1327" s="174"/>
    </row>
    <row r="1328" spans="2:2">
      <c r="B1328" s="174"/>
    </row>
    <row r="1329" spans="2:2">
      <c r="B1329" s="174"/>
    </row>
    <row r="1330" spans="2:2">
      <c r="B1330" s="174"/>
    </row>
    <row r="1331" spans="2:2">
      <c r="B1331" s="174"/>
    </row>
    <row r="1332" spans="2:2">
      <c r="B1332" s="174"/>
    </row>
    <row r="1333" spans="2:2">
      <c r="B1333" s="174"/>
    </row>
    <row r="1334" spans="2:2">
      <c r="B1334" s="174"/>
    </row>
    <row r="1335" spans="2:2">
      <c r="B1335" s="174"/>
    </row>
    <row r="1336" spans="2:2">
      <c r="B1336" s="174"/>
    </row>
    <row r="1337" spans="2:2">
      <c r="B1337" s="174"/>
    </row>
    <row r="1338" spans="2:2">
      <c r="B1338" s="174"/>
    </row>
    <row r="1339" spans="2:2">
      <c r="B1339" s="174"/>
    </row>
    <row r="1340" spans="2:2">
      <c r="B1340" s="174"/>
    </row>
    <row r="1341" spans="2:2">
      <c r="B1341" s="174"/>
    </row>
    <row r="1342" spans="2:2">
      <c r="B1342" s="174"/>
    </row>
    <row r="1343" spans="2:2">
      <c r="B1343" s="174"/>
    </row>
    <row r="1344" spans="2:2">
      <c r="B1344" s="174"/>
    </row>
    <row r="1345" spans="2:2">
      <c r="B1345" s="174"/>
    </row>
    <row r="1346" spans="2:2">
      <c r="B1346" s="174"/>
    </row>
    <row r="1347" spans="2:2">
      <c r="B1347" s="174"/>
    </row>
    <row r="1348" spans="2:2">
      <c r="B1348" s="174"/>
    </row>
    <row r="1349" spans="2:2">
      <c r="B1349" s="174"/>
    </row>
    <row r="1350" spans="2:2">
      <c r="B1350" s="174"/>
    </row>
    <row r="1351" spans="2:2">
      <c r="B1351" s="174"/>
    </row>
    <row r="1352" spans="2:2">
      <c r="B1352" s="174"/>
    </row>
    <row r="1353" spans="2:2">
      <c r="B1353" s="174"/>
    </row>
    <row r="1354" spans="2:2">
      <c r="B1354" s="174"/>
    </row>
    <row r="1355" spans="2:2">
      <c r="B1355" s="174"/>
    </row>
    <row r="1356" spans="2:2">
      <c r="B1356" s="174"/>
    </row>
    <row r="1357" spans="2:2">
      <c r="B1357" s="174"/>
    </row>
    <row r="1358" spans="2:2">
      <c r="B1358" s="174"/>
    </row>
    <row r="1359" spans="2:2">
      <c r="B1359" s="174"/>
    </row>
    <row r="1360" spans="2:2">
      <c r="B1360" s="174"/>
    </row>
    <row r="1361" spans="2:2">
      <c r="B1361" s="174"/>
    </row>
    <row r="1362" spans="2:2">
      <c r="B1362" s="174"/>
    </row>
    <row r="1363" spans="2:2">
      <c r="B1363" s="174"/>
    </row>
    <row r="1364" spans="2:2">
      <c r="B1364" s="174"/>
    </row>
    <row r="1365" spans="2:2">
      <c r="B1365" s="174"/>
    </row>
    <row r="1366" spans="2:2">
      <c r="B1366" s="174"/>
    </row>
    <row r="1367" spans="2:2">
      <c r="B1367" s="174"/>
    </row>
    <row r="1368" spans="2:2">
      <c r="B1368" s="174"/>
    </row>
    <row r="1369" spans="2:2">
      <c r="B1369" s="174"/>
    </row>
    <row r="1370" spans="2:2">
      <c r="B1370" s="174"/>
    </row>
    <row r="1371" spans="2:2">
      <c r="B1371" s="174"/>
    </row>
    <row r="1372" spans="2:2">
      <c r="B1372" s="174"/>
    </row>
    <row r="1373" spans="2:2">
      <c r="B1373" s="174"/>
    </row>
    <row r="1374" spans="2:2">
      <c r="B1374" s="174"/>
    </row>
    <row r="1375" spans="2:2">
      <c r="B1375" s="174"/>
    </row>
    <row r="1376" spans="2:2">
      <c r="B1376" s="174"/>
    </row>
    <row r="1377" spans="2:2">
      <c r="B1377" s="174"/>
    </row>
    <row r="1378" spans="2:2">
      <c r="B1378" s="174"/>
    </row>
    <row r="1379" spans="2:2">
      <c r="B1379" s="174"/>
    </row>
    <row r="1380" spans="2:2">
      <c r="B1380" s="174"/>
    </row>
    <row r="1381" spans="2:2">
      <c r="B1381" s="174"/>
    </row>
    <row r="1382" spans="2:2">
      <c r="B1382" s="174"/>
    </row>
    <row r="1383" spans="2:2">
      <c r="B1383" s="174"/>
    </row>
    <row r="1384" spans="2:2">
      <c r="B1384" s="174"/>
    </row>
    <row r="1385" spans="2:2">
      <c r="B1385" s="174"/>
    </row>
    <row r="1386" spans="2:2">
      <c r="B1386" s="174"/>
    </row>
    <row r="1387" spans="2:2">
      <c r="B1387" s="174"/>
    </row>
    <row r="1388" spans="2:2">
      <c r="B1388" s="174"/>
    </row>
    <row r="1389" spans="2:2">
      <c r="B1389" s="174"/>
    </row>
    <row r="1390" spans="2:2">
      <c r="B1390" s="174"/>
    </row>
    <row r="1391" spans="2:2">
      <c r="B1391" s="174"/>
    </row>
    <row r="1392" spans="2:2">
      <c r="B1392" s="174"/>
    </row>
    <row r="1393" spans="2:2">
      <c r="B1393" s="174"/>
    </row>
    <row r="1394" spans="2:2">
      <c r="B1394" s="174"/>
    </row>
    <row r="1395" spans="2:2">
      <c r="B1395" s="174"/>
    </row>
    <row r="1396" spans="2:2">
      <c r="B1396" s="174"/>
    </row>
    <row r="1397" spans="2:2">
      <c r="B1397" s="174"/>
    </row>
    <row r="1398" spans="2:2">
      <c r="B1398" s="174"/>
    </row>
    <row r="1399" spans="2:2">
      <c r="B1399" s="174"/>
    </row>
    <row r="1400" spans="2:2">
      <c r="B1400" s="174"/>
    </row>
    <row r="1401" spans="2:2">
      <c r="B1401" s="174"/>
    </row>
    <row r="1402" spans="2:2">
      <c r="B1402" s="174"/>
    </row>
    <row r="1403" spans="2:2">
      <c r="B1403" s="174"/>
    </row>
    <row r="1404" spans="2:2">
      <c r="B1404" s="174"/>
    </row>
    <row r="1405" spans="2:2">
      <c r="B1405" s="174"/>
    </row>
    <row r="1406" spans="2:2">
      <c r="B1406" s="174"/>
    </row>
    <row r="1407" spans="2:2">
      <c r="B1407" s="174"/>
    </row>
    <row r="1408" spans="2:2">
      <c r="B1408" s="174"/>
    </row>
    <row r="1409" spans="2:2">
      <c r="B1409" s="174"/>
    </row>
    <row r="1410" spans="2:2">
      <c r="B1410" s="174"/>
    </row>
    <row r="1411" spans="2:2">
      <c r="B1411" s="174"/>
    </row>
    <row r="1412" spans="2:2">
      <c r="B1412" s="174"/>
    </row>
    <row r="1413" spans="2:2">
      <c r="B1413" s="174"/>
    </row>
    <row r="1414" spans="2:2">
      <c r="B1414" s="174"/>
    </row>
    <row r="1415" spans="2:2">
      <c r="B1415" s="174"/>
    </row>
    <row r="1416" spans="2:2">
      <c r="B1416" s="174"/>
    </row>
    <row r="1417" spans="2:2">
      <c r="B1417" s="174"/>
    </row>
    <row r="1418" spans="2:2">
      <c r="B1418" s="174"/>
    </row>
    <row r="1419" spans="2:2">
      <c r="B1419" s="174"/>
    </row>
    <row r="1420" spans="2:2">
      <c r="B1420" s="174"/>
    </row>
    <row r="1421" spans="2:2">
      <c r="B1421" s="174"/>
    </row>
    <row r="1422" spans="2:2">
      <c r="B1422" s="174"/>
    </row>
    <row r="1423" spans="2:2">
      <c r="B1423" s="174"/>
    </row>
    <row r="1424" spans="2:2">
      <c r="B1424" s="174"/>
    </row>
    <row r="1425" spans="2:2">
      <c r="B1425" s="174"/>
    </row>
    <row r="1426" spans="2:2">
      <c r="B1426" s="174"/>
    </row>
    <row r="1427" spans="2:2">
      <c r="B1427" s="174"/>
    </row>
    <row r="1428" spans="2:2">
      <c r="B1428" s="174"/>
    </row>
    <row r="1429" spans="2:2">
      <c r="B1429" s="174"/>
    </row>
    <row r="1430" spans="2:2">
      <c r="B1430" s="174"/>
    </row>
    <row r="1431" spans="2:2">
      <c r="B1431" s="174"/>
    </row>
    <row r="1432" spans="2:2">
      <c r="B1432" s="174"/>
    </row>
    <row r="1433" spans="2:2">
      <c r="B1433" s="174"/>
    </row>
    <row r="1434" spans="2:2">
      <c r="B1434" s="174"/>
    </row>
    <row r="1435" spans="2:2">
      <c r="B1435" s="174"/>
    </row>
    <row r="1436" spans="2:2">
      <c r="B1436" s="174"/>
    </row>
    <row r="1437" spans="2:2">
      <c r="B1437" s="174"/>
    </row>
    <row r="1438" spans="2:2">
      <c r="B1438" s="174"/>
    </row>
    <row r="1439" spans="2:2">
      <c r="B1439" s="174"/>
    </row>
    <row r="1440" spans="2:2">
      <c r="B1440" s="174"/>
    </row>
    <row r="1441" spans="2:2">
      <c r="B1441" s="174"/>
    </row>
    <row r="1442" spans="2:2">
      <c r="B1442" s="174"/>
    </row>
    <row r="1443" spans="2:2">
      <c r="B1443" s="174"/>
    </row>
    <row r="1444" spans="2:2">
      <c r="B1444" s="174"/>
    </row>
    <row r="1445" spans="2:2">
      <c r="B1445" s="174"/>
    </row>
    <row r="1446" spans="2:2">
      <c r="B1446" s="174"/>
    </row>
    <row r="1447" spans="2:2">
      <c r="B1447" s="174"/>
    </row>
    <row r="1448" spans="2:2">
      <c r="B1448" s="174"/>
    </row>
    <row r="1449" spans="2:2">
      <c r="B1449" s="174"/>
    </row>
    <row r="1450" spans="2:2">
      <c r="B1450" s="174"/>
    </row>
    <row r="1451" spans="2:2">
      <c r="B1451" s="174"/>
    </row>
    <row r="1452" spans="2:2">
      <c r="B1452" s="174"/>
    </row>
    <row r="1453" spans="2:2">
      <c r="B1453" s="174"/>
    </row>
    <row r="1454" spans="2:2">
      <c r="B1454" s="174"/>
    </row>
    <row r="1455" spans="2:2">
      <c r="B1455" s="174"/>
    </row>
    <row r="1456" spans="2:2">
      <c r="B1456" s="174"/>
    </row>
    <row r="1457" spans="2:2">
      <c r="B1457" s="174"/>
    </row>
    <row r="1458" spans="2:2">
      <c r="B1458" s="174"/>
    </row>
    <row r="1459" spans="2:2">
      <c r="B1459" s="174"/>
    </row>
    <row r="1460" spans="2:2">
      <c r="B1460" s="174"/>
    </row>
    <row r="1461" spans="2:2">
      <c r="B1461" s="174"/>
    </row>
    <row r="1462" spans="2:2">
      <c r="B1462" s="174"/>
    </row>
    <row r="1463" spans="2:2">
      <c r="B1463" s="174"/>
    </row>
    <row r="1464" spans="2:2">
      <c r="B1464" s="174"/>
    </row>
    <row r="1465" spans="2:2">
      <c r="B1465" s="174"/>
    </row>
    <row r="1466" spans="2:2">
      <c r="B1466" s="174"/>
    </row>
    <row r="1467" spans="2:2">
      <c r="B1467" s="174"/>
    </row>
    <row r="1468" spans="2:2">
      <c r="B1468" s="174"/>
    </row>
    <row r="1469" spans="2:2">
      <c r="B1469" s="174"/>
    </row>
    <row r="1470" spans="2:2">
      <c r="B1470" s="174"/>
    </row>
    <row r="1471" spans="2:2">
      <c r="B1471" s="174"/>
    </row>
    <row r="1472" spans="2:2">
      <c r="B1472" s="174"/>
    </row>
    <row r="1473" spans="2:2">
      <c r="B1473" s="174"/>
    </row>
    <row r="1474" spans="2:2">
      <c r="B1474" s="174"/>
    </row>
    <row r="1475" spans="2:2">
      <c r="B1475" s="174"/>
    </row>
    <row r="1476" spans="2:2">
      <c r="B1476" s="174"/>
    </row>
    <row r="1477" spans="2:2">
      <c r="B1477" s="174"/>
    </row>
    <row r="1478" spans="2:2">
      <c r="B1478" s="174"/>
    </row>
    <row r="1479" spans="2:2">
      <c r="B1479" s="174"/>
    </row>
    <row r="1480" spans="2:2">
      <c r="B1480" s="174"/>
    </row>
    <row r="1481" spans="2:2">
      <c r="B1481" s="174"/>
    </row>
    <row r="1482" spans="2:2">
      <c r="B1482" s="174"/>
    </row>
    <row r="1483" spans="2:2">
      <c r="B1483" s="174"/>
    </row>
    <row r="1484" spans="2:2">
      <c r="B1484" s="174"/>
    </row>
    <row r="1485" spans="2:2">
      <c r="B1485" s="174"/>
    </row>
    <row r="1486" spans="2:2">
      <c r="B1486" s="174"/>
    </row>
    <row r="1487" spans="2:2">
      <c r="B1487" s="174"/>
    </row>
    <row r="1488" spans="2:2">
      <c r="B1488" s="174"/>
    </row>
    <row r="1489" spans="2:2">
      <c r="B1489" s="174"/>
    </row>
    <row r="1490" spans="2:2">
      <c r="B1490" s="174"/>
    </row>
    <row r="1491" spans="2:2">
      <c r="B1491" s="174"/>
    </row>
    <row r="1492" spans="2:2">
      <c r="B1492" s="174"/>
    </row>
    <row r="1493" spans="2:2">
      <c r="B1493" s="174"/>
    </row>
    <row r="1494" spans="2:2">
      <c r="B1494" s="174"/>
    </row>
    <row r="1495" spans="2:2">
      <c r="B1495" s="174"/>
    </row>
    <row r="1496" spans="2:2">
      <c r="B1496" s="174"/>
    </row>
    <row r="1497" spans="2:2">
      <c r="B1497" s="174"/>
    </row>
    <row r="1498" spans="2:2">
      <c r="B1498" s="174"/>
    </row>
    <row r="1499" spans="2:2">
      <c r="B1499" s="174"/>
    </row>
    <row r="1500" spans="2:2">
      <c r="B1500" s="174"/>
    </row>
    <row r="1501" spans="2:2">
      <c r="B1501" s="174"/>
    </row>
    <row r="1502" spans="2:2">
      <c r="B1502" s="174"/>
    </row>
    <row r="1503" spans="2:2">
      <c r="B1503" s="174"/>
    </row>
    <row r="1504" spans="2:2">
      <c r="B1504" s="174"/>
    </row>
    <row r="1505" spans="2:2">
      <c r="B1505" s="174"/>
    </row>
    <row r="1506" spans="2:2">
      <c r="B1506" s="174"/>
    </row>
    <row r="1507" spans="2:2">
      <c r="B1507" s="174"/>
    </row>
    <row r="1508" spans="2:2">
      <c r="B1508" s="174"/>
    </row>
    <row r="1509" spans="2:2">
      <c r="B1509" s="174"/>
    </row>
    <row r="1510" spans="2:2">
      <c r="B1510" s="174"/>
    </row>
    <row r="1511" spans="2:2">
      <c r="B1511" s="174"/>
    </row>
    <row r="1512" spans="2:2">
      <c r="B1512" s="174"/>
    </row>
    <row r="1513" spans="2:2">
      <c r="B1513" s="174"/>
    </row>
    <row r="1514" spans="2:2">
      <c r="B1514" s="174"/>
    </row>
    <row r="1515" spans="2:2">
      <c r="B1515" s="174"/>
    </row>
    <row r="1516" spans="2:2">
      <c r="B1516" s="174"/>
    </row>
    <row r="1517" spans="2:2">
      <c r="B1517" s="174"/>
    </row>
    <row r="1518" spans="2:2">
      <c r="B1518" s="174"/>
    </row>
    <row r="1519" spans="2:2">
      <c r="B1519" s="174"/>
    </row>
    <row r="1520" spans="2:2">
      <c r="B1520" s="174"/>
    </row>
    <row r="1521" spans="2:2">
      <c r="B1521" s="174"/>
    </row>
    <row r="1522" spans="2:2">
      <c r="B1522" s="174"/>
    </row>
    <row r="1523" spans="2:2">
      <c r="B1523" s="174"/>
    </row>
    <row r="1524" spans="2:2">
      <c r="B1524" s="174"/>
    </row>
    <row r="1525" spans="2:2">
      <c r="B1525" s="174"/>
    </row>
    <row r="1526" spans="2:2">
      <c r="B1526" s="174"/>
    </row>
    <row r="1527" spans="2:2">
      <c r="B1527" s="174"/>
    </row>
    <row r="1528" spans="2:2">
      <c r="B1528" s="174"/>
    </row>
    <row r="1529" spans="2:2">
      <c r="B1529" s="174"/>
    </row>
    <row r="1530" spans="2:2">
      <c r="B1530" s="174"/>
    </row>
    <row r="1531" spans="2:2">
      <c r="B1531" s="174"/>
    </row>
    <row r="1532" spans="2:2">
      <c r="B1532" s="174"/>
    </row>
    <row r="1533" spans="2:2">
      <c r="B1533" s="174"/>
    </row>
    <row r="1534" spans="2:2">
      <c r="B1534" s="174"/>
    </row>
    <row r="1535" spans="2:2">
      <c r="B1535" s="174"/>
    </row>
    <row r="1536" spans="2:2">
      <c r="B1536" s="174"/>
    </row>
    <row r="1537" spans="2:2">
      <c r="B1537" s="174"/>
    </row>
    <row r="1538" spans="2:2">
      <c r="B1538" s="174"/>
    </row>
    <row r="1539" spans="2:2">
      <c r="B1539" s="174"/>
    </row>
    <row r="1540" spans="2:2">
      <c r="B1540" s="174"/>
    </row>
    <row r="1541" spans="2:2">
      <c r="B1541" s="174"/>
    </row>
    <row r="1542" spans="2:2">
      <c r="B1542" s="174"/>
    </row>
    <row r="1543" spans="2:2">
      <c r="B1543" s="174"/>
    </row>
    <row r="1544" spans="2:2">
      <c r="B1544" s="174"/>
    </row>
    <row r="1545" spans="2:2">
      <c r="B1545" s="174"/>
    </row>
    <row r="1546" spans="2:2">
      <c r="B1546" s="174"/>
    </row>
    <row r="1547" spans="2:2">
      <c r="B1547" s="174"/>
    </row>
    <row r="1548" spans="2:2">
      <c r="B1548" s="174"/>
    </row>
    <row r="1549" spans="2:2">
      <c r="B1549" s="174"/>
    </row>
    <row r="1550" spans="2:2">
      <c r="B1550" s="174"/>
    </row>
    <row r="1551" spans="2:2">
      <c r="B1551" s="174"/>
    </row>
    <row r="1552" spans="2:2">
      <c r="B1552" s="174"/>
    </row>
    <row r="1553" spans="2:2">
      <c r="B1553" s="174"/>
    </row>
    <row r="1554" spans="2:2">
      <c r="B1554" s="174"/>
    </row>
    <row r="1555" spans="2:2">
      <c r="B1555" s="174"/>
    </row>
    <row r="1556" spans="2:2">
      <c r="B1556" s="174"/>
    </row>
    <row r="1557" spans="2:2">
      <c r="B1557" s="174"/>
    </row>
    <row r="1558" spans="2:2">
      <c r="B1558" s="174"/>
    </row>
    <row r="1559" spans="2:2">
      <c r="B1559" s="174"/>
    </row>
    <row r="1560" spans="2:2">
      <c r="B1560" s="174"/>
    </row>
    <row r="1561" spans="2:2">
      <c r="B1561" s="174"/>
    </row>
    <row r="1562" spans="2:2">
      <c r="B1562" s="174"/>
    </row>
    <row r="1563" spans="2:2">
      <c r="B1563" s="174"/>
    </row>
    <row r="1564" spans="2:2">
      <c r="B1564" s="174"/>
    </row>
    <row r="1565" spans="2:2">
      <c r="B1565" s="174"/>
    </row>
    <row r="1566" spans="2:2">
      <c r="B1566" s="174"/>
    </row>
    <row r="1567" spans="2:2">
      <c r="B1567" s="174"/>
    </row>
    <row r="1568" spans="2:2">
      <c r="B1568" s="174"/>
    </row>
    <row r="1569" spans="2:2">
      <c r="B1569" s="174"/>
    </row>
    <row r="1570" spans="2:2">
      <c r="B1570" s="174"/>
    </row>
    <row r="1571" spans="2:2">
      <c r="B1571" s="174"/>
    </row>
    <row r="1572" spans="2:2">
      <c r="B1572" s="174"/>
    </row>
    <row r="1573" spans="2:2">
      <c r="B1573" s="174"/>
    </row>
    <row r="1574" spans="2:2">
      <c r="B1574" s="174"/>
    </row>
    <row r="1575" spans="2:2">
      <c r="B1575" s="174"/>
    </row>
    <row r="1576" spans="2:2">
      <c r="B1576" s="174"/>
    </row>
    <row r="1577" spans="2:2">
      <c r="B1577" s="174"/>
    </row>
    <row r="1578" spans="2:2">
      <c r="B1578" s="174"/>
    </row>
    <row r="1579" spans="2:2">
      <c r="B1579" s="174"/>
    </row>
    <row r="1580" spans="2:2">
      <c r="B1580" s="174"/>
    </row>
    <row r="1581" spans="2:2">
      <c r="B1581" s="174"/>
    </row>
    <row r="1582" spans="2:2">
      <c r="B1582" s="174"/>
    </row>
    <row r="1583" spans="2:2">
      <c r="B1583" s="174"/>
    </row>
    <row r="1584" spans="2:2">
      <c r="B1584" s="174"/>
    </row>
    <row r="1585" spans="2:2">
      <c r="B1585" s="174"/>
    </row>
    <row r="1586" spans="2:2">
      <c r="B1586" s="174"/>
    </row>
    <row r="1587" spans="2:2">
      <c r="B1587" s="174"/>
    </row>
    <row r="1588" spans="2:2">
      <c r="B1588" s="174"/>
    </row>
    <row r="1589" spans="2:2">
      <c r="B1589" s="174"/>
    </row>
    <row r="1590" spans="2:2">
      <c r="B1590" s="174"/>
    </row>
    <row r="1591" spans="2:2">
      <c r="B1591" s="174"/>
    </row>
    <row r="1592" spans="2:2">
      <c r="B1592" s="174"/>
    </row>
    <row r="1593" spans="2:2">
      <c r="B1593" s="174"/>
    </row>
    <row r="1594" spans="2:2">
      <c r="B1594" s="174"/>
    </row>
    <row r="1595" spans="2:2">
      <c r="B1595" s="174"/>
    </row>
    <row r="1596" spans="2:2">
      <c r="B1596" s="174"/>
    </row>
    <row r="1597" spans="2:2">
      <c r="B1597" s="174"/>
    </row>
    <row r="1598" spans="2:2">
      <c r="B1598" s="174"/>
    </row>
    <row r="1599" spans="2:2">
      <c r="B1599" s="174"/>
    </row>
    <row r="1600" spans="2:2">
      <c r="B1600" s="174"/>
    </row>
    <row r="1601" spans="2:2">
      <c r="B1601" s="174"/>
    </row>
    <row r="1602" spans="2:2">
      <c r="B1602" s="174"/>
    </row>
    <row r="1603" spans="2:2">
      <c r="B1603" s="174"/>
    </row>
    <row r="1604" spans="2:2">
      <c r="B1604" s="174"/>
    </row>
    <row r="1605" spans="2:2">
      <c r="B1605" s="174"/>
    </row>
    <row r="1606" spans="2:2">
      <c r="B1606" s="174"/>
    </row>
    <row r="1607" spans="2:2">
      <c r="B1607" s="174"/>
    </row>
    <row r="1608" spans="2:2">
      <c r="B1608" s="174"/>
    </row>
    <row r="1609" spans="2:2">
      <c r="B1609" s="174"/>
    </row>
    <row r="1610" spans="2:2">
      <c r="B1610" s="174"/>
    </row>
    <row r="1611" spans="2:2">
      <c r="B1611" s="174"/>
    </row>
    <row r="1612" spans="2:2">
      <c r="B1612" s="174"/>
    </row>
    <row r="1613" spans="2:2">
      <c r="B1613" s="174"/>
    </row>
    <row r="1614" spans="2:2">
      <c r="B1614" s="174"/>
    </row>
    <row r="1615" spans="2:2">
      <c r="B1615" s="174"/>
    </row>
    <row r="1616" spans="2:2">
      <c r="B1616" s="174"/>
    </row>
    <row r="1617" spans="2:2">
      <c r="B1617" s="174"/>
    </row>
    <row r="1618" spans="2:2">
      <c r="B1618" s="174"/>
    </row>
    <row r="1619" spans="2:2">
      <c r="B1619" s="174"/>
    </row>
    <row r="1620" spans="2:2">
      <c r="B1620" s="174"/>
    </row>
    <row r="1621" spans="2:2">
      <c r="B1621" s="174"/>
    </row>
    <row r="1622" spans="2:2">
      <c r="B1622" s="174"/>
    </row>
    <row r="1623" spans="2:2">
      <c r="B1623" s="174"/>
    </row>
    <row r="1624" spans="2:2">
      <c r="B1624" s="174"/>
    </row>
    <row r="1625" spans="2:2">
      <c r="B1625" s="174"/>
    </row>
    <row r="1626" spans="2:2">
      <c r="B1626" s="174"/>
    </row>
    <row r="1627" spans="2:2">
      <c r="B1627" s="174"/>
    </row>
    <row r="1628" spans="2:2">
      <c r="B1628" s="174"/>
    </row>
    <row r="1629" spans="2:2">
      <c r="B1629" s="174"/>
    </row>
    <row r="1630" spans="2:2">
      <c r="B1630" s="174"/>
    </row>
    <row r="1631" spans="2:2">
      <c r="B1631" s="174"/>
    </row>
    <row r="1632" spans="2:2">
      <c r="B1632" s="174"/>
    </row>
    <row r="1633" spans="2:2">
      <c r="B1633" s="174"/>
    </row>
    <row r="1634" spans="2:2">
      <c r="B1634" s="174"/>
    </row>
    <row r="1635" spans="2:2">
      <c r="B1635" s="174"/>
    </row>
    <row r="1636" spans="2:2">
      <c r="B1636" s="174"/>
    </row>
    <row r="1637" spans="2:2">
      <c r="B1637" s="174"/>
    </row>
    <row r="1638" spans="2:2">
      <c r="B1638" s="174"/>
    </row>
    <row r="1639" spans="2:2">
      <c r="B1639" s="174"/>
    </row>
    <row r="1640" spans="2:2">
      <c r="B1640" s="174"/>
    </row>
    <row r="1641" spans="2:2">
      <c r="B1641" s="174"/>
    </row>
    <row r="1642" spans="2:2">
      <c r="B1642" s="174"/>
    </row>
    <row r="1643" spans="2:2">
      <c r="B1643" s="174"/>
    </row>
    <row r="1644" spans="2:2">
      <c r="B1644" s="174"/>
    </row>
    <row r="1645" spans="2:2">
      <c r="B1645" s="174"/>
    </row>
    <row r="1646" spans="2:2">
      <c r="B1646" s="174"/>
    </row>
    <row r="1647" spans="2:2">
      <c r="B1647" s="174"/>
    </row>
    <row r="1648" spans="2:2">
      <c r="B1648" s="174"/>
    </row>
    <row r="1649" spans="2:2">
      <c r="B1649" s="174"/>
    </row>
    <row r="1650" spans="2:2">
      <c r="B1650" s="174"/>
    </row>
    <row r="1651" spans="2:2">
      <c r="B1651" s="174"/>
    </row>
    <row r="1652" spans="2:2">
      <c r="B1652" s="174"/>
    </row>
    <row r="1653" spans="2:2">
      <c r="B1653" s="174"/>
    </row>
    <row r="1654" spans="2:2">
      <c r="B1654" s="174"/>
    </row>
    <row r="1655" spans="2:2">
      <c r="B1655" s="174"/>
    </row>
    <row r="1656" spans="2:2">
      <c r="B1656" s="174"/>
    </row>
    <row r="1657" spans="2:2">
      <c r="B1657" s="174"/>
    </row>
    <row r="1658" spans="2:2">
      <c r="B1658" s="174"/>
    </row>
    <row r="1659" spans="2:2">
      <c r="B1659" s="174"/>
    </row>
    <row r="1660" spans="2:2">
      <c r="B1660" s="174"/>
    </row>
    <row r="1661" spans="2:2">
      <c r="B1661" s="174"/>
    </row>
    <row r="1662" spans="2:2">
      <c r="B1662" s="174"/>
    </row>
    <row r="1663" spans="2:2">
      <c r="B1663" s="174"/>
    </row>
    <row r="1664" spans="2:2">
      <c r="B1664" s="174"/>
    </row>
    <row r="1665" spans="2:2">
      <c r="B1665" s="174"/>
    </row>
    <row r="1666" spans="2:2">
      <c r="B1666" s="174"/>
    </row>
    <row r="1667" spans="2:2">
      <c r="B1667" s="174"/>
    </row>
    <row r="1668" spans="2:2">
      <c r="B1668" s="174"/>
    </row>
    <row r="1669" spans="2:2">
      <c r="B1669" s="174"/>
    </row>
    <row r="1670" spans="2:2">
      <c r="B1670" s="174"/>
    </row>
    <row r="1671" spans="2:2">
      <c r="B1671" s="174"/>
    </row>
    <row r="1672" spans="2:2">
      <c r="B1672" s="174"/>
    </row>
    <row r="1673" spans="2:2">
      <c r="B1673" s="174"/>
    </row>
    <row r="1674" spans="2:2">
      <c r="B1674" s="174"/>
    </row>
    <row r="1675" spans="2:2">
      <c r="B1675" s="174"/>
    </row>
    <row r="1676" spans="2:2">
      <c r="B1676" s="174"/>
    </row>
    <row r="1677" spans="2:2">
      <c r="B1677" s="174"/>
    </row>
    <row r="1678" spans="2:2">
      <c r="B1678" s="174"/>
    </row>
    <row r="1679" spans="2:2">
      <c r="B1679" s="174"/>
    </row>
    <row r="1680" spans="2:2">
      <c r="B1680" s="174"/>
    </row>
    <row r="1681" spans="2:2">
      <c r="B1681" s="174"/>
    </row>
    <row r="1682" spans="2:2">
      <c r="B1682" s="174"/>
    </row>
    <row r="1683" spans="2:2">
      <c r="B1683" s="174"/>
    </row>
    <row r="1684" spans="2:2">
      <c r="B1684" s="174"/>
    </row>
    <row r="1685" spans="2:2">
      <c r="B1685" s="174"/>
    </row>
    <row r="1686" spans="2:2">
      <c r="B1686" s="174"/>
    </row>
    <row r="1687" spans="2:2">
      <c r="B1687" s="174"/>
    </row>
    <row r="1688" spans="2:2">
      <c r="B1688" s="174"/>
    </row>
    <row r="1689" spans="2:2">
      <c r="B1689" s="174"/>
    </row>
    <row r="1690" spans="2:2">
      <c r="B1690" s="174"/>
    </row>
    <row r="1691" spans="2:2">
      <c r="B1691" s="174"/>
    </row>
    <row r="1692" spans="2:2">
      <c r="B1692" s="174"/>
    </row>
    <row r="1693" spans="2:2">
      <c r="B1693" s="174"/>
    </row>
    <row r="1694" spans="2:2">
      <c r="B1694" s="174"/>
    </row>
    <row r="1695" spans="2:2">
      <c r="B1695" s="174"/>
    </row>
    <row r="1696" spans="2:2">
      <c r="B1696" s="174"/>
    </row>
    <row r="1697" spans="2:2">
      <c r="B1697" s="174"/>
    </row>
    <row r="1698" spans="2:2">
      <c r="B1698" s="174"/>
    </row>
    <row r="1699" spans="2:2">
      <c r="B1699" s="174"/>
    </row>
    <row r="1700" spans="2:2">
      <c r="B1700" s="174"/>
    </row>
    <row r="1701" spans="2:2">
      <c r="B1701" s="174"/>
    </row>
    <row r="1702" spans="2:2">
      <c r="B1702" s="174"/>
    </row>
    <row r="1703" spans="2:2">
      <c r="B1703" s="174"/>
    </row>
    <row r="1704" spans="2:2">
      <c r="B1704" s="174"/>
    </row>
    <row r="1705" spans="2:2">
      <c r="B1705" s="174"/>
    </row>
    <row r="1706" spans="2:2">
      <c r="B1706" s="174"/>
    </row>
    <row r="1707" spans="2:2">
      <c r="B1707" s="174"/>
    </row>
    <row r="1708" spans="2:2">
      <c r="B1708" s="174"/>
    </row>
    <row r="1709" spans="2:2">
      <c r="B1709" s="174"/>
    </row>
    <row r="1710" spans="2:2">
      <c r="B1710" s="174"/>
    </row>
    <row r="1711" spans="2:2">
      <c r="B1711" s="174"/>
    </row>
    <row r="1712" spans="2:2">
      <c r="B1712" s="174"/>
    </row>
    <row r="1713" spans="2:2">
      <c r="B1713" s="174"/>
    </row>
    <row r="1714" spans="2:2">
      <c r="B1714" s="174"/>
    </row>
    <row r="1715" spans="2:2">
      <c r="B1715" s="174"/>
    </row>
    <row r="1716" spans="2:2">
      <c r="B1716" s="174"/>
    </row>
    <row r="1717" spans="2:2">
      <c r="B1717" s="174"/>
    </row>
    <row r="1718" spans="2:2">
      <c r="B1718" s="174"/>
    </row>
    <row r="1719" spans="2:2">
      <c r="B1719" s="174"/>
    </row>
    <row r="1720" spans="2:2">
      <c r="B1720" s="174"/>
    </row>
    <row r="1721" spans="2:2">
      <c r="B1721" s="174"/>
    </row>
    <row r="1722" spans="2:2">
      <c r="B1722" s="174"/>
    </row>
    <row r="1723" spans="2:2">
      <c r="B1723" s="174"/>
    </row>
    <row r="1724" spans="2:2">
      <c r="B1724" s="174"/>
    </row>
    <row r="1725" spans="2:2">
      <c r="B1725" s="174"/>
    </row>
    <row r="1726" spans="2:2">
      <c r="B1726" s="174"/>
    </row>
    <row r="1727" spans="2:2">
      <c r="B1727" s="174"/>
    </row>
    <row r="1728" spans="2:2">
      <c r="B1728" s="174"/>
    </row>
    <row r="1729" spans="2:2">
      <c r="B1729" s="174"/>
    </row>
    <row r="1730" spans="2:2">
      <c r="B1730" s="174"/>
    </row>
    <row r="1731" spans="2:2">
      <c r="B1731" s="174"/>
    </row>
    <row r="1732" spans="2:2">
      <c r="B1732" s="174"/>
    </row>
    <row r="1733" spans="2:2">
      <c r="B1733" s="174"/>
    </row>
    <row r="1734" spans="2:2">
      <c r="B1734" s="174"/>
    </row>
    <row r="1735" spans="2:2">
      <c r="B1735" s="174"/>
    </row>
    <row r="1736" spans="2:2">
      <c r="B1736" s="174"/>
    </row>
    <row r="1737" spans="2:2">
      <c r="B1737" s="174"/>
    </row>
    <row r="1738" spans="2:2">
      <c r="B1738" s="174"/>
    </row>
    <row r="1739" spans="2:2">
      <c r="B1739" s="174"/>
    </row>
    <row r="1740" spans="2:2">
      <c r="B1740" s="174"/>
    </row>
    <row r="1741" spans="2:2">
      <c r="B1741" s="174"/>
    </row>
    <row r="1742" spans="2:2">
      <c r="B1742" s="174"/>
    </row>
    <row r="1743" spans="2:2">
      <c r="B1743" s="174"/>
    </row>
    <row r="1744" spans="2:2">
      <c r="B1744" s="174"/>
    </row>
    <row r="1745" spans="2:2">
      <c r="B1745" s="174"/>
    </row>
    <row r="1746" spans="2:2">
      <c r="B1746" s="174"/>
    </row>
    <row r="1747" spans="2:2">
      <c r="B1747" s="174"/>
    </row>
    <row r="1748" spans="2:2">
      <c r="B1748" s="174"/>
    </row>
    <row r="1749" spans="2:2">
      <c r="B1749" s="174"/>
    </row>
    <row r="1750" spans="2:2">
      <c r="B1750" s="174"/>
    </row>
    <row r="1751" spans="2:2">
      <c r="B1751" s="174"/>
    </row>
    <row r="1752" spans="2:2">
      <c r="B1752" s="174"/>
    </row>
    <row r="1753" spans="2:2">
      <c r="B1753" s="174"/>
    </row>
    <row r="1754" spans="2:2">
      <c r="B1754" s="174"/>
    </row>
    <row r="1755" spans="2:2">
      <c r="B1755" s="174"/>
    </row>
    <row r="1756" spans="2:2">
      <c r="B1756" s="174"/>
    </row>
    <row r="1757" spans="2:2">
      <c r="B1757" s="174"/>
    </row>
    <row r="1758" spans="2:2">
      <c r="B1758" s="174"/>
    </row>
    <row r="1759" spans="2:2">
      <c r="B1759" s="174"/>
    </row>
    <row r="1760" spans="2:2">
      <c r="B1760" s="174"/>
    </row>
    <row r="1761" spans="2:2">
      <c r="B1761" s="174"/>
    </row>
    <row r="1762" spans="2:2">
      <c r="B1762" s="174"/>
    </row>
    <row r="1763" spans="2:2">
      <c r="B1763" s="174"/>
    </row>
    <row r="1764" spans="2:2">
      <c r="B1764" s="174"/>
    </row>
    <row r="1765" spans="2:2">
      <c r="B1765" s="174"/>
    </row>
    <row r="1766" spans="2:2">
      <c r="B1766" s="174"/>
    </row>
    <row r="1767" spans="2:2">
      <c r="B1767" s="174"/>
    </row>
    <row r="1768" spans="2:2">
      <c r="B1768" s="174"/>
    </row>
    <row r="1769" spans="2:2">
      <c r="B1769" s="174"/>
    </row>
    <row r="1770" spans="2:2">
      <c r="B1770" s="174"/>
    </row>
    <row r="1771" spans="2:2">
      <c r="B1771" s="174"/>
    </row>
    <row r="1772" spans="2:2">
      <c r="B1772" s="174"/>
    </row>
    <row r="1773" spans="2:2">
      <c r="B1773" s="174"/>
    </row>
    <row r="1774" spans="2:2">
      <c r="B1774" s="174"/>
    </row>
    <row r="1775" spans="2:2">
      <c r="B1775" s="174"/>
    </row>
    <row r="1776" spans="2:2">
      <c r="B1776" s="174"/>
    </row>
    <row r="1777" spans="2:2">
      <c r="B1777" s="174"/>
    </row>
    <row r="1778" spans="2:2">
      <c r="B1778" s="174"/>
    </row>
    <row r="1779" spans="2:2">
      <c r="B1779" s="174"/>
    </row>
    <row r="1780" spans="2:2">
      <c r="B1780" s="174"/>
    </row>
    <row r="1781" spans="2:2">
      <c r="B1781" s="174"/>
    </row>
    <row r="1782" spans="2:2">
      <c r="B1782" s="174"/>
    </row>
    <row r="1783" spans="2:2">
      <c r="B1783" s="174"/>
    </row>
    <row r="1784" spans="2:2">
      <c r="B1784" s="174"/>
    </row>
    <row r="1785" spans="2:2">
      <c r="B1785" s="174"/>
    </row>
    <row r="1786" spans="2:2">
      <c r="B1786" s="174"/>
    </row>
    <row r="1787" spans="2:2">
      <c r="B1787" s="174"/>
    </row>
    <row r="1788" spans="2:2">
      <c r="B1788" s="174"/>
    </row>
    <row r="1789" spans="2:2">
      <c r="B1789" s="174"/>
    </row>
    <row r="1790" spans="2:2">
      <c r="B1790" s="174"/>
    </row>
    <row r="1791" spans="2:2">
      <c r="B1791" s="174"/>
    </row>
    <row r="1792" spans="2:2">
      <c r="B1792" s="174"/>
    </row>
    <row r="1793" spans="2:2">
      <c r="B1793" s="174"/>
    </row>
    <row r="1794" spans="2:2">
      <c r="B1794" s="174"/>
    </row>
    <row r="1795" spans="2:2">
      <c r="B1795" s="174"/>
    </row>
    <row r="1796" spans="2:2">
      <c r="B1796" s="174"/>
    </row>
    <row r="1797" spans="2:2">
      <c r="B1797" s="174"/>
    </row>
    <row r="1798" spans="2:2">
      <c r="B1798" s="174"/>
    </row>
    <row r="1799" spans="2:2">
      <c r="B1799" s="174"/>
    </row>
    <row r="1800" spans="2:2">
      <c r="B1800" s="174"/>
    </row>
    <row r="1801" spans="2:2">
      <c r="B1801" s="174"/>
    </row>
    <row r="1802" spans="2:2">
      <c r="B1802" s="174"/>
    </row>
    <row r="1803" spans="2:2">
      <c r="B1803" s="174"/>
    </row>
    <row r="1804" spans="2:2">
      <c r="B1804" s="174"/>
    </row>
    <row r="1805" spans="2:2">
      <c r="B1805" s="174"/>
    </row>
    <row r="1806" spans="2:2">
      <c r="B1806" s="174"/>
    </row>
    <row r="1807" spans="2:2">
      <c r="B1807" s="174"/>
    </row>
    <row r="1808" spans="2:2">
      <c r="B1808" s="174"/>
    </row>
    <row r="1809" spans="2:2">
      <c r="B1809" s="174"/>
    </row>
    <row r="1810" spans="2:2">
      <c r="B1810" s="174"/>
    </row>
    <row r="1811" spans="2:2">
      <c r="B1811" s="174"/>
    </row>
    <row r="1812" spans="2:2">
      <c r="B1812" s="174"/>
    </row>
    <row r="1813" spans="2:2">
      <c r="B1813" s="174"/>
    </row>
    <row r="1814" spans="2:2">
      <c r="B1814" s="174"/>
    </row>
    <row r="1815" spans="2:2">
      <c r="B1815" s="174"/>
    </row>
    <row r="1816" spans="2:2">
      <c r="B1816" s="174"/>
    </row>
    <row r="1817" spans="2:2">
      <c r="B1817" s="174"/>
    </row>
    <row r="1818" spans="2:2">
      <c r="B1818" s="174"/>
    </row>
    <row r="1819" spans="2:2">
      <c r="B1819" s="174"/>
    </row>
    <row r="1820" spans="2:2">
      <c r="B1820" s="174"/>
    </row>
    <row r="1821" spans="2:2">
      <c r="B1821" s="174"/>
    </row>
    <row r="1822" spans="2:2">
      <c r="B1822" s="174"/>
    </row>
    <row r="1823" spans="2:2">
      <c r="B1823" s="174"/>
    </row>
    <row r="1824" spans="2:2">
      <c r="B1824" s="174"/>
    </row>
    <row r="1825" spans="2:2">
      <c r="B1825" s="174"/>
    </row>
    <row r="1826" spans="2:2">
      <c r="B1826" s="174"/>
    </row>
    <row r="1827" spans="2:2">
      <c r="B1827" s="174"/>
    </row>
    <row r="1828" spans="2:2">
      <c r="B1828" s="174"/>
    </row>
    <row r="1829" spans="2:2">
      <c r="B1829" s="174"/>
    </row>
    <row r="1830" spans="2:2">
      <c r="B1830" s="174"/>
    </row>
    <row r="1831" spans="2:2">
      <c r="B1831" s="174"/>
    </row>
    <row r="1832" spans="2:2">
      <c r="B1832" s="174"/>
    </row>
    <row r="1833" spans="2:2">
      <c r="B1833" s="174"/>
    </row>
    <row r="1834" spans="2:2">
      <c r="B1834" s="174"/>
    </row>
    <row r="1835" spans="2:2">
      <c r="B1835" s="174"/>
    </row>
    <row r="1836" spans="2:2">
      <c r="B1836" s="174"/>
    </row>
    <row r="1837" spans="2:2">
      <c r="B1837" s="174"/>
    </row>
    <row r="1838" spans="2:2">
      <c r="B1838" s="174"/>
    </row>
    <row r="1839" spans="2:2">
      <c r="B1839" s="174"/>
    </row>
    <row r="1840" spans="2:2">
      <c r="B1840" s="174"/>
    </row>
    <row r="1841" spans="2:2">
      <c r="B1841" s="174"/>
    </row>
    <row r="1842" spans="2:2">
      <c r="B1842" s="174"/>
    </row>
    <row r="1843" spans="2:2">
      <c r="B1843" s="174"/>
    </row>
    <row r="1844" spans="2:2">
      <c r="B1844" s="174"/>
    </row>
    <row r="1845" spans="2:2">
      <c r="B1845" s="174"/>
    </row>
    <row r="1846" spans="2:2">
      <c r="B1846" s="174"/>
    </row>
    <row r="1847" spans="2:2">
      <c r="B1847" s="174"/>
    </row>
    <row r="1848" spans="2:2">
      <c r="B1848" s="174"/>
    </row>
    <row r="1849" spans="2:2">
      <c r="B1849" s="174"/>
    </row>
    <row r="1850" spans="2:2">
      <c r="B1850" s="174"/>
    </row>
    <row r="1851" spans="2:2">
      <c r="B1851" s="174"/>
    </row>
    <row r="1852" spans="2:2">
      <c r="B1852" s="174"/>
    </row>
    <row r="1853" spans="2:2">
      <c r="B1853" s="174"/>
    </row>
    <row r="1854" spans="2:2">
      <c r="B1854" s="174"/>
    </row>
    <row r="1855" spans="2:2">
      <c r="B1855" s="174"/>
    </row>
    <row r="1856" spans="2:2">
      <c r="B1856" s="174"/>
    </row>
    <row r="1857" spans="2:2">
      <c r="B1857" s="174"/>
    </row>
    <row r="1858" spans="2:2">
      <c r="B1858" s="174"/>
    </row>
    <row r="1859" spans="2:2">
      <c r="B1859" s="174"/>
    </row>
    <row r="1860" spans="2:2">
      <c r="B1860" s="174"/>
    </row>
    <row r="1861" spans="2:2">
      <c r="B1861" s="174"/>
    </row>
    <row r="1862" spans="2:2">
      <c r="B1862" s="174"/>
    </row>
    <row r="1863" spans="2:2">
      <c r="B1863" s="174"/>
    </row>
    <row r="1864" spans="2:2">
      <c r="B1864" s="174"/>
    </row>
    <row r="1865" spans="2:2">
      <c r="B1865" s="174"/>
    </row>
    <row r="1866" spans="2:2">
      <c r="B1866" s="174"/>
    </row>
    <row r="1867" spans="2:2">
      <c r="B1867" s="174"/>
    </row>
    <row r="1868" spans="2:2">
      <c r="B1868" s="174"/>
    </row>
    <row r="1869" spans="2:2">
      <c r="B1869" s="174"/>
    </row>
    <row r="1870" spans="2:2">
      <c r="B1870" s="174"/>
    </row>
    <row r="1871" spans="2:2">
      <c r="B1871" s="174"/>
    </row>
    <row r="1872" spans="2:2">
      <c r="B1872" s="174"/>
    </row>
    <row r="1873" spans="2:2">
      <c r="B1873" s="174"/>
    </row>
    <row r="1874" spans="2:2">
      <c r="B1874" s="174"/>
    </row>
    <row r="1875" spans="2:2">
      <c r="B1875" s="174"/>
    </row>
    <row r="1876" spans="2:2">
      <c r="B1876" s="174"/>
    </row>
    <row r="1877" spans="2:2">
      <c r="B1877" s="174"/>
    </row>
    <row r="1878" spans="2:2">
      <c r="B1878" s="174"/>
    </row>
    <row r="1879" spans="2:2">
      <c r="B1879" s="174"/>
    </row>
    <row r="1880" spans="2:2">
      <c r="B1880" s="174"/>
    </row>
    <row r="1881" spans="2:2">
      <c r="B1881" s="174"/>
    </row>
    <row r="1882" spans="2:2">
      <c r="B1882" s="174"/>
    </row>
    <row r="1883" spans="2:2">
      <c r="B1883" s="174"/>
    </row>
    <row r="1884" spans="2:2">
      <c r="B1884" s="174"/>
    </row>
    <row r="1885" spans="2:2">
      <c r="B1885" s="174"/>
    </row>
    <row r="1886" spans="2:2">
      <c r="B1886" s="174"/>
    </row>
    <row r="1887" spans="2:2">
      <c r="B1887" s="174"/>
    </row>
    <row r="1888" spans="2:2">
      <c r="B1888" s="174"/>
    </row>
    <row r="1889" spans="2:2">
      <c r="B1889" s="174"/>
    </row>
    <row r="1890" spans="2:2">
      <c r="B1890" s="174"/>
    </row>
    <row r="1891" spans="2:2">
      <c r="B1891" s="174"/>
    </row>
    <row r="1892" spans="2:2">
      <c r="B1892" s="174"/>
    </row>
    <row r="1893" spans="2:2">
      <c r="B1893" s="174"/>
    </row>
    <row r="1894" spans="2:2">
      <c r="B1894" s="174"/>
    </row>
    <row r="1895" spans="2:2">
      <c r="B1895" s="174"/>
    </row>
    <row r="1896" spans="2:2">
      <c r="B1896" s="174"/>
    </row>
    <row r="1897" spans="2:2">
      <c r="B1897" s="174"/>
    </row>
    <row r="1898" spans="2:2">
      <c r="B1898" s="174"/>
    </row>
    <row r="1899" spans="2:2">
      <c r="B1899" s="174"/>
    </row>
    <row r="1900" spans="2:2">
      <c r="B1900" s="174"/>
    </row>
    <row r="1901" spans="2:2">
      <c r="B1901" s="174"/>
    </row>
    <row r="1902" spans="2:2">
      <c r="B1902" s="174"/>
    </row>
    <row r="1903" spans="2:2">
      <c r="B1903" s="174"/>
    </row>
    <row r="1904" spans="2:2">
      <c r="B1904" s="174"/>
    </row>
    <row r="1905" spans="2:2">
      <c r="B1905" s="174"/>
    </row>
    <row r="1906" spans="2:2">
      <c r="B1906" s="174"/>
    </row>
    <row r="1907" spans="2:2">
      <c r="B1907" s="174"/>
    </row>
    <row r="1908" spans="2:2">
      <c r="B1908" s="174"/>
    </row>
    <row r="1909" spans="2:2">
      <c r="B1909" s="174"/>
    </row>
    <row r="1910" spans="2:2">
      <c r="B1910" s="174"/>
    </row>
    <row r="1911" spans="2:2">
      <c r="B1911" s="174"/>
    </row>
    <row r="1912" spans="2:2">
      <c r="B1912" s="174"/>
    </row>
    <row r="1913" spans="2:2">
      <c r="B1913" s="174"/>
    </row>
    <row r="1914" spans="2:2">
      <c r="B1914" s="174"/>
    </row>
    <row r="1915" spans="2:2">
      <c r="B1915" s="174"/>
    </row>
    <row r="1916" spans="2:2">
      <c r="B1916" s="174"/>
    </row>
    <row r="1917" spans="2:2">
      <c r="B1917" s="174"/>
    </row>
    <row r="1918" spans="2:2">
      <c r="B1918" s="174"/>
    </row>
    <row r="1919" spans="2:2">
      <c r="B1919" s="174"/>
    </row>
    <row r="1920" spans="2:2">
      <c r="B1920" s="174"/>
    </row>
    <row r="1921" spans="2:2">
      <c r="B1921" s="174"/>
    </row>
    <row r="1922" spans="2:2">
      <c r="B1922" s="174"/>
    </row>
    <row r="1923" spans="2:2">
      <c r="B1923" s="174"/>
    </row>
    <row r="1924" spans="2:2">
      <c r="B1924" s="174"/>
    </row>
    <row r="1925" spans="2:2">
      <c r="B1925" s="174"/>
    </row>
    <row r="1926" spans="2:2">
      <c r="B1926" s="174"/>
    </row>
    <row r="1927" spans="2:2">
      <c r="B1927" s="174"/>
    </row>
    <row r="1928" spans="2:2">
      <c r="B1928" s="174"/>
    </row>
    <row r="1929" spans="2:2">
      <c r="B1929" s="174"/>
    </row>
    <row r="1930" spans="2:2">
      <c r="B1930" s="174"/>
    </row>
    <row r="1931" spans="2:2">
      <c r="B1931" s="174"/>
    </row>
    <row r="1932" spans="2:2">
      <c r="B1932" s="174"/>
    </row>
    <row r="1933" spans="2:2">
      <c r="B1933" s="174"/>
    </row>
    <row r="1934" spans="2:2">
      <c r="B1934" s="174"/>
    </row>
    <row r="1935" spans="2:2">
      <c r="B1935" s="174"/>
    </row>
    <row r="1936" spans="2:2">
      <c r="B1936" s="174"/>
    </row>
    <row r="1937" spans="2:2">
      <c r="B1937" s="174"/>
    </row>
    <row r="1938" spans="2:2">
      <c r="B1938" s="174"/>
    </row>
    <row r="1939" spans="2:2">
      <c r="B1939" s="174"/>
    </row>
    <row r="1940" spans="2:2">
      <c r="B1940" s="174"/>
    </row>
    <row r="1941" spans="2:2">
      <c r="B1941" s="174"/>
    </row>
    <row r="1942" spans="2:2">
      <c r="B1942" s="174"/>
    </row>
    <row r="1943" spans="2:2">
      <c r="B1943" s="174"/>
    </row>
    <row r="1944" spans="2:2">
      <c r="B1944" s="174"/>
    </row>
    <row r="1945" spans="2:2">
      <c r="B1945" s="174"/>
    </row>
    <row r="1946" spans="2:2">
      <c r="B1946" s="174"/>
    </row>
    <row r="1947" spans="2:2">
      <c r="B1947" s="174"/>
    </row>
    <row r="1948" spans="2:2">
      <c r="B1948" s="174"/>
    </row>
    <row r="1949" spans="2:2">
      <c r="B1949" s="174"/>
    </row>
    <row r="1950" spans="2:2">
      <c r="B1950" s="174"/>
    </row>
    <row r="1951" spans="2:2">
      <c r="B1951" s="174"/>
    </row>
    <row r="1952" spans="2:2">
      <c r="B1952" s="174"/>
    </row>
    <row r="1953" spans="2:2">
      <c r="B1953" s="174"/>
    </row>
    <row r="1954" spans="2:2">
      <c r="B1954" s="174"/>
    </row>
    <row r="1955" spans="2:2">
      <c r="B1955" s="174"/>
    </row>
    <row r="1956" spans="2:2">
      <c r="B1956" s="174"/>
    </row>
    <row r="1957" spans="2:2">
      <c r="B1957" s="174"/>
    </row>
    <row r="1958" spans="2:2">
      <c r="B1958" s="174"/>
    </row>
    <row r="1959" spans="2:2">
      <c r="B1959" s="174"/>
    </row>
    <row r="1960" spans="2:2">
      <c r="B1960" s="174"/>
    </row>
    <row r="1961" spans="2:2">
      <c r="B1961" s="174"/>
    </row>
    <row r="1962" spans="2:2">
      <c r="B1962" s="174"/>
    </row>
    <row r="1963" spans="2:2">
      <c r="B1963" s="174"/>
    </row>
    <row r="1964" spans="2:2">
      <c r="B1964" s="174"/>
    </row>
    <row r="1965" spans="2:2">
      <c r="B1965" s="174"/>
    </row>
    <row r="1966" spans="2:2">
      <c r="B1966" s="174"/>
    </row>
    <row r="1967" spans="2:2">
      <c r="B1967" s="174"/>
    </row>
    <row r="1968" spans="2:2">
      <c r="B1968" s="174"/>
    </row>
    <row r="1969" spans="2:2">
      <c r="B1969" s="174"/>
    </row>
    <row r="1970" spans="2:2">
      <c r="B1970" s="174"/>
    </row>
    <row r="1971" spans="2:2">
      <c r="B1971" s="174"/>
    </row>
    <row r="1972" spans="2:2">
      <c r="B1972" s="174"/>
    </row>
    <row r="1973" spans="2:2">
      <c r="B1973" s="174"/>
    </row>
    <row r="1974" spans="2:2">
      <c r="B1974" s="174"/>
    </row>
    <row r="1975" spans="2:2">
      <c r="B1975" s="174"/>
    </row>
    <row r="1976" spans="2:2">
      <c r="B1976" s="174"/>
    </row>
    <row r="1977" spans="2:2">
      <c r="B1977" s="174"/>
    </row>
    <row r="1978" spans="2:2">
      <c r="B1978" s="174"/>
    </row>
    <row r="1979" spans="2:2">
      <c r="B1979" s="174"/>
    </row>
    <row r="1980" spans="2:2">
      <c r="B1980" s="174"/>
    </row>
    <row r="1981" spans="2:2">
      <c r="B1981" s="174"/>
    </row>
    <row r="1982" spans="2:2">
      <c r="B1982" s="174"/>
    </row>
    <row r="1983" spans="2:2">
      <c r="B1983" s="174"/>
    </row>
    <row r="1984" spans="2:2">
      <c r="B1984" s="174"/>
    </row>
    <row r="1985" spans="2:2">
      <c r="B1985" s="174"/>
    </row>
    <row r="1986" spans="2:2">
      <c r="B1986" s="174"/>
    </row>
    <row r="1987" spans="2:2">
      <c r="B1987" s="174"/>
    </row>
    <row r="1988" spans="2:2">
      <c r="B1988" s="174"/>
    </row>
    <row r="1989" spans="2:2">
      <c r="B1989" s="174"/>
    </row>
    <row r="1990" spans="2:2">
      <c r="B1990" s="174"/>
    </row>
    <row r="1991" spans="2:2">
      <c r="B1991" s="174"/>
    </row>
    <row r="1992" spans="2:2">
      <c r="B1992" s="174"/>
    </row>
    <row r="1993" spans="2:2">
      <c r="B1993" s="174"/>
    </row>
    <row r="1994" spans="2:2">
      <c r="B1994" s="174"/>
    </row>
    <row r="1995" spans="2:2">
      <c r="B1995" s="174"/>
    </row>
    <row r="1996" spans="2:2">
      <c r="B1996" s="174"/>
    </row>
    <row r="1997" spans="2:2">
      <c r="B1997" s="174"/>
    </row>
    <row r="1998" spans="2:2">
      <c r="B1998" s="174"/>
    </row>
    <row r="1999" spans="2:2">
      <c r="B1999" s="174"/>
    </row>
    <row r="2000" spans="2:2">
      <c r="B2000" s="174"/>
    </row>
  </sheetData>
  <pageMargins left="0.7" right="0.7" top="0.75" bottom="0.75" header="0.3" footer="0.3"/>
  <pageSetup scale="97" orientation="landscape" r:id="rId1"/>
  <headerFooter>
    <oddHeader>&amp;RKyPSC Case No. 2020-00142
STAFF-DR-01-001 Attachment 5
Page &amp;P of &amp;N</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71E3306A1E394C8AAFCF6CCB6BA2C1" ma:contentTypeVersion="12" ma:contentTypeDescription="Create a new document." ma:contentTypeScope="" ma:versionID="721940e0208214bc93c6d5f4ebf2bc48">
  <xsd:schema xmlns:xsd="http://www.w3.org/2001/XMLSchema" xmlns:xs="http://www.w3.org/2001/XMLSchema" xmlns:p="http://schemas.microsoft.com/office/2006/metadata/properties" xmlns:ns1="http://schemas.microsoft.com/sharepoint/v3" xmlns:ns3="5bbf2fa6-4553-44db-8e16-dac3f2a4809a" targetNamespace="http://schemas.microsoft.com/office/2006/metadata/properties" ma:root="true" ma:fieldsID="6f54124886f408a6260a5f4b12061c14" ns1:_="" ns3:_="">
    <xsd:import namespace="http://schemas.microsoft.com/sharepoint/v3"/>
    <xsd:import namespace="5bbf2fa6-4553-44db-8e16-dac3f2a4809a"/>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bf2fa6-4553-44db-8e16-dac3f2a480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9B0457-1C59-4135-A64D-46008382DF33}">
  <ds:schemaRefs>
    <ds:schemaRef ds:uri="http://schemas.microsoft.com/office/2006/documentManagement/types"/>
    <ds:schemaRef ds:uri="5bbf2fa6-4553-44db-8e16-dac3f2a4809a"/>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3DAF6D5-B381-484D-8D13-D7176F8DD252}">
  <ds:schemaRefs>
    <ds:schemaRef ds:uri="http://schemas.microsoft.com/sharepoint/v3/contenttype/forms"/>
  </ds:schemaRefs>
</ds:datastoreItem>
</file>

<file path=customXml/itemProps3.xml><?xml version="1.0" encoding="utf-8"?>
<ds:datastoreItem xmlns:ds="http://schemas.openxmlformats.org/officeDocument/2006/customXml" ds:itemID="{84B400B9-EAB9-4813-AC77-45BC574E4A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bf2fa6-4553-44db-8e16-dac3f2a480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Input</vt:lpstr>
      <vt:lpstr>Summary</vt:lpstr>
      <vt:lpstr>FORM 1.00</vt:lpstr>
      <vt:lpstr>FORM 1.10</vt:lpstr>
      <vt:lpstr>FORM 1.20</vt:lpstr>
      <vt:lpstr>FORM 2.00</vt:lpstr>
      <vt:lpstr>FORM 2.10</vt:lpstr>
      <vt:lpstr>FORM 2.20</vt:lpstr>
      <vt:lpstr>FORM 2.30</vt:lpstr>
      <vt:lpstr>FORM 2.50</vt:lpstr>
      <vt:lpstr>Revenue</vt:lpstr>
      <vt:lpstr>FORM 3.00</vt:lpstr>
      <vt:lpstr>Sales for Resale</vt:lpstr>
      <vt:lpstr>AROamortization</vt:lpstr>
      <vt:lpstr>BaseFuel</vt:lpstr>
      <vt:lpstr>BaseRev</vt:lpstr>
      <vt:lpstr>BillPeriod</vt:lpstr>
      <vt:lpstr>BillPeriod1</vt:lpstr>
      <vt:lpstr>CaseNo</vt:lpstr>
      <vt:lpstr>Company</vt:lpstr>
      <vt:lpstr>ES_FORM_1.00</vt:lpstr>
      <vt:lpstr>ES_FORM_1.10</vt:lpstr>
      <vt:lpstr>ES_FORM_1.20</vt:lpstr>
      <vt:lpstr>ES_FORM_2.00</vt:lpstr>
      <vt:lpstr>ES_FORM_2.10</vt:lpstr>
      <vt:lpstr>ES_FORM_2.20_P1</vt:lpstr>
      <vt:lpstr>ES_FORM_2.20_P2</vt:lpstr>
      <vt:lpstr>ES_FORM_2.20_P3</vt:lpstr>
      <vt:lpstr>ES_FORM_2.30</vt:lpstr>
      <vt:lpstr>ES_FORM_2.50</vt:lpstr>
      <vt:lpstr>ES_FORM_3.00</vt:lpstr>
      <vt:lpstr>ESM</vt:lpstr>
      <vt:lpstr>ExpMonth</vt:lpstr>
      <vt:lpstr>Form3_Non</vt:lpstr>
      <vt:lpstr>Form3_Res</vt:lpstr>
      <vt:lpstr>JurisEm</vt:lpstr>
      <vt:lpstr>'FORM 1.00'!Print_Area</vt:lpstr>
      <vt:lpstr>'FORM 1.10'!Print_Area</vt:lpstr>
      <vt:lpstr>'FORM 1.20'!Print_Area</vt:lpstr>
      <vt:lpstr>'FORM 2.00'!Print_Area</vt:lpstr>
      <vt:lpstr>'FORM 2.10'!Print_Area</vt:lpstr>
      <vt:lpstr>'FORM 2.20'!Print_Area</vt:lpstr>
      <vt:lpstr>'FORM 2.30'!Print_Area</vt:lpstr>
      <vt:lpstr>'FORM 2.50'!Print_Area</vt:lpstr>
      <vt:lpstr>'FORM 3.00'!Print_Area</vt:lpstr>
      <vt:lpstr>Input!Print_Area</vt:lpstr>
      <vt:lpstr>Revenue!Print_Area</vt:lpstr>
      <vt:lpstr>'Sales for Resale'!Print_Area</vt:lpstr>
      <vt:lpstr>Summary!Print_Area</vt:lpstr>
      <vt:lpstr>'FORM 2.20'!Print_Titles</vt:lpstr>
      <vt:lpstr>PropTax_ARO</vt:lpstr>
      <vt:lpstr>PropTax_Structures</vt:lpstr>
      <vt:lpstr>RiderFAC</vt:lpstr>
      <vt:lpstr>RVCLS</vt:lpstr>
      <vt:lpstr>SLSRSLtable</vt:lpstr>
      <vt:lpstr>Title</vt:lpstr>
      <vt:lpstr>TotRev</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072019 DEK ESM Filing for 092019</dc:subject>
  <dc:creator>Czupik, Ted Jr</dc:creator>
  <cp:lastModifiedBy>Gates, Debbie</cp:lastModifiedBy>
  <cp:lastPrinted>2020-06-11T19:40:17Z</cp:lastPrinted>
  <dcterms:created xsi:type="dcterms:W3CDTF">2017-05-31T14:52:58Z</dcterms:created>
  <dcterms:modified xsi:type="dcterms:W3CDTF">2020-06-12T13:47:34Z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0x0101004571E3306A1E394C8AAFCF6CCB6BA2C1</vt:lpwstr>
  </property>
</Properties>
</file>