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engrenv\4254.01 North Hopkins WD\RD\Pre-App\Summary Addendum\"/>
    </mc:Choice>
  </mc:AlternateContent>
  <xr:revisionPtr revIDLastSave="0" documentId="8_{59651A3D-6A0D-4092-844F-9D0050C497C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Projected Income" sheetId="1" r:id="rId1"/>
  </sheets>
  <definedNames>
    <definedName name="_xlnm.Print_Area" localSheetId="0">'Projected Income'!$B$1:$L$320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6" i="1" l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G298" i="1"/>
  <c r="I298" i="1" s="1"/>
  <c r="G297" i="1"/>
  <c r="I297" i="1" s="1"/>
  <c r="G296" i="1"/>
  <c r="I296" i="1" s="1"/>
  <c r="G295" i="1"/>
  <c r="I295" i="1" s="1"/>
  <c r="G294" i="1"/>
  <c r="I294" i="1" s="1"/>
  <c r="G293" i="1"/>
  <c r="I293" i="1" s="1"/>
  <c r="G292" i="1"/>
  <c r="I292" i="1" s="1"/>
  <c r="G291" i="1"/>
  <c r="I291" i="1" s="1"/>
  <c r="G290" i="1"/>
  <c r="I290" i="1" s="1"/>
  <c r="G289" i="1"/>
  <c r="I289" i="1" s="1"/>
  <c r="G288" i="1"/>
  <c r="I288" i="1" s="1"/>
  <c r="G287" i="1"/>
  <c r="I287" i="1" s="1"/>
  <c r="G286" i="1"/>
  <c r="I286" i="1" s="1"/>
  <c r="G285" i="1"/>
  <c r="I285" i="1" s="1"/>
  <c r="G284" i="1"/>
  <c r="I284" i="1" s="1"/>
  <c r="G283" i="1"/>
  <c r="I283" i="1" s="1"/>
  <c r="G282" i="1"/>
  <c r="I282" i="1" s="1"/>
  <c r="G281" i="1"/>
  <c r="I281" i="1" s="1"/>
  <c r="G280" i="1"/>
  <c r="I280" i="1" s="1"/>
  <c r="G279" i="1"/>
  <c r="I279" i="1" s="1"/>
  <c r="G278" i="1"/>
  <c r="I278" i="1" s="1"/>
  <c r="G277" i="1"/>
  <c r="I277" i="1" s="1"/>
  <c r="G276" i="1"/>
  <c r="I276" i="1" s="1"/>
  <c r="G275" i="1"/>
  <c r="I275" i="1" s="1"/>
  <c r="G274" i="1"/>
  <c r="I274" i="1" s="1"/>
  <c r="G273" i="1"/>
  <c r="I273" i="1" s="1"/>
  <c r="G272" i="1"/>
  <c r="I272" i="1" s="1"/>
  <c r="G271" i="1"/>
  <c r="I271" i="1" s="1"/>
  <c r="G270" i="1"/>
  <c r="I270" i="1" s="1"/>
  <c r="G269" i="1"/>
  <c r="I269" i="1" s="1"/>
  <c r="B300" i="1"/>
  <c r="Q36" i="1" s="1"/>
  <c r="C263" i="1"/>
  <c r="G267" i="1" s="1"/>
  <c r="I267" i="1" s="1"/>
  <c r="B251" i="1"/>
  <c r="Q35" i="1" s="1"/>
  <c r="C214" i="1"/>
  <c r="G244" i="1" s="1"/>
  <c r="B55" i="1"/>
  <c r="Q21" i="1" s="1"/>
  <c r="B153" i="1"/>
  <c r="Q23" i="1" s="1"/>
  <c r="R31" i="1"/>
  <c r="O71" i="1"/>
  <c r="O72" i="1"/>
  <c r="O73" i="1"/>
  <c r="O74" i="1"/>
  <c r="O76" i="1"/>
  <c r="O77" i="1"/>
  <c r="O81" i="1"/>
  <c r="O82" i="1"/>
  <c r="O83" i="1"/>
  <c r="O88" i="1"/>
  <c r="O93" i="1"/>
  <c r="O94" i="1"/>
  <c r="O95" i="1"/>
  <c r="O96" i="1"/>
  <c r="O97" i="1"/>
  <c r="O98" i="1"/>
  <c r="O99" i="1"/>
  <c r="O100" i="1"/>
  <c r="O102" i="1"/>
  <c r="O169" i="1"/>
  <c r="O170" i="1"/>
  <c r="O171" i="1"/>
  <c r="O172" i="1"/>
  <c r="O173" i="1"/>
  <c r="O174" i="1"/>
  <c r="O175" i="1"/>
  <c r="O176" i="1"/>
  <c r="O178" i="1"/>
  <c r="O179" i="1"/>
  <c r="O180" i="1"/>
  <c r="O181" i="1"/>
  <c r="O182" i="1"/>
  <c r="O183" i="1"/>
  <c r="O184" i="1"/>
  <c r="O185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2" i="1"/>
  <c r="O43" i="1"/>
  <c r="O44" i="1"/>
  <c r="O45" i="1"/>
  <c r="O46" i="1"/>
  <c r="O47" i="1"/>
  <c r="O48" i="1"/>
  <c r="O49" i="1"/>
  <c r="O50" i="1"/>
  <c r="O51" i="1"/>
  <c r="O52" i="1"/>
  <c r="O53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6" i="1"/>
  <c r="O137" i="1"/>
  <c r="O138" i="1"/>
  <c r="O139" i="1"/>
  <c r="O140" i="1"/>
  <c r="O142" i="1"/>
  <c r="O141" i="1"/>
  <c r="O143" i="1"/>
  <c r="O144" i="1"/>
  <c r="O145" i="1"/>
  <c r="O146" i="1"/>
  <c r="O147" i="1"/>
  <c r="O148" i="1"/>
  <c r="O149" i="1"/>
  <c r="O150" i="1"/>
  <c r="O151" i="1"/>
  <c r="Q31" i="1"/>
  <c r="B104" i="1"/>
  <c r="Q32" i="1" s="1"/>
  <c r="Q33" i="1"/>
  <c r="B202" i="1"/>
  <c r="Q34" i="1" s="1"/>
  <c r="C18" i="1"/>
  <c r="O177" i="1"/>
  <c r="O186" i="1"/>
  <c r="O199" i="1"/>
  <c r="O200" i="1"/>
  <c r="C165" i="1"/>
  <c r="G199" i="1" s="1"/>
  <c r="I199" i="1" s="1"/>
  <c r="O135" i="1"/>
  <c r="C116" i="1"/>
  <c r="G129" i="1" s="1"/>
  <c r="I129" i="1" s="1"/>
  <c r="O75" i="1"/>
  <c r="O78" i="1"/>
  <c r="O79" i="1"/>
  <c r="O80" i="1"/>
  <c r="O84" i="1"/>
  <c r="O85" i="1"/>
  <c r="O86" i="1"/>
  <c r="O87" i="1"/>
  <c r="O89" i="1"/>
  <c r="O90" i="1"/>
  <c r="O91" i="1"/>
  <c r="O92" i="1"/>
  <c r="O101" i="1"/>
  <c r="C67" i="1"/>
  <c r="G102" i="1" s="1"/>
  <c r="I102" i="1" s="1"/>
  <c r="O41" i="1"/>
  <c r="O300" i="1" l="1"/>
  <c r="D300" i="1" s="1"/>
  <c r="R36" i="1" s="1"/>
  <c r="Q38" i="1"/>
  <c r="I309" i="1" s="1"/>
  <c r="Q26" i="1"/>
  <c r="O251" i="1"/>
  <c r="D251" i="1" s="1"/>
  <c r="Q25" i="1"/>
  <c r="Q24" i="1"/>
  <c r="Q22" i="1"/>
  <c r="G222" i="1"/>
  <c r="I222" i="1" s="1"/>
  <c r="G218" i="1"/>
  <c r="I218" i="1" s="1"/>
  <c r="G226" i="1"/>
  <c r="I226" i="1" s="1"/>
  <c r="G230" i="1"/>
  <c r="I230" i="1" s="1"/>
  <c r="G234" i="1"/>
  <c r="I234" i="1" s="1"/>
  <c r="G238" i="1"/>
  <c r="G242" i="1"/>
  <c r="I242" i="1" s="1"/>
  <c r="G268" i="1"/>
  <c r="I268" i="1" s="1"/>
  <c r="I300" i="1" s="1"/>
  <c r="G220" i="1"/>
  <c r="I220" i="1" s="1"/>
  <c r="G224" i="1"/>
  <c r="I224" i="1" s="1"/>
  <c r="G228" i="1"/>
  <c r="I228" i="1" s="1"/>
  <c r="G232" i="1"/>
  <c r="I232" i="1" s="1"/>
  <c r="G236" i="1"/>
  <c r="I236" i="1" s="1"/>
  <c r="G240" i="1"/>
  <c r="I240" i="1" s="1"/>
  <c r="G246" i="1"/>
  <c r="I246" i="1" s="1"/>
  <c r="G248" i="1"/>
  <c r="I248" i="1" s="1"/>
  <c r="G219" i="1"/>
  <c r="I219" i="1" s="1"/>
  <c r="G221" i="1"/>
  <c r="I221" i="1" s="1"/>
  <c r="G223" i="1"/>
  <c r="I223" i="1" s="1"/>
  <c r="G225" i="1"/>
  <c r="I225" i="1" s="1"/>
  <c r="G227" i="1"/>
  <c r="I227" i="1" s="1"/>
  <c r="G229" i="1"/>
  <c r="I229" i="1" s="1"/>
  <c r="G231" i="1"/>
  <c r="I231" i="1" s="1"/>
  <c r="G233" i="1"/>
  <c r="I233" i="1" s="1"/>
  <c r="G235" i="1"/>
  <c r="I235" i="1" s="1"/>
  <c r="G237" i="1"/>
  <c r="I237" i="1" s="1"/>
  <c r="G239" i="1"/>
  <c r="I239" i="1" s="1"/>
  <c r="G241" i="1"/>
  <c r="I241" i="1" s="1"/>
  <c r="G243" i="1"/>
  <c r="I243" i="1" s="1"/>
  <c r="G245" i="1"/>
  <c r="I245" i="1" s="1"/>
  <c r="G247" i="1"/>
  <c r="I247" i="1" s="1"/>
  <c r="G249" i="1"/>
  <c r="I249" i="1" s="1"/>
  <c r="G52" i="1"/>
  <c r="I52" i="1" s="1"/>
  <c r="G50" i="1"/>
  <c r="I50" i="1" s="1"/>
  <c r="G48" i="1"/>
  <c r="I48" i="1" s="1"/>
  <c r="G46" i="1"/>
  <c r="I46" i="1" s="1"/>
  <c r="G44" i="1"/>
  <c r="I44" i="1" s="1"/>
  <c r="G42" i="1"/>
  <c r="I42" i="1" s="1"/>
  <c r="G40" i="1"/>
  <c r="I40" i="1" s="1"/>
  <c r="G38" i="1"/>
  <c r="I38" i="1" s="1"/>
  <c r="G36" i="1"/>
  <c r="I36" i="1" s="1"/>
  <c r="G34" i="1"/>
  <c r="I34" i="1" s="1"/>
  <c r="G32" i="1"/>
  <c r="I32" i="1" s="1"/>
  <c r="G30" i="1"/>
  <c r="I30" i="1" s="1"/>
  <c r="G28" i="1"/>
  <c r="I28" i="1" s="1"/>
  <c r="G26" i="1"/>
  <c r="I26" i="1" s="1"/>
  <c r="G24" i="1"/>
  <c r="I24" i="1" s="1"/>
  <c r="G22" i="1"/>
  <c r="I22" i="1" s="1"/>
  <c r="G53" i="1"/>
  <c r="I53" i="1" s="1"/>
  <c r="G51" i="1"/>
  <c r="I51" i="1" s="1"/>
  <c r="G49" i="1"/>
  <c r="I49" i="1" s="1"/>
  <c r="G47" i="1"/>
  <c r="I47" i="1" s="1"/>
  <c r="G45" i="1"/>
  <c r="I45" i="1" s="1"/>
  <c r="G43" i="1"/>
  <c r="I43" i="1" s="1"/>
  <c r="G41" i="1"/>
  <c r="I41" i="1" s="1"/>
  <c r="G39" i="1"/>
  <c r="I39" i="1" s="1"/>
  <c r="G37" i="1"/>
  <c r="I37" i="1" s="1"/>
  <c r="G35" i="1"/>
  <c r="I35" i="1" s="1"/>
  <c r="G33" i="1"/>
  <c r="I33" i="1" s="1"/>
  <c r="G31" i="1"/>
  <c r="I31" i="1" s="1"/>
  <c r="G29" i="1"/>
  <c r="I29" i="1" s="1"/>
  <c r="G27" i="1"/>
  <c r="I27" i="1" s="1"/>
  <c r="G25" i="1"/>
  <c r="I25" i="1" s="1"/>
  <c r="G23" i="1"/>
  <c r="I23" i="1" s="1"/>
  <c r="I238" i="1"/>
  <c r="I244" i="1"/>
  <c r="O55" i="1"/>
  <c r="D55" i="1" s="1"/>
  <c r="O202" i="1"/>
  <c r="D202" i="1" s="1"/>
  <c r="E203" i="1" s="1"/>
  <c r="G172" i="1"/>
  <c r="I172" i="1" s="1"/>
  <c r="G176" i="1"/>
  <c r="I176" i="1" s="1"/>
  <c r="G180" i="1"/>
  <c r="I180" i="1" s="1"/>
  <c r="G184" i="1"/>
  <c r="I184" i="1" s="1"/>
  <c r="G188" i="1"/>
  <c r="I188" i="1" s="1"/>
  <c r="G192" i="1"/>
  <c r="I192" i="1" s="1"/>
  <c r="G196" i="1"/>
  <c r="I196" i="1" s="1"/>
  <c r="G200" i="1"/>
  <c r="I200" i="1" s="1"/>
  <c r="G170" i="1"/>
  <c r="I170" i="1" s="1"/>
  <c r="G174" i="1"/>
  <c r="I174" i="1" s="1"/>
  <c r="G178" i="1"/>
  <c r="I178" i="1" s="1"/>
  <c r="G182" i="1"/>
  <c r="I182" i="1" s="1"/>
  <c r="G186" i="1"/>
  <c r="I186" i="1" s="1"/>
  <c r="G190" i="1"/>
  <c r="I190" i="1" s="1"/>
  <c r="G194" i="1"/>
  <c r="I194" i="1" s="1"/>
  <c r="G198" i="1"/>
  <c r="I198" i="1" s="1"/>
  <c r="O153" i="1"/>
  <c r="D153" i="1" s="1"/>
  <c r="O104" i="1"/>
  <c r="D104" i="1" s="1"/>
  <c r="E105" i="1" s="1"/>
  <c r="G75" i="1"/>
  <c r="I75" i="1" s="1"/>
  <c r="G79" i="1"/>
  <c r="I79" i="1" s="1"/>
  <c r="G83" i="1"/>
  <c r="I83" i="1" s="1"/>
  <c r="G87" i="1"/>
  <c r="I87" i="1" s="1"/>
  <c r="G91" i="1"/>
  <c r="I91" i="1" s="1"/>
  <c r="G95" i="1"/>
  <c r="I95" i="1" s="1"/>
  <c r="G99" i="1"/>
  <c r="I99" i="1" s="1"/>
  <c r="G71" i="1"/>
  <c r="I71" i="1" s="1"/>
  <c r="G73" i="1"/>
  <c r="I73" i="1" s="1"/>
  <c r="G77" i="1"/>
  <c r="I77" i="1" s="1"/>
  <c r="G81" i="1"/>
  <c r="I81" i="1" s="1"/>
  <c r="G85" i="1"/>
  <c r="I85" i="1" s="1"/>
  <c r="G89" i="1"/>
  <c r="I89" i="1" s="1"/>
  <c r="G93" i="1"/>
  <c r="I93" i="1" s="1"/>
  <c r="G97" i="1"/>
  <c r="I97" i="1" s="1"/>
  <c r="G101" i="1"/>
  <c r="I101" i="1" s="1"/>
  <c r="G121" i="1"/>
  <c r="I121" i="1" s="1"/>
  <c r="G125" i="1"/>
  <c r="I125" i="1" s="1"/>
  <c r="G127" i="1"/>
  <c r="I127" i="1" s="1"/>
  <c r="G131" i="1"/>
  <c r="I131" i="1" s="1"/>
  <c r="G133" i="1"/>
  <c r="I133" i="1" s="1"/>
  <c r="G135" i="1"/>
  <c r="I135" i="1" s="1"/>
  <c r="G137" i="1"/>
  <c r="I137" i="1" s="1"/>
  <c r="G139" i="1"/>
  <c r="I139" i="1" s="1"/>
  <c r="G141" i="1"/>
  <c r="I141" i="1" s="1"/>
  <c r="G143" i="1"/>
  <c r="I143" i="1" s="1"/>
  <c r="G145" i="1"/>
  <c r="I145" i="1" s="1"/>
  <c r="G147" i="1"/>
  <c r="I147" i="1" s="1"/>
  <c r="G149" i="1"/>
  <c r="I149" i="1" s="1"/>
  <c r="G151" i="1"/>
  <c r="I151" i="1" s="1"/>
  <c r="G72" i="1"/>
  <c r="I72" i="1" s="1"/>
  <c r="G74" i="1"/>
  <c r="I74" i="1" s="1"/>
  <c r="G76" i="1"/>
  <c r="I76" i="1" s="1"/>
  <c r="G78" i="1"/>
  <c r="I78" i="1" s="1"/>
  <c r="G80" i="1"/>
  <c r="I80" i="1" s="1"/>
  <c r="G82" i="1"/>
  <c r="I82" i="1" s="1"/>
  <c r="G84" i="1"/>
  <c r="I84" i="1" s="1"/>
  <c r="G86" i="1"/>
  <c r="I86" i="1" s="1"/>
  <c r="G88" i="1"/>
  <c r="I88" i="1" s="1"/>
  <c r="G90" i="1"/>
  <c r="I90" i="1" s="1"/>
  <c r="G92" i="1"/>
  <c r="I92" i="1" s="1"/>
  <c r="G94" i="1"/>
  <c r="I94" i="1" s="1"/>
  <c r="G96" i="1"/>
  <c r="I96" i="1" s="1"/>
  <c r="G98" i="1"/>
  <c r="I98" i="1" s="1"/>
  <c r="G100" i="1"/>
  <c r="I100" i="1" s="1"/>
  <c r="G120" i="1"/>
  <c r="I120" i="1" s="1"/>
  <c r="G122" i="1"/>
  <c r="I122" i="1" s="1"/>
  <c r="G124" i="1"/>
  <c r="I124" i="1" s="1"/>
  <c r="G126" i="1"/>
  <c r="I126" i="1" s="1"/>
  <c r="G128" i="1"/>
  <c r="I128" i="1" s="1"/>
  <c r="G130" i="1"/>
  <c r="I130" i="1" s="1"/>
  <c r="G132" i="1"/>
  <c r="I132" i="1" s="1"/>
  <c r="G134" i="1"/>
  <c r="I134" i="1" s="1"/>
  <c r="G136" i="1"/>
  <c r="I136" i="1" s="1"/>
  <c r="G138" i="1"/>
  <c r="I138" i="1" s="1"/>
  <c r="G140" i="1"/>
  <c r="I140" i="1" s="1"/>
  <c r="G142" i="1"/>
  <c r="I142" i="1" s="1"/>
  <c r="G144" i="1"/>
  <c r="I144" i="1" s="1"/>
  <c r="G146" i="1"/>
  <c r="I146" i="1" s="1"/>
  <c r="G148" i="1"/>
  <c r="I148" i="1" s="1"/>
  <c r="G150" i="1"/>
  <c r="I150" i="1" s="1"/>
  <c r="G169" i="1"/>
  <c r="I169" i="1" s="1"/>
  <c r="G171" i="1"/>
  <c r="I171" i="1" s="1"/>
  <c r="G173" i="1"/>
  <c r="I173" i="1" s="1"/>
  <c r="G175" i="1"/>
  <c r="I175" i="1" s="1"/>
  <c r="G177" i="1"/>
  <c r="I177" i="1" s="1"/>
  <c r="G179" i="1"/>
  <c r="I179" i="1" s="1"/>
  <c r="G181" i="1"/>
  <c r="I181" i="1" s="1"/>
  <c r="G183" i="1"/>
  <c r="I183" i="1" s="1"/>
  <c r="G185" i="1"/>
  <c r="I185" i="1" s="1"/>
  <c r="G187" i="1"/>
  <c r="I187" i="1" s="1"/>
  <c r="G189" i="1"/>
  <c r="I189" i="1" s="1"/>
  <c r="G191" i="1"/>
  <c r="I191" i="1" s="1"/>
  <c r="G193" i="1"/>
  <c r="I193" i="1" s="1"/>
  <c r="G195" i="1"/>
  <c r="I195" i="1" s="1"/>
  <c r="G197" i="1"/>
  <c r="I197" i="1" s="1"/>
  <c r="G123" i="1"/>
  <c r="I123" i="1" s="1"/>
  <c r="E301" i="1" l="1"/>
  <c r="R23" i="1"/>
  <c r="E154" i="1"/>
  <c r="R35" i="1"/>
  <c r="R25" i="1"/>
  <c r="E252" i="1"/>
  <c r="I301" i="1"/>
  <c r="R21" i="1"/>
  <c r="E56" i="1"/>
  <c r="Q28" i="1"/>
  <c r="D309" i="1" s="1"/>
  <c r="G315" i="1" s="1"/>
  <c r="R34" i="1"/>
  <c r="R24" i="1"/>
  <c r="R32" i="1"/>
  <c r="R22" i="1"/>
  <c r="I251" i="1"/>
  <c r="I252" i="1" s="1"/>
  <c r="R33" i="1"/>
  <c r="I104" i="1"/>
  <c r="I105" i="1" s="1"/>
  <c r="I202" i="1"/>
  <c r="I153" i="1"/>
  <c r="I154" i="1" s="1"/>
  <c r="I55" i="1"/>
  <c r="I304" i="1" l="1"/>
  <c r="R28" i="1"/>
  <c r="D310" i="1" s="1"/>
  <c r="G313" i="1" s="1"/>
  <c r="G312" i="1"/>
  <c r="R38" i="1"/>
  <c r="I310" i="1" s="1"/>
  <c r="I56" i="1"/>
  <c r="I203" i="1"/>
  <c r="I305" i="1" l="1"/>
  <c r="G314" i="1"/>
  <c r="G316" i="1" s="1"/>
  <c r="G318" i="1" l="1"/>
</calcChain>
</file>

<file path=xl/sharedStrings.xml><?xml version="1.0" encoding="utf-8"?>
<sst xmlns="http://schemas.openxmlformats.org/spreadsheetml/2006/main" count="1322" uniqueCount="52">
  <si>
    <t>User Income and Rate Schedules</t>
  </si>
  <si>
    <t>Customer Name:</t>
  </si>
  <si>
    <t>Project Name:</t>
  </si>
  <si>
    <t>For</t>
  </si>
  <si>
    <t>Gallons</t>
  </si>
  <si>
    <t>Per</t>
  </si>
  <si>
    <t>Users @</t>
  </si>
  <si>
    <t>per user -</t>
  </si>
  <si>
    <t>monthly</t>
  </si>
  <si>
    <t xml:space="preserve">Users </t>
  </si>
  <si>
    <t xml:space="preserve"> MONTHLY</t>
  </si>
  <si>
    <t xml:space="preserve"> ANNUAL</t>
  </si>
  <si>
    <t xml:space="preserve">           First</t>
  </si>
  <si>
    <t xml:space="preserve">           Next</t>
  </si>
  <si>
    <t xml:space="preserve">   All Over</t>
  </si>
  <si>
    <t>=</t>
  </si>
  <si>
    <t>Gallons   (Minimum Bill)</t>
  </si>
  <si>
    <t>RATE SCHEDULE:</t>
  </si>
  <si>
    <t>D.  USER INCOME CALCULATIONS</t>
  </si>
  <si>
    <t>R</t>
  </si>
  <si>
    <t xml:space="preserve">TYPE of SERVICE:  </t>
  </si>
  <si>
    <t>TOTALS:</t>
  </si>
  <si>
    <t xml:space="preserve">  USER GROUP:</t>
  </si>
  <si>
    <t>Total Residential Users</t>
  </si>
  <si>
    <t>Total Residential Gallons</t>
  </si>
  <si>
    <t>Gallons/EDU</t>
  </si>
  <si>
    <t>Commercial EDU's</t>
  </si>
  <si>
    <t>Total EDU's</t>
  </si>
  <si>
    <t>Monthly Cost per EDU</t>
  </si>
  <si>
    <t>Residential EDU's</t>
  </si>
  <si>
    <t>Total Users</t>
  </si>
  <si>
    <t>Minimum</t>
  </si>
  <si>
    <t xml:space="preserve">    RESIDENTIAL/NON-RESIDENTIAL?</t>
  </si>
  <si>
    <t>(input R or N)</t>
  </si>
  <si>
    <t>N</t>
  </si>
  <si>
    <t xml:space="preserve">Total Non-Residential Users  </t>
  </si>
  <si>
    <t xml:space="preserve">Total Non-Residential Gallons  </t>
  </si>
  <si>
    <t>GRAND TOTALS:</t>
  </si>
  <si>
    <t>MONTHLY</t>
  </si>
  <si>
    <t>ANNUAL</t>
  </si>
  <si>
    <t>avg. volume/user =</t>
  </si>
  <si>
    <t>Water</t>
  </si>
  <si>
    <t>Commerical</t>
  </si>
  <si>
    <t>5/8" x 3/4" Meter</t>
  </si>
  <si>
    <t>1" Meter</t>
  </si>
  <si>
    <t>Commercial</t>
  </si>
  <si>
    <t>1-1/2" Meter</t>
  </si>
  <si>
    <t>North Hopkins Water District</t>
  </si>
  <si>
    <t>Water System Improvements</t>
  </si>
  <si>
    <t>2" Meter</t>
  </si>
  <si>
    <t>3" Meter</t>
  </si>
  <si>
    <t>Existing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</si>
</sst>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23" x14ac:knownFonts="1">
    <font>
      <sz val="10"/>
      <color indexed="8"/>
      <name val="MS Sans Serif"/>
    </font>
    <font>
      <b/>
      <u/>
      <sz val="14.05"/>
      <color indexed="8"/>
      <name val="Times New Roman"/>
      <family val="1"/>
    </font>
    <font>
      <sz val="9.85"/>
      <color indexed="8"/>
      <name val="Times New Roman"/>
      <family val="1"/>
    </font>
    <font>
      <b/>
      <sz val="9.85"/>
      <color indexed="8"/>
      <name val="Times New Roman"/>
      <family val="1"/>
    </font>
    <font>
      <b/>
      <sz val="9.85"/>
      <color indexed="8"/>
      <name val="Times New Roman"/>
      <family val="1"/>
    </font>
    <font>
      <b/>
      <sz val="9.85"/>
      <color indexed="8"/>
      <name val="Times New Roman"/>
      <family val="1"/>
    </font>
    <font>
      <sz val="9.85"/>
      <color indexed="8"/>
      <name val="Times New Roman"/>
      <family val="1"/>
    </font>
    <font>
      <b/>
      <sz val="9.85"/>
      <color indexed="8"/>
      <name val="Times New Roman"/>
      <family val="1"/>
    </font>
    <font>
      <b/>
      <sz val="9.85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9.85"/>
      <color indexed="8"/>
      <name val="Times New Roman"/>
      <family val="1"/>
    </font>
    <font>
      <b/>
      <u/>
      <sz val="11.05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7"/>
      <color indexed="8"/>
      <name val="MS Sans Serif"/>
      <family val="2"/>
    </font>
    <font>
      <b/>
      <sz val="8"/>
      <color indexed="8"/>
      <name val="Times New Roman"/>
      <family val="1"/>
    </font>
    <font>
      <b/>
      <sz val="8"/>
      <color indexed="8"/>
      <name val="Cambria"/>
      <family val="1"/>
    </font>
    <font>
      <sz val="8"/>
      <color indexed="8"/>
      <name val="Cambria"/>
      <family val="1"/>
    </font>
    <font>
      <b/>
      <sz val="12"/>
      <color indexed="8"/>
      <name val="MS Sans Serif"/>
      <family val="2"/>
    </font>
    <font>
      <sz val="10"/>
      <color indexed="8"/>
      <name val="MS Sans Serif"/>
      <family val="2"/>
    </font>
    <font>
      <b/>
      <sz val="10"/>
      <name val="Times New Roman"/>
      <family val="1"/>
    </font>
    <font>
      <b/>
      <sz val="9"/>
      <color rgb="FFFF0000"/>
      <name val="MS Sans Serif"/>
    </font>
    <font>
      <b/>
      <sz val="12"/>
      <color rgb="FFFF0000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NumberFormat="1" applyFill="1" applyBorder="1" applyAlignment="1" applyProtection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7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9" fillId="0" borderId="0" xfId="0" applyNumberFormat="1" applyFont="1" applyFill="1" applyBorder="1" applyAlignment="1" applyProtection="1"/>
    <xf numFmtId="3" fontId="5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/>
    </xf>
    <xf numFmtId="0" fontId="2" fillId="0" borderId="0" xfId="0" quotePrefix="1" applyFont="1" applyAlignment="1">
      <alignment horizontal="center" vertical="center"/>
    </xf>
    <xf numFmtId="164" fontId="11" fillId="0" borderId="0" xfId="0" applyNumberFormat="1" applyFont="1" applyAlignment="1" applyProtection="1">
      <alignment horizontal="right" vertical="center"/>
      <protection locked="0"/>
    </xf>
    <xf numFmtId="164" fontId="9" fillId="0" borderId="0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right"/>
    </xf>
    <xf numFmtId="7" fontId="9" fillId="0" borderId="0" xfId="0" applyNumberFormat="1" applyFont="1" applyFill="1" applyBorder="1" applyAlignment="1" applyProtection="1"/>
    <xf numFmtId="0" fontId="13" fillId="0" borderId="0" xfId="0" applyFont="1" applyAlignment="1">
      <alignment horizontal="left" vertical="center"/>
    </xf>
    <xf numFmtId="0" fontId="14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7" fontId="4" fillId="0" borderId="0" xfId="0" applyNumberFormat="1" applyFont="1" applyAlignment="1" applyProtection="1">
      <alignment horizontal="right" vertical="center"/>
    </xf>
    <xf numFmtId="7" fontId="4" fillId="0" borderId="0" xfId="0" applyNumberFormat="1" applyFont="1" applyAlignment="1" applyProtection="1">
      <alignment vertical="center"/>
    </xf>
    <xf numFmtId="0" fontId="2" fillId="0" borderId="0" xfId="0" quotePrefix="1" applyFont="1" applyAlignment="1" applyProtection="1">
      <alignment horizontal="center" vertical="center"/>
    </xf>
    <xf numFmtId="0" fontId="0" fillId="2" borderId="2" xfId="0" applyNumberFormat="1" applyFill="1" applyBorder="1" applyAlignment="1" applyProtection="1"/>
    <xf numFmtId="0" fontId="0" fillId="2" borderId="3" xfId="0" applyNumberFormat="1" applyFill="1" applyBorder="1" applyAlignment="1" applyProtection="1"/>
    <xf numFmtId="0" fontId="0" fillId="2" borderId="4" xfId="0" applyNumberFormat="1" applyFill="1" applyBorder="1" applyAlignment="1" applyProtection="1"/>
    <xf numFmtId="0" fontId="0" fillId="2" borderId="5" xfId="0" applyNumberFormat="1" applyFill="1" applyBorder="1" applyAlignment="1" applyProtection="1"/>
    <xf numFmtId="0" fontId="0" fillId="2" borderId="6" xfId="0" applyNumberFormat="1" applyFill="1" applyBorder="1" applyAlignment="1" applyProtection="1"/>
    <xf numFmtId="0" fontId="0" fillId="2" borderId="7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0" fontId="9" fillId="2" borderId="0" xfId="0" applyNumberFormat="1" applyFont="1" applyFill="1" applyBorder="1" applyAlignment="1" applyProtection="1"/>
    <xf numFmtId="0" fontId="0" fillId="2" borderId="8" xfId="0" applyNumberFormat="1" applyFill="1" applyBorder="1" applyAlignment="1" applyProtection="1"/>
    <xf numFmtId="4" fontId="9" fillId="2" borderId="0" xfId="0" applyNumberFormat="1" applyFont="1" applyFill="1" applyBorder="1" applyAlignment="1" applyProtection="1"/>
    <xf numFmtId="0" fontId="9" fillId="2" borderId="0" xfId="0" applyNumberFormat="1" applyFont="1" applyFill="1" applyBorder="1" applyAlignment="1" applyProtection="1">
      <alignment horizontal="right"/>
    </xf>
    <xf numFmtId="3" fontId="9" fillId="2" borderId="0" xfId="0" applyNumberFormat="1" applyFont="1" applyFill="1" applyBorder="1" applyAlignment="1" applyProtection="1"/>
    <xf numFmtId="0" fontId="0" fillId="2" borderId="9" xfId="0" applyNumberFormat="1" applyFill="1" applyBorder="1" applyAlignment="1" applyProtection="1"/>
    <xf numFmtId="0" fontId="0" fillId="2" borderId="10" xfId="0" applyNumberFormat="1" applyFill="1" applyBorder="1" applyAlignment="1" applyProtection="1"/>
    <xf numFmtId="0" fontId="0" fillId="2" borderId="11" xfId="0" applyNumberFormat="1" applyFill="1" applyBorder="1" applyAlignment="1" applyProtection="1"/>
    <xf numFmtId="0" fontId="9" fillId="2" borderId="0" xfId="0" quotePrefix="1" applyNumberFormat="1" applyFont="1" applyFill="1" applyBorder="1" applyAlignment="1" applyProtection="1">
      <alignment horizontal="right"/>
    </xf>
    <xf numFmtId="0" fontId="9" fillId="2" borderId="7" xfId="0" applyNumberFormat="1" applyFont="1" applyFill="1" applyBorder="1" applyAlignment="1" applyProtection="1">
      <alignment horizontal="right"/>
    </xf>
    <xf numFmtId="0" fontId="0" fillId="2" borderId="0" xfId="0" quotePrefix="1" applyNumberFormat="1" applyFill="1" applyBorder="1" applyAlignment="1" applyProtection="1">
      <alignment horizontal="right"/>
    </xf>
    <xf numFmtId="3" fontId="9" fillId="2" borderId="12" xfId="0" applyNumberFormat="1" applyFont="1" applyFill="1" applyBorder="1" applyAlignment="1" applyProtection="1">
      <alignment horizontal="center"/>
    </xf>
    <xf numFmtId="3" fontId="9" fillId="2" borderId="13" xfId="0" applyNumberFormat="1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/>
    <xf numFmtId="0" fontId="3" fillId="3" borderId="1" xfId="0" applyFont="1" applyFill="1" applyBorder="1" applyAlignment="1" applyProtection="1">
      <alignment vertical="center"/>
      <protection locked="0"/>
    </xf>
    <xf numFmtId="0" fontId="9" fillId="3" borderId="1" xfId="0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Border="1" applyAlignment="1" applyProtection="1"/>
    <xf numFmtId="3" fontId="3" fillId="0" borderId="0" xfId="0" applyNumberFormat="1" applyFont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horizontal="right" vertical="center"/>
    </xf>
    <xf numFmtId="3" fontId="0" fillId="0" borderId="0" xfId="0" applyNumberFormat="1" applyFill="1" applyBorder="1" applyAlignment="1" applyProtection="1">
      <alignment horizontal="left"/>
    </xf>
    <xf numFmtId="3" fontId="19" fillId="0" borderId="0" xfId="0" quotePrefix="1" applyNumberFormat="1" applyFont="1" applyFill="1" applyBorder="1" applyAlignment="1" applyProtection="1">
      <alignment horizontal="center"/>
    </xf>
    <xf numFmtId="7" fontId="20" fillId="3" borderId="0" xfId="0" applyNumberFormat="1" applyFont="1" applyFill="1" applyBorder="1" applyAlignment="1" applyProtection="1"/>
    <xf numFmtId="3" fontId="9" fillId="3" borderId="0" xfId="0" applyNumberFormat="1" applyFont="1" applyFill="1" applyBorder="1" applyAlignment="1" applyProtection="1">
      <alignment horizontal="right"/>
    </xf>
    <xf numFmtId="7" fontId="9" fillId="3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14" fontId="22" fillId="0" borderId="0" xfId="0" applyNumberFormat="1" applyFont="1" applyFill="1" applyBorder="1" applyAlignment="1" applyProtection="1">
      <alignment horizontal="center"/>
    </xf>
    <xf numFmtId="0" fontId="9" fillId="2" borderId="0" xfId="0" applyNumberFormat="1" applyFont="1" applyFill="1" applyBorder="1" applyAlignment="1" applyProtection="1">
      <alignment horizontal="right"/>
    </xf>
    <xf numFmtId="0" fontId="9" fillId="2" borderId="19" xfId="0" applyNumberFormat="1" applyFont="1" applyFill="1" applyBorder="1" applyAlignment="1" applyProtection="1">
      <alignment horizontal="right"/>
    </xf>
    <xf numFmtId="0" fontId="0" fillId="0" borderId="13" xfId="0" applyNumberFormat="1" applyFill="1" applyBorder="1" applyAlignment="1" applyProtection="1">
      <alignment horizontal="right"/>
    </xf>
    <xf numFmtId="0" fontId="9" fillId="2" borderId="20" xfId="0" applyNumberFormat="1" applyFont="1" applyFill="1" applyBorder="1" applyAlignment="1" applyProtection="1">
      <alignment horizontal="right"/>
    </xf>
    <xf numFmtId="0" fontId="0" fillId="0" borderId="12" xfId="0" applyNumberFormat="1" applyFill="1" applyBorder="1" applyAlignment="1" applyProtection="1">
      <alignment horizontal="right"/>
    </xf>
    <xf numFmtId="3" fontId="9" fillId="2" borderId="13" xfId="0" applyNumberFormat="1" applyFont="1" applyFill="1" applyBorder="1" applyAlignment="1" applyProtection="1">
      <alignment horizontal="center"/>
    </xf>
    <xf numFmtId="0" fontId="0" fillId="0" borderId="21" xfId="0" applyNumberFormat="1" applyFill="1" applyBorder="1" applyAlignment="1" applyProtection="1">
      <alignment horizontal="center"/>
    </xf>
    <xf numFmtId="3" fontId="9" fillId="2" borderId="12" xfId="0" applyNumberFormat="1" applyFont="1" applyFill="1" applyBorder="1" applyAlignment="1" applyProtection="1">
      <alignment horizontal="center"/>
    </xf>
    <xf numFmtId="0" fontId="0" fillId="0" borderId="22" xfId="0" applyNumberFormat="1" applyFill="1" applyBorder="1" applyAlignment="1" applyProtection="1">
      <alignment horizontal="center"/>
    </xf>
    <xf numFmtId="0" fontId="3" fillId="3" borderId="14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5" xfId="0" applyFont="1" applyFill="1" applyBorder="1" applyAlignment="1" applyProtection="1">
      <alignment vertical="center"/>
      <protection locked="0"/>
    </xf>
    <xf numFmtId="0" fontId="0" fillId="3" borderId="16" xfId="0" applyNumberFormat="1" applyFill="1" applyBorder="1" applyAlignment="1" applyProtection="1">
      <protection locked="0"/>
    </xf>
    <xf numFmtId="0" fontId="0" fillId="3" borderId="15" xfId="0" applyNumberFormat="1" applyFill="1" applyBorder="1" applyAlignment="1" applyProtection="1">
      <protection locked="0"/>
    </xf>
    <xf numFmtId="0" fontId="9" fillId="2" borderId="17" xfId="0" applyNumberFormat="1" applyFont="1" applyFill="1" applyBorder="1" applyAlignment="1" applyProtection="1">
      <alignment horizontal="right"/>
    </xf>
    <xf numFmtId="0" fontId="0" fillId="2" borderId="13" xfId="0" applyNumberFormat="1" applyFill="1" applyBorder="1" applyAlignment="1" applyProtection="1">
      <alignment horizontal="right"/>
    </xf>
    <xf numFmtId="0" fontId="9" fillId="2" borderId="18" xfId="0" applyNumberFormat="1" applyFont="1" applyFill="1" applyBorder="1" applyAlignment="1" applyProtection="1">
      <alignment horizontal="right"/>
    </xf>
    <xf numFmtId="0" fontId="0" fillId="2" borderId="12" xfId="0" applyNumberFormat="1" applyFill="1" applyBorder="1" applyAlignment="1" applyProtection="1">
      <alignment horizontal="right"/>
    </xf>
    <xf numFmtId="0" fontId="16" fillId="3" borderId="14" xfId="0" applyFont="1" applyFill="1" applyBorder="1" applyAlignment="1" applyProtection="1">
      <alignment vertical="center"/>
      <protection locked="0"/>
    </xf>
    <xf numFmtId="0" fontId="17" fillId="3" borderId="15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320"/>
  <sheetViews>
    <sheetView tabSelected="1" topLeftCell="A298" zoomScaleNormal="100" workbookViewId="0">
      <selection activeCell="F338" sqref="F338"/>
    </sheetView>
  </sheetViews>
  <sheetFormatPr defaultColWidth="11.42578125" defaultRowHeight="12.75" x14ac:dyDescent="0.2"/>
  <cols>
    <col min="1" max="1" width="2.7109375" customWidth="1"/>
    <col min="2" max="2" width="15.7109375" customWidth="1"/>
    <col min="3" max="3" width="9.28515625" customWidth="1"/>
    <col min="4" max="4" width="9.85546875" customWidth="1"/>
    <col min="5" max="5" width="9.28515625" customWidth="1"/>
    <col min="6" max="6" width="7.7109375" customWidth="1"/>
    <col min="7" max="7" width="9.7109375" customWidth="1"/>
    <col min="8" max="8" width="9.28515625" customWidth="1"/>
    <col min="9" max="9" width="12.85546875" customWidth="1"/>
    <col min="10" max="10" width="8.7109375" customWidth="1"/>
    <col min="11" max="11" width="5.7109375" customWidth="1"/>
    <col min="12" max="12" width="2.7109375" customWidth="1"/>
    <col min="13" max="14" width="11.42578125" customWidth="1"/>
    <col min="15" max="18" width="11.42578125" hidden="1" customWidth="1"/>
  </cols>
  <sheetData>
    <row r="1" spans="2:16" ht="18.75" x14ac:dyDescent="0.2">
      <c r="B1" s="1" t="s">
        <v>0</v>
      </c>
    </row>
    <row r="2" spans="2:16" ht="13.5" thickBot="1" x14ac:dyDescent="0.25"/>
    <row r="3" spans="2:16" ht="17.25" thickTop="1" thickBot="1" x14ac:dyDescent="0.3">
      <c r="B3" s="2" t="s">
        <v>1</v>
      </c>
      <c r="C3" s="72" t="s">
        <v>47</v>
      </c>
      <c r="D3" s="75"/>
      <c r="E3" s="76"/>
      <c r="I3" s="62">
        <v>43944</v>
      </c>
    </row>
    <row r="4" spans="2:16" ht="17.25" thickTop="1" thickBot="1" x14ac:dyDescent="0.3">
      <c r="H4" s="53"/>
      <c r="I4" s="61" t="s">
        <v>45</v>
      </c>
    </row>
    <row r="5" spans="2:16" ht="14.25" thickTop="1" thickBot="1" x14ac:dyDescent="0.25">
      <c r="B5" s="2" t="s">
        <v>2</v>
      </c>
      <c r="C5" s="72" t="s">
        <v>48</v>
      </c>
      <c r="D5" s="75"/>
      <c r="E5" s="76"/>
      <c r="I5" s="61" t="s">
        <v>51</v>
      </c>
    </row>
    <row r="6" spans="2:16" ht="13.5" thickTop="1" x14ac:dyDescent="0.2">
      <c r="I6" s="61"/>
    </row>
    <row r="7" spans="2:16" ht="14.25" x14ac:dyDescent="0.2">
      <c r="B7" s="16" t="s">
        <v>18</v>
      </c>
      <c r="I7" s="61"/>
    </row>
    <row r="8" spans="2:16" ht="13.5" thickBot="1" x14ac:dyDescent="0.25"/>
    <row r="9" spans="2:16" ht="14.25" thickTop="1" thickBot="1" x14ac:dyDescent="0.25">
      <c r="B9" s="8" t="s">
        <v>17</v>
      </c>
      <c r="C9" s="72" t="s">
        <v>43</v>
      </c>
      <c r="D9" s="73"/>
      <c r="E9" s="73"/>
      <c r="F9" s="73"/>
      <c r="G9" s="73"/>
      <c r="H9" s="73"/>
      <c r="I9" s="73"/>
      <c r="J9" s="73"/>
      <c r="K9" s="73"/>
      <c r="L9" s="74"/>
    </row>
    <row r="10" spans="2:16" ht="13.5" thickTop="1" x14ac:dyDescent="0.2"/>
    <row r="11" spans="2:16" x14ac:dyDescent="0.2">
      <c r="B11" s="10" t="s">
        <v>12</v>
      </c>
      <c r="C11" s="9">
        <v>2000</v>
      </c>
      <c r="D11" s="5" t="s">
        <v>4</v>
      </c>
      <c r="E11" s="10" t="s">
        <v>3</v>
      </c>
      <c r="F11" s="13">
        <v>33.14</v>
      </c>
      <c r="G11" s="11" t="s">
        <v>5</v>
      </c>
      <c r="H11" s="23" t="s">
        <v>31</v>
      </c>
      <c r="I11" s="5" t="s">
        <v>16</v>
      </c>
    </row>
    <row r="12" spans="2:16" x14ac:dyDescent="0.2">
      <c r="B12" s="10" t="s">
        <v>13</v>
      </c>
      <c r="C12" s="9">
        <v>2000</v>
      </c>
      <c r="D12" s="5" t="s">
        <v>4</v>
      </c>
      <c r="E12" s="10" t="s">
        <v>3</v>
      </c>
      <c r="F12" s="15">
        <v>16.190000000000001</v>
      </c>
      <c r="G12" s="11" t="s">
        <v>5</v>
      </c>
      <c r="H12" s="9">
        <v>1000</v>
      </c>
      <c r="I12" s="5" t="s">
        <v>4</v>
      </c>
    </row>
    <row r="13" spans="2:16" x14ac:dyDescent="0.2">
      <c r="B13" s="10" t="s">
        <v>13</v>
      </c>
      <c r="C13" s="9">
        <v>3000</v>
      </c>
      <c r="D13" s="5" t="s">
        <v>4</v>
      </c>
      <c r="E13" s="10" t="s">
        <v>3</v>
      </c>
      <c r="F13" s="15">
        <v>13.24</v>
      </c>
      <c r="G13" s="11" t="s">
        <v>5</v>
      </c>
      <c r="H13" s="9">
        <v>1000</v>
      </c>
      <c r="I13" s="5" t="s">
        <v>4</v>
      </c>
    </row>
    <row r="14" spans="2:16" x14ac:dyDescent="0.2">
      <c r="B14" s="10" t="s">
        <v>13</v>
      </c>
      <c r="C14" s="9">
        <v>3000</v>
      </c>
      <c r="D14" s="5" t="s">
        <v>4</v>
      </c>
      <c r="E14" s="10" t="s">
        <v>3</v>
      </c>
      <c r="F14" s="15">
        <v>11.79</v>
      </c>
      <c r="G14" s="11" t="s">
        <v>5</v>
      </c>
      <c r="H14" s="9">
        <v>1000</v>
      </c>
      <c r="I14" s="5" t="s">
        <v>4</v>
      </c>
      <c r="P14" t="s">
        <v>19</v>
      </c>
    </row>
    <row r="15" spans="2:16" x14ac:dyDescent="0.2">
      <c r="B15" s="10" t="s">
        <v>13</v>
      </c>
      <c r="C15" s="9"/>
      <c r="D15" s="5" t="s">
        <v>4</v>
      </c>
      <c r="E15" s="10" t="s">
        <v>3</v>
      </c>
      <c r="F15" s="15"/>
      <c r="G15" s="11" t="s">
        <v>5</v>
      </c>
      <c r="H15" s="9">
        <v>1000</v>
      </c>
      <c r="I15" s="5" t="s">
        <v>4</v>
      </c>
    </row>
    <row r="16" spans="2:16" x14ac:dyDescent="0.2">
      <c r="B16" s="10" t="s">
        <v>13</v>
      </c>
      <c r="C16" s="9"/>
      <c r="D16" s="5" t="s">
        <v>4</v>
      </c>
      <c r="E16" s="10" t="s">
        <v>3</v>
      </c>
      <c r="F16" s="15"/>
      <c r="G16" s="11" t="s">
        <v>5</v>
      </c>
      <c r="H16" s="9">
        <v>1000</v>
      </c>
      <c r="I16" s="5" t="s">
        <v>4</v>
      </c>
    </row>
    <row r="17" spans="2:18" x14ac:dyDescent="0.2">
      <c r="B17" s="10" t="s">
        <v>13</v>
      </c>
      <c r="C17" s="9"/>
      <c r="D17" s="5" t="s">
        <v>4</v>
      </c>
      <c r="E17" s="10" t="s">
        <v>3</v>
      </c>
      <c r="F17" s="15"/>
      <c r="G17" s="11" t="s">
        <v>5</v>
      </c>
      <c r="H17" s="9">
        <v>1000</v>
      </c>
      <c r="I17" s="5" t="s">
        <v>4</v>
      </c>
    </row>
    <row r="18" spans="2:18" x14ac:dyDescent="0.2">
      <c r="B18" s="10" t="s">
        <v>14</v>
      </c>
      <c r="C18" s="23">
        <f>SUM(C11:C17)</f>
        <v>10000</v>
      </c>
      <c r="D18" s="5" t="s">
        <v>4</v>
      </c>
      <c r="E18" s="10" t="s">
        <v>3</v>
      </c>
      <c r="F18" s="13">
        <v>9.5299999999999994</v>
      </c>
      <c r="G18" s="10" t="s">
        <v>5</v>
      </c>
      <c r="H18" s="9">
        <v>1000</v>
      </c>
      <c r="I18" s="5" t="s">
        <v>4</v>
      </c>
      <c r="P18" t="s">
        <v>34</v>
      </c>
    </row>
    <row r="20" spans="2:18" ht="13.5" thickBot="1" x14ac:dyDescent="0.25">
      <c r="K20" s="21" t="s">
        <v>33</v>
      </c>
    </row>
    <row r="21" spans="2:18" ht="14.25" thickTop="1" thickBot="1" x14ac:dyDescent="0.25">
      <c r="B21" s="17" t="s">
        <v>22</v>
      </c>
      <c r="C21" s="81" t="s">
        <v>45</v>
      </c>
      <c r="D21" s="82"/>
      <c r="E21" s="20" t="s">
        <v>20</v>
      </c>
      <c r="G21" s="51" t="s">
        <v>41</v>
      </c>
      <c r="H21" s="50" t="s">
        <v>32</v>
      </c>
      <c r="K21" s="52" t="s">
        <v>34</v>
      </c>
      <c r="Q21">
        <f>IF($K21=$P$14,$B55,0)</f>
        <v>0</v>
      </c>
      <c r="R21">
        <f>IF($K21=$P$14,$D55,0)</f>
        <v>0</v>
      </c>
    </row>
    <row r="22" spans="2:18" ht="13.5" thickTop="1" x14ac:dyDescent="0.2">
      <c r="B22" s="54">
        <v>10</v>
      </c>
      <c r="C22" s="2" t="s">
        <v>6</v>
      </c>
      <c r="D22" s="54">
        <v>615</v>
      </c>
      <c r="E22" s="5" t="s">
        <v>4</v>
      </c>
      <c r="F22" s="12" t="s">
        <v>15</v>
      </c>
      <c r="G22" s="14">
        <f>ROUND(IF(D22&gt;C$18,F$11+(F$12*C$12+F$13*C$13+F$14*C$14+F$15*C$15+F$16*C$16+F$17*C$17+(D22-C$18)*F$18)/1000,IF(D22&gt;C$11+C$12+C$13+C$14+C$15+C$16,F$11+(F$12*C$12+F$13*C$13+F$14*C$14+F$15*C$15+F$16*C$16+(D22-C$11-C$12-C$13-C$14-C$15-C$16)*F$17)/1000,IF(D22&gt;C$11+C$12+C$13+C$14+C$15,F$11+(F$12*C$12+F$13*C$13+F$14*C$14+F$15*C$15+(D22-C$11-C$12-C$13-C$14-C$15)*F$16)/1000,IF(D22&gt;C$11+C$12+C$13+C$14,F$11+(F$12*C$12+F$13*C$13+F$14*C$14+(D22-C$11-C$12-C$13-C$14)*F$15)/1000,IF(D22&gt;C$11+C$12+C$13,F$11+(F$12*C$12+F$13*C$13+(D22-C$11-C$12-C$13)*F$14)/1000,IF(D22&gt;C$11+C$12,F$11+(F$12*C$12+(D22-C$11-C$12)*F$13)/1000,IF(D22&gt;C$11,F$11+(D22-C$11)*F$12/1000,F$11))))))),2)</f>
        <v>33.14</v>
      </c>
      <c r="H22" s="2" t="s">
        <v>7</v>
      </c>
      <c r="I22" s="3">
        <f>B22*G22</f>
        <v>331.4</v>
      </c>
      <c r="J22" s="2" t="s">
        <v>8</v>
      </c>
      <c r="O22">
        <f>B22*D22</f>
        <v>6150</v>
      </c>
      <c r="Q22">
        <f>IF(K70=$P$14,$B104,0)</f>
        <v>0</v>
      </c>
      <c r="R22">
        <f>IF($K70=$P$14,$D104,0)</f>
        <v>0</v>
      </c>
    </row>
    <row r="23" spans="2:18" x14ac:dyDescent="0.2">
      <c r="B23" s="54">
        <v>2</v>
      </c>
      <c r="C23" s="2" t="s">
        <v>6</v>
      </c>
      <c r="D23" s="54">
        <v>2565</v>
      </c>
      <c r="E23" s="5" t="s">
        <v>4</v>
      </c>
      <c r="F23" s="12" t="s">
        <v>15</v>
      </c>
      <c r="G23" s="14">
        <f t="shared" ref="G23:G53" si="0">ROUND(IF(D23&gt;C$18,F$11+(F$12*C$12+F$13*C$13+F$14*C$14+F$15*C$15+F$16*C$16+F$17*C$17+(D23-C$18)*F$18)/1000,IF(D23&gt;C$11+C$12+C$13+C$14+C$15+C$16,F$11+(F$12*C$12+F$13*C$13+F$14*C$14+F$15*C$15+F$16*C$16+(D23-C$11-C$12-C$13-C$14-C$15-C$16)*F$17)/1000,IF(D23&gt;C$11+C$12+C$13+C$14+C$15,F$11+(F$12*C$12+F$13*C$13+F$14*C$14+F$15*C$15+(D23-C$11-C$12-C$13-C$14-C$15)*F$16)/1000,IF(D23&gt;C$11+C$12+C$13+C$14,F$11+(F$12*C$12+F$13*C$13+F$14*C$14+(D23-C$11-C$12-C$13-C$14)*F$15)/1000,IF(D23&gt;C$11+C$12+C$13,F$11+(F$12*C$12+F$13*C$13+(D23-C$11-C$12-C$13)*F$14)/1000,IF(D23&gt;C$11+C$12,F$11+(F$12*C$12+(D23-C$11-C$12)*F$13)/1000,IF(D23&gt;C$11,F$11+(D23-C$11)*F$12/1000,F$11))))))),2)</f>
        <v>42.29</v>
      </c>
      <c r="H23" s="2" t="s">
        <v>7</v>
      </c>
      <c r="I23" s="3">
        <f t="shared" ref="I23:I53" si="1">B23*G23</f>
        <v>84.58</v>
      </c>
      <c r="J23" s="2" t="s">
        <v>8</v>
      </c>
      <c r="O23">
        <f t="shared" ref="O23:O53" si="2">B23*D23</f>
        <v>5130</v>
      </c>
      <c r="Q23">
        <f>IF(K119=$P$14,B153,0)</f>
        <v>0</v>
      </c>
      <c r="R23">
        <f>IF(K119=$P$14,D153,0)</f>
        <v>0</v>
      </c>
    </row>
    <row r="24" spans="2:18" x14ac:dyDescent="0.2">
      <c r="B24" s="54">
        <v>2</v>
      </c>
      <c r="C24" s="2" t="s">
        <v>6</v>
      </c>
      <c r="D24" s="54">
        <v>5704</v>
      </c>
      <c r="E24" s="5" t="s">
        <v>4</v>
      </c>
      <c r="F24" s="12" t="s">
        <v>15</v>
      </c>
      <c r="G24" s="14">
        <f t="shared" si="0"/>
        <v>88.08</v>
      </c>
      <c r="H24" s="2" t="s">
        <v>7</v>
      </c>
      <c r="I24" s="3">
        <f t="shared" si="1"/>
        <v>176.16</v>
      </c>
      <c r="J24" s="2" t="s">
        <v>8</v>
      </c>
      <c r="O24">
        <f t="shared" si="2"/>
        <v>11408</v>
      </c>
      <c r="Q24">
        <f>IF(K168=$P$14,$B202,0)</f>
        <v>0</v>
      </c>
      <c r="R24">
        <f>IF($K168=$P$14,$D202,0)</f>
        <v>0</v>
      </c>
    </row>
    <row r="25" spans="2:18" x14ac:dyDescent="0.2">
      <c r="B25" s="54">
        <v>1</v>
      </c>
      <c r="C25" s="2" t="s">
        <v>6</v>
      </c>
      <c r="D25" s="54">
        <v>9240</v>
      </c>
      <c r="E25" s="5" t="s">
        <v>4</v>
      </c>
      <c r="F25" s="12" t="s">
        <v>15</v>
      </c>
      <c r="G25" s="14">
        <f t="shared" si="0"/>
        <v>131.65</v>
      </c>
      <c r="H25" s="2" t="s">
        <v>7</v>
      </c>
      <c r="I25" s="3">
        <f t="shared" si="1"/>
        <v>131.65</v>
      </c>
      <c r="J25" s="2" t="s">
        <v>8</v>
      </c>
      <c r="O25">
        <f t="shared" si="2"/>
        <v>9240</v>
      </c>
      <c r="Q25">
        <f>IF(K217=$P$14,$B251,0)</f>
        <v>0</v>
      </c>
      <c r="R25">
        <f>IF($K217=$P$14,$D251,0)</f>
        <v>0</v>
      </c>
    </row>
    <row r="26" spans="2:18" x14ac:dyDescent="0.2">
      <c r="B26" s="54">
        <v>1</v>
      </c>
      <c r="C26" s="2" t="s">
        <v>6</v>
      </c>
      <c r="D26" s="9">
        <v>26228</v>
      </c>
      <c r="E26" s="5" t="s">
        <v>4</v>
      </c>
      <c r="F26" s="12" t="s">
        <v>15</v>
      </c>
      <c r="G26" s="14">
        <f t="shared" si="0"/>
        <v>295.26</v>
      </c>
      <c r="H26" s="2" t="s">
        <v>7</v>
      </c>
      <c r="I26" s="3">
        <f t="shared" si="1"/>
        <v>295.26</v>
      </c>
      <c r="J26" s="2" t="s">
        <v>8</v>
      </c>
      <c r="O26">
        <f t="shared" si="2"/>
        <v>26228</v>
      </c>
      <c r="Q26">
        <f>IF(K266=$P$14,$B300,0)</f>
        <v>0</v>
      </c>
      <c r="R26">
        <f>IF($K266=$P$14,$D300,0)</f>
        <v>0</v>
      </c>
    </row>
    <row r="27" spans="2:18" x14ac:dyDescent="0.2">
      <c r="B27" s="54"/>
      <c r="C27" s="2" t="s">
        <v>6</v>
      </c>
      <c r="D27" s="54"/>
      <c r="E27" s="5" t="s">
        <v>4</v>
      </c>
      <c r="F27" s="12" t="s">
        <v>15</v>
      </c>
      <c r="G27" s="14">
        <f t="shared" si="0"/>
        <v>33.14</v>
      </c>
      <c r="H27" s="2" t="s">
        <v>7</v>
      </c>
      <c r="I27" s="3">
        <f t="shared" si="1"/>
        <v>0</v>
      </c>
      <c r="J27" s="2" t="s">
        <v>8</v>
      </c>
      <c r="O27">
        <f t="shared" si="2"/>
        <v>0</v>
      </c>
    </row>
    <row r="28" spans="2:18" x14ac:dyDescent="0.2">
      <c r="B28" s="54"/>
      <c r="C28" s="2" t="s">
        <v>6</v>
      </c>
      <c r="D28" s="54"/>
      <c r="E28" s="5" t="s">
        <v>4</v>
      </c>
      <c r="F28" s="12" t="s">
        <v>15</v>
      </c>
      <c r="G28" s="14">
        <f t="shared" si="0"/>
        <v>33.14</v>
      </c>
      <c r="H28" s="2" t="s">
        <v>7</v>
      </c>
      <c r="I28" s="3">
        <f t="shared" si="1"/>
        <v>0</v>
      </c>
      <c r="J28" s="2" t="s">
        <v>8</v>
      </c>
      <c r="O28">
        <f t="shared" si="2"/>
        <v>0</v>
      </c>
      <c r="Q28">
        <f>SUM(Q21:Q26)</f>
        <v>0</v>
      </c>
      <c r="R28">
        <f>SUM(R21:R26)</f>
        <v>0</v>
      </c>
    </row>
    <row r="29" spans="2:18" x14ac:dyDescent="0.2">
      <c r="B29" s="54"/>
      <c r="C29" s="2" t="s">
        <v>6</v>
      </c>
      <c r="D29" s="54"/>
      <c r="E29" s="5" t="s">
        <v>4</v>
      </c>
      <c r="F29" s="12" t="s">
        <v>15</v>
      </c>
      <c r="G29" s="14">
        <f t="shared" si="0"/>
        <v>33.14</v>
      </c>
      <c r="H29" s="2" t="s">
        <v>7</v>
      </c>
      <c r="I29" s="3">
        <f t="shared" si="1"/>
        <v>0</v>
      </c>
      <c r="J29" s="2" t="s">
        <v>8</v>
      </c>
      <c r="O29">
        <f t="shared" si="2"/>
        <v>0</v>
      </c>
    </row>
    <row r="30" spans="2:18" x14ac:dyDescent="0.2">
      <c r="B30" s="54"/>
      <c r="C30" s="2" t="s">
        <v>6</v>
      </c>
      <c r="D30" s="54"/>
      <c r="E30" s="5" t="s">
        <v>4</v>
      </c>
      <c r="F30" s="12" t="s">
        <v>15</v>
      </c>
      <c r="G30" s="14">
        <f t="shared" si="0"/>
        <v>33.14</v>
      </c>
      <c r="H30" s="2" t="s">
        <v>7</v>
      </c>
      <c r="I30" s="3">
        <f t="shared" si="1"/>
        <v>0</v>
      </c>
      <c r="J30" s="2" t="s">
        <v>8</v>
      </c>
      <c r="O30">
        <f t="shared" si="2"/>
        <v>0</v>
      </c>
    </row>
    <row r="31" spans="2:18" x14ac:dyDescent="0.2">
      <c r="B31" s="54"/>
      <c r="C31" s="2" t="s">
        <v>6</v>
      </c>
      <c r="D31" s="54"/>
      <c r="E31" s="5" t="s">
        <v>4</v>
      </c>
      <c r="F31" s="12" t="s">
        <v>15</v>
      </c>
      <c r="G31" s="14">
        <f t="shared" si="0"/>
        <v>33.14</v>
      </c>
      <c r="H31" s="2" t="s">
        <v>7</v>
      </c>
      <c r="I31" s="3">
        <f t="shared" si="1"/>
        <v>0</v>
      </c>
      <c r="J31" s="2" t="s">
        <v>8</v>
      </c>
      <c r="O31">
        <f t="shared" si="2"/>
        <v>0</v>
      </c>
      <c r="Q31">
        <f>IF($K21=$P$18,$B55,0)</f>
        <v>16</v>
      </c>
      <c r="R31">
        <f>IF(K21=$P$18,D55,0)</f>
        <v>58156</v>
      </c>
    </row>
    <row r="32" spans="2:18" x14ac:dyDescent="0.2">
      <c r="B32" s="9"/>
      <c r="C32" s="2" t="s">
        <v>6</v>
      </c>
      <c r="D32" s="9"/>
      <c r="E32" s="5" t="s">
        <v>4</v>
      </c>
      <c r="F32" s="12" t="s">
        <v>15</v>
      </c>
      <c r="G32" s="14">
        <f t="shared" si="0"/>
        <v>33.14</v>
      </c>
      <c r="H32" s="2" t="s">
        <v>7</v>
      </c>
      <c r="I32" s="3">
        <f t="shared" si="1"/>
        <v>0</v>
      </c>
      <c r="J32" s="2" t="s">
        <v>8</v>
      </c>
      <c r="O32">
        <f t="shared" si="2"/>
        <v>0</v>
      </c>
      <c r="Q32">
        <f>IF(K70=$P$18,$B104,0)</f>
        <v>9</v>
      </c>
      <c r="R32">
        <f>IF(K70=$P$18,D104,0)</f>
        <v>410586</v>
      </c>
    </row>
    <row r="33" spans="2:18" x14ac:dyDescent="0.2">
      <c r="B33" s="9"/>
      <c r="C33" s="2" t="s">
        <v>6</v>
      </c>
      <c r="D33" s="9"/>
      <c r="E33" s="5" t="s">
        <v>4</v>
      </c>
      <c r="F33" s="12" t="s">
        <v>15</v>
      </c>
      <c r="G33" s="14">
        <f t="shared" si="0"/>
        <v>33.14</v>
      </c>
      <c r="H33" s="2" t="s">
        <v>7</v>
      </c>
      <c r="I33" s="3">
        <f t="shared" ref="I33:I40" si="3">B33*G33</f>
        <v>0</v>
      </c>
      <c r="J33" s="2" t="s">
        <v>8</v>
      </c>
      <c r="O33">
        <f t="shared" si="2"/>
        <v>0</v>
      </c>
      <c r="Q33">
        <f>IF(K119=$P$18,B153,0)</f>
        <v>3</v>
      </c>
      <c r="R33">
        <f>IF(K119=$P$18,D153,0)</f>
        <v>35878</v>
      </c>
    </row>
    <row r="34" spans="2:18" x14ac:dyDescent="0.2">
      <c r="B34" s="9"/>
      <c r="C34" s="2" t="s">
        <v>6</v>
      </c>
      <c r="D34" s="9"/>
      <c r="E34" s="5" t="s">
        <v>4</v>
      </c>
      <c r="F34" s="12" t="s">
        <v>15</v>
      </c>
      <c r="G34" s="14">
        <f t="shared" si="0"/>
        <v>33.14</v>
      </c>
      <c r="H34" s="2" t="s">
        <v>7</v>
      </c>
      <c r="I34" s="3">
        <f t="shared" si="3"/>
        <v>0</v>
      </c>
      <c r="J34" s="2" t="s">
        <v>8</v>
      </c>
      <c r="O34">
        <f t="shared" si="2"/>
        <v>0</v>
      </c>
      <c r="Q34">
        <f>IF(K168=$P$18,B202,0)</f>
        <v>1</v>
      </c>
      <c r="R34">
        <f>IF(K168=$P$18,D202,0)</f>
        <v>97092</v>
      </c>
    </row>
    <row r="35" spans="2:18" x14ac:dyDescent="0.2">
      <c r="B35" s="9"/>
      <c r="C35" s="2" t="s">
        <v>6</v>
      </c>
      <c r="D35" s="9"/>
      <c r="E35" s="5" t="s">
        <v>4</v>
      </c>
      <c r="F35" s="12" t="s">
        <v>15</v>
      </c>
      <c r="G35" s="14">
        <f t="shared" si="0"/>
        <v>33.14</v>
      </c>
      <c r="H35" s="2" t="s">
        <v>7</v>
      </c>
      <c r="I35" s="3">
        <f t="shared" si="3"/>
        <v>0</v>
      </c>
      <c r="J35" s="2" t="s">
        <v>8</v>
      </c>
      <c r="O35">
        <f t="shared" si="2"/>
        <v>0</v>
      </c>
      <c r="Q35">
        <f>IF($K217=$P$18,$B251,0)</f>
        <v>1</v>
      </c>
      <c r="R35">
        <f>IF(K217=$P$18,D251,0)</f>
        <v>132475</v>
      </c>
    </row>
    <row r="36" spans="2:18" x14ac:dyDescent="0.2">
      <c r="B36" s="9"/>
      <c r="C36" s="2" t="s">
        <v>6</v>
      </c>
      <c r="D36" s="9"/>
      <c r="E36" s="5" t="s">
        <v>4</v>
      </c>
      <c r="F36" s="12" t="s">
        <v>15</v>
      </c>
      <c r="G36" s="14">
        <f t="shared" si="0"/>
        <v>33.14</v>
      </c>
      <c r="H36" s="2" t="s">
        <v>7</v>
      </c>
      <c r="I36" s="3">
        <f t="shared" si="3"/>
        <v>0</v>
      </c>
      <c r="J36" s="2" t="s">
        <v>8</v>
      </c>
      <c r="O36">
        <f t="shared" si="2"/>
        <v>0</v>
      </c>
      <c r="Q36">
        <f>IF($K266=$P$18,$B300,0)</f>
        <v>0</v>
      </c>
      <c r="R36">
        <f>IF(K266=$P$18,D300,0)</f>
        <v>0</v>
      </c>
    </row>
    <row r="37" spans="2:18" x14ac:dyDescent="0.2">
      <c r="B37" s="9"/>
      <c r="C37" s="2" t="s">
        <v>6</v>
      </c>
      <c r="D37" s="9"/>
      <c r="E37" s="5" t="s">
        <v>4</v>
      </c>
      <c r="F37" s="12" t="s">
        <v>15</v>
      </c>
      <c r="G37" s="14">
        <f t="shared" si="0"/>
        <v>33.14</v>
      </c>
      <c r="H37" s="2" t="s">
        <v>7</v>
      </c>
      <c r="I37" s="3">
        <f t="shared" si="3"/>
        <v>0</v>
      </c>
      <c r="J37" s="2" t="s">
        <v>8</v>
      </c>
      <c r="O37">
        <f t="shared" si="2"/>
        <v>0</v>
      </c>
    </row>
    <row r="38" spans="2:18" x14ac:dyDescent="0.2">
      <c r="B38" s="9"/>
      <c r="C38" s="2" t="s">
        <v>6</v>
      </c>
      <c r="D38" s="9"/>
      <c r="E38" s="5" t="s">
        <v>4</v>
      </c>
      <c r="F38" s="12" t="s">
        <v>15</v>
      </c>
      <c r="G38" s="14">
        <f t="shared" si="0"/>
        <v>33.14</v>
      </c>
      <c r="H38" s="2" t="s">
        <v>7</v>
      </c>
      <c r="I38" s="3">
        <f t="shared" si="3"/>
        <v>0</v>
      </c>
      <c r="J38" s="2" t="s">
        <v>8</v>
      </c>
      <c r="O38">
        <f t="shared" si="2"/>
        <v>0</v>
      </c>
      <c r="Q38">
        <f>SUM(Q31:Q36)</f>
        <v>30</v>
      </c>
      <c r="R38">
        <f>SUM(R31:R36)</f>
        <v>734187</v>
      </c>
    </row>
    <row r="39" spans="2:18" x14ac:dyDescent="0.2">
      <c r="B39" s="9"/>
      <c r="C39" s="2" t="s">
        <v>6</v>
      </c>
      <c r="D39" s="9"/>
      <c r="E39" s="5" t="s">
        <v>4</v>
      </c>
      <c r="F39" s="12" t="s">
        <v>15</v>
      </c>
      <c r="G39" s="14">
        <f t="shared" si="0"/>
        <v>33.14</v>
      </c>
      <c r="H39" s="2" t="s">
        <v>7</v>
      </c>
      <c r="I39" s="3">
        <f t="shared" si="3"/>
        <v>0</v>
      </c>
      <c r="J39" s="2" t="s">
        <v>8</v>
      </c>
      <c r="O39">
        <f t="shared" si="2"/>
        <v>0</v>
      </c>
    </row>
    <row r="40" spans="2:18" x14ac:dyDescent="0.2">
      <c r="B40" s="54"/>
      <c r="C40" s="2" t="s">
        <v>6</v>
      </c>
      <c r="D40" s="9"/>
      <c r="E40" s="5" t="s">
        <v>4</v>
      </c>
      <c r="F40" s="12" t="s">
        <v>15</v>
      </c>
      <c r="G40" s="14">
        <f t="shared" si="0"/>
        <v>33.14</v>
      </c>
      <c r="H40" s="2" t="s">
        <v>7</v>
      </c>
      <c r="I40" s="3">
        <f t="shared" si="3"/>
        <v>0</v>
      </c>
      <c r="J40" s="2" t="s">
        <v>8</v>
      </c>
      <c r="O40">
        <f t="shared" si="2"/>
        <v>0</v>
      </c>
    </row>
    <row r="41" spans="2:18" x14ac:dyDescent="0.2">
      <c r="B41" s="9"/>
      <c r="C41" s="2" t="s">
        <v>6</v>
      </c>
      <c r="D41" s="9"/>
      <c r="E41" s="5" t="s">
        <v>4</v>
      </c>
      <c r="F41" s="12" t="s">
        <v>15</v>
      </c>
      <c r="G41" s="14">
        <f t="shared" si="0"/>
        <v>33.14</v>
      </c>
      <c r="H41" s="2" t="s">
        <v>7</v>
      </c>
      <c r="I41" s="3">
        <f t="shared" si="1"/>
        <v>0</v>
      </c>
      <c r="J41" s="2" t="s">
        <v>8</v>
      </c>
      <c r="O41">
        <f t="shared" si="2"/>
        <v>0</v>
      </c>
    </row>
    <row r="42" spans="2:18" x14ac:dyDescent="0.2">
      <c r="B42" s="9"/>
      <c r="C42" s="2" t="s">
        <v>6</v>
      </c>
      <c r="D42" s="9"/>
      <c r="E42" s="5" t="s">
        <v>4</v>
      </c>
      <c r="F42" s="12" t="s">
        <v>15</v>
      </c>
      <c r="G42" s="14">
        <f t="shared" si="0"/>
        <v>33.14</v>
      </c>
      <c r="H42" s="2" t="s">
        <v>7</v>
      </c>
      <c r="I42" s="3">
        <f t="shared" si="1"/>
        <v>0</v>
      </c>
      <c r="J42" s="2" t="s">
        <v>8</v>
      </c>
      <c r="O42">
        <f t="shared" si="2"/>
        <v>0</v>
      </c>
    </row>
    <row r="43" spans="2:18" x14ac:dyDescent="0.2">
      <c r="B43" s="9"/>
      <c r="C43" s="2" t="s">
        <v>6</v>
      </c>
      <c r="D43" s="9"/>
      <c r="E43" s="5" t="s">
        <v>4</v>
      </c>
      <c r="F43" s="12" t="s">
        <v>15</v>
      </c>
      <c r="G43" s="14">
        <f t="shared" si="0"/>
        <v>33.14</v>
      </c>
      <c r="H43" s="2" t="s">
        <v>7</v>
      </c>
      <c r="I43" s="3">
        <f t="shared" si="1"/>
        <v>0</v>
      </c>
      <c r="J43" s="2" t="s">
        <v>8</v>
      </c>
      <c r="O43">
        <f t="shared" si="2"/>
        <v>0</v>
      </c>
    </row>
    <row r="44" spans="2:18" x14ac:dyDescent="0.2">
      <c r="B44" s="9"/>
      <c r="C44" s="2" t="s">
        <v>6</v>
      </c>
      <c r="D44" s="9"/>
      <c r="E44" s="5" t="s">
        <v>4</v>
      </c>
      <c r="F44" s="12" t="s">
        <v>15</v>
      </c>
      <c r="G44" s="14">
        <f t="shared" si="0"/>
        <v>33.14</v>
      </c>
      <c r="H44" s="2" t="s">
        <v>7</v>
      </c>
      <c r="I44" s="3">
        <f t="shared" si="1"/>
        <v>0</v>
      </c>
      <c r="J44" s="2" t="s">
        <v>8</v>
      </c>
      <c r="O44">
        <f t="shared" si="2"/>
        <v>0</v>
      </c>
    </row>
    <row r="45" spans="2:18" x14ac:dyDescent="0.2">
      <c r="B45" s="9"/>
      <c r="C45" s="2" t="s">
        <v>6</v>
      </c>
      <c r="D45" s="9"/>
      <c r="E45" s="5" t="s">
        <v>4</v>
      </c>
      <c r="F45" s="12" t="s">
        <v>15</v>
      </c>
      <c r="G45" s="14">
        <f t="shared" si="0"/>
        <v>33.14</v>
      </c>
      <c r="H45" s="2" t="s">
        <v>7</v>
      </c>
      <c r="I45" s="3">
        <f t="shared" si="1"/>
        <v>0</v>
      </c>
      <c r="J45" s="2" t="s">
        <v>8</v>
      </c>
      <c r="O45">
        <f t="shared" si="2"/>
        <v>0</v>
      </c>
    </row>
    <row r="46" spans="2:18" x14ac:dyDescent="0.2">
      <c r="B46" s="9"/>
      <c r="C46" s="2" t="s">
        <v>6</v>
      </c>
      <c r="D46" s="9"/>
      <c r="E46" s="5" t="s">
        <v>4</v>
      </c>
      <c r="F46" s="12" t="s">
        <v>15</v>
      </c>
      <c r="G46" s="14">
        <f t="shared" si="0"/>
        <v>33.14</v>
      </c>
      <c r="H46" s="2" t="s">
        <v>7</v>
      </c>
      <c r="I46" s="3">
        <f t="shared" si="1"/>
        <v>0</v>
      </c>
      <c r="J46" s="2" t="s">
        <v>8</v>
      </c>
      <c r="O46">
        <f t="shared" si="2"/>
        <v>0</v>
      </c>
    </row>
    <row r="47" spans="2:18" x14ac:dyDescent="0.2">
      <c r="B47" s="9"/>
      <c r="C47" s="2" t="s">
        <v>6</v>
      </c>
      <c r="D47" s="9"/>
      <c r="E47" s="5" t="s">
        <v>4</v>
      </c>
      <c r="F47" s="12" t="s">
        <v>15</v>
      </c>
      <c r="G47" s="14">
        <f t="shared" si="0"/>
        <v>33.14</v>
      </c>
      <c r="H47" s="2" t="s">
        <v>7</v>
      </c>
      <c r="I47" s="3">
        <f t="shared" si="1"/>
        <v>0</v>
      </c>
      <c r="J47" s="2" t="s">
        <v>8</v>
      </c>
      <c r="O47">
        <f t="shared" si="2"/>
        <v>0</v>
      </c>
    </row>
    <row r="48" spans="2:18" x14ac:dyDescent="0.2">
      <c r="B48" s="9"/>
      <c r="C48" s="2" t="s">
        <v>6</v>
      </c>
      <c r="D48" s="9"/>
      <c r="E48" s="5" t="s">
        <v>4</v>
      </c>
      <c r="F48" s="12" t="s">
        <v>15</v>
      </c>
      <c r="G48" s="14">
        <f t="shared" si="0"/>
        <v>33.14</v>
      </c>
      <c r="H48" s="2" t="s">
        <v>7</v>
      </c>
      <c r="I48" s="3">
        <f t="shared" si="1"/>
        <v>0</v>
      </c>
      <c r="J48" s="2" t="s">
        <v>8</v>
      </c>
      <c r="O48">
        <f t="shared" si="2"/>
        <v>0</v>
      </c>
    </row>
    <row r="49" spans="2:15" x14ac:dyDescent="0.2">
      <c r="B49" s="9"/>
      <c r="C49" s="2" t="s">
        <v>6</v>
      </c>
      <c r="D49" s="9"/>
      <c r="E49" s="5" t="s">
        <v>4</v>
      </c>
      <c r="F49" s="12" t="s">
        <v>15</v>
      </c>
      <c r="G49" s="14">
        <f t="shared" si="0"/>
        <v>33.14</v>
      </c>
      <c r="H49" s="2" t="s">
        <v>7</v>
      </c>
      <c r="I49" s="3">
        <f t="shared" si="1"/>
        <v>0</v>
      </c>
      <c r="J49" s="2" t="s">
        <v>8</v>
      </c>
      <c r="O49">
        <f t="shared" si="2"/>
        <v>0</v>
      </c>
    </row>
    <row r="50" spans="2:15" x14ac:dyDescent="0.2">
      <c r="B50" s="9"/>
      <c r="C50" s="2" t="s">
        <v>6</v>
      </c>
      <c r="D50" s="9"/>
      <c r="E50" s="5" t="s">
        <v>4</v>
      </c>
      <c r="F50" s="12" t="s">
        <v>15</v>
      </c>
      <c r="G50" s="14">
        <f t="shared" si="0"/>
        <v>33.14</v>
      </c>
      <c r="H50" s="2" t="s">
        <v>7</v>
      </c>
      <c r="I50" s="3">
        <f t="shared" si="1"/>
        <v>0</v>
      </c>
      <c r="J50" s="2" t="s">
        <v>8</v>
      </c>
      <c r="O50">
        <f t="shared" si="2"/>
        <v>0</v>
      </c>
    </row>
    <row r="51" spans="2:15" x14ac:dyDescent="0.2">
      <c r="B51" s="9"/>
      <c r="C51" s="2" t="s">
        <v>6</v>
      </c>
      <c r="D51" s="9"/>
      <c r="E51" s="5" t="s">
        <v>4</v>
      </c>
      <c r="F51" s="12" t="s">
        <v>15</v>
      </c>
      <c r="G51" s="14">
        <f t="shared" si="0"/>
        <v>33.14</v>
      </c>
      <c r="H51" s="2" t="s">
        <v>7</v>
      </c>
      <c r="I51" s="3">
        <f t="shared" si="1"/>
        <v>0</v>
      </c>
      <c r="J51" s="2" t="s">
        <v>8</v>
      </c>
      <c r="O51">
        <f t="shared" si="2"/>
        <v>0</v>
      </c>
    </row>
    <row r="52" spans="2:15" x14ac:dyDescent="0.2">
      <c r="B52" s="9"/>
      <c r="C52" s="2" t="s">
        <v>6</v>
      </c>
      <c r="D52" s="9"/>
      <c r="E52" s="5" t="s">
        <v>4</v>
      </c>
      <c r="F52" s="12" t="s">
        <v>15</v>
      </c>
      <c r="G52" s="14">
        <f t="shared" si="0"/>
        <v>33.14</v>
      </c>
      <c r="H52" s="2" t="s">
        <v>7</v>
      </c>
      <c r="I52" s="3">
        <f t="shared" si="1"/>
        <v>0</v>
      </c>
      <c r="J52" s="2" t="s">
        <v>8</v>
      </c>
      <c r="O52">
        <f t="shared" si="2"/>
        <v>0</v>
      </c>
    </row>
    <row r="53" spans="2:15" x14ac:dyDescent="0.2">
      <c r="B53" s="9"/>
      <c r="C53" s="2" t="s">
        <v>6</v>
      </c>
      <c r="D53" s="9"/>
      <c r="E53" s="5" t="s">
        <v>4</v>
      </c>
      <c r="F53" s="12" t="s">
        <v>15</v>
      </c>
      <c r="G53" s="14">
        <f t="shared" si="0"/>
        <v>33.14</v>
      </c>
      <c r="H53" s="2" t="s">
        <v>7</v>
      </c>
      <c r="I53" s="3">
        <f t="shared" si="1"/>
        <v>0</v>
      </c>
      <c r="J53" s="2" t="s">
        <v>8</v>
      </c>
      <c r="O53">
        <f t="shared" si="2"/>
        <v>0</v>
      </c>
    </row>
    <row r="54" spans="2:15" x14ac:dyDescent="0.2">
      <c r="B54" s="8" t="s">
        <v>21</v>
      </c>
      <c r="C54" s="7"/>
    </row>
    <row r="55" spans="2:15" x14ac:dyDescent="0.2">
      <c r="B55" s="4">
        <f>SUM(B22:B53)</f>
        <v>16</v>
      </c>
      <c r="C55" s="2" t="s">
        <v>9</v>
      </c>
      <c r="D55" s="4">
        <f>O55</f>
        <v>58156</v>
      </c>
      <c r="E55" s="5" t="s">
        <v>4</v>
      </c>
      <c r="H55" s="6" t="s">
        <v>10</v>
      </c>
      <c r="I55" s="3">
        <f>SUM(I22:I53)</f>
        <v>1019.05</v>
      </c>
      <c r="O55">
        <f>SUM(O22:O53)</f>
        <v>58156</v>
      </c>
    </row>
    <row r="56" spans="2:15" x14ac:dyDescent="0.2">
      <c r="D56" s="55" t="s">
        <v>40</v>
      </c>
      <c r="E56" s="56">
        <f>D55/B55</f>
        <v>3634.75</v>
      </c>
      <c r="H56" s="6" t="s">
        <v>11</v>
      </c>
      <c r="I56" s="3">
        <f>I55*12</f>
        <v>12228.599999999999</v>
      </c>
    </row>
    <row r="57" spans="2:15" ht="13.5" thickBot="1" x14ac:dyDescent="0.25">
      <c r="H57" s="6"/>
      <c r="I57" s="3"/>
    </row>
    <row r="58" spans="2:15" ht="14.25" thickTop="1" thickBot="1" x14ac:dyDescent="0.25">
      <c r="B58" s="8" t="s">
        <v>17</v>
      </c>
      <c r="C58" s="72" t="s">
        <v>44</v>
      </c>
      <c r="D58" s="73"/>
      <c r="E58" s="73"/>
      <c r="F58" s="73"/>
      <c r="G58" s="73"/>
      <c r="H58" s="73"/>
      <c r="I58" s="73"/>
      <c r="J58" s="73"/>
      <c r="K58" s="73"/>
      <c r="L58" s="74"/>
    </row>
    <row r="59" spans="2:15" ht="13.5" thickTop="1" x14ac:dyDescent="0.2"/>
    <row r="60" spans="2:15" x14ac:dyDescent="0.2">
      <c r="B60" s="10" t="s">
        <v>12</v>
      </c>
      <c r="C60" s="9">
        <v>5000</v>
      </c>
      <c r="D60" s="5" t="s">
        <v>4</v>
      </c>
      <c r="E60" s="10" t="s">
        <v>3</v>
      </c>
      <c r="F60" s="13">
        <v>78.760000000000005</v>
      </c>
      <c r="G60" s="11" t="s">
        <v>5</v>
      </c>
      <c r="H60" s="23" t="s">
        <v>31</v>
      </c>
      <c r="I60" s="5" t="s">
        <v>16</v>
      </c>
    </row>
    <row r="61" spans="2:15" x14ac:dyDescent="0.2">
      <c r="B61" s="10" t="s">
        <v>13</v>
      </c>
      <c r="C61" s="9">
        <v>2000</v>
      </c>
      <c r="D61" s="5" t="s">
        <v>4</v>
      </c>
      <c r="E61" s="10" t="s">
        <v>3</v>
      </c>
      <c r="F61" s="15">
        <v>13.24</v>
      </c>
      <c r="G61" s="11" t="s">
        <v>5</v>
      </c>
      <c r="H61" s="9">
        <v>1000</v>
      </c>
      <c r="I61" s="5" t="s">
        <v>4</v>
      </c>
    </row>
    <row r="62" spans="2:15" x14ac:dyDescent="0.2">
      <c r="B62" s="10" t="s">
        <v>13</v>
      </c>
      <c r="C62" s="9">
        <v>3000</v>
      </c>
      <c r="D62" s="5" t="s">
        <v>4</v>
      </c>
      <c r="E62" s="10" t="s">
        <v>3</v>
      </c>
      <c r="F62" s="15">
        <v>11.79</v>
      </c>
      <c r="G62" s="11" t="s">
        <v>5</v>
      </c>
      <c r="H62" s="9">
        <v>1000</v>
      </c>
      <c r="I62" s="5" t="s">
        <v>4</v>
      </c>
    </row>
    <row r="63" spans="2:15" x14ac:dyDescent="0.2">
      <c r="B63" s="10" t="s">
        <v>13</v>
      </c>
      <c r="C63" s="9"/>
      <c r="D63" s="5" t="s">
        <v>4</v>
      </c>
      <c r="E63" s="10" t="s">
        <v>3</v>
      </c>
      <c r="F63" s="15"/>
      <c r="G63" s="11" t="s">
        <v>5</v>
      </c>
      <c r="H63" s="9">
        <v>1000</v>
      </c>
      <c r="I63" s="5" t="s">
        <v>4</v>
      </c>
    </row>
    <row r="64" spans="2:15" x14ac:dyDescent="0.2">
      <c r="B64" s="10" t="s">
        <v>13</v>
      </c>
      <c r="C64" s="9"/>
      <c r="D64" s="5" t="s">
        <v>4</v>
      </c>
      <c r="E64" s="10" t="s">
        <v>3</v>
      </c>
      <c r="F64" s="15"/>
      <c r="G64" s="11" t="s">
        <v>5</v>
      </c>
      <c r="H64" s="9">
        <v>1000</v>
      </c>
      <c r="I64" s="5" t="s">
        <v>4</v>
      </c>
    </row>
    <row r="65" spans="2:15" x14ac:dyDescent="0.2">
      <c r="B65" s="10" t="s">
        <v>13</v>
      </c>
      <c r="C65" s="9"/>
      <c r="D65" s="5" t="s">
        <v>4</v>
      </c>
      <c r="E65" s="10" t="s">
        <v>3</v>
      </c>
      <c r="F65" s="15"/>
      <c r="G65" s="11" t="s">
        <v>5</v>
      </c>
      <c r="H65" s="9">
        <v>1000</v>
      </c>
      <c r="I65" s="5" t="s">
        <v>4</v>
      </c>
    </row>
    <row r="66" spans="2:15" x14ac:dyDescent="0.2">
      <c r="B66" s="10" t="s">
        <v>13</v>
      </c>
      <c r="C66" s="9"/>
      <c r="D66" s="5" t="s">
        <v>4</v>
      </c>
      <c r="E66" s="10" t="s">
        <v>3</v>
      </c>
      <c r="F66" s="15"/>
      <c r="G66" s="11" t="s">
        <v>5</v>
      </c>
      <c r="H66" s="9">
        <v>1000</v>
      </c>
      <c r="I66" s="5" t="s">
        <v>4</v>
      </c>
    </row>
    <row r="67" spans="2:15" x14ac:dyDescent="0.2">
      <c r="B67" s="10" t="s">
        <v>14</v>
      </c>
      <c r="C67" s="23">
        <f>SUM(C60:C66)</f>
        <v>10000</v>
      </c>
      <c r="D67" s="5" t="s">
        <v>4</v>
      </c>
      <c r="E67" s="10" t="s">
        <v>3</v>
      </c>
      <c r="F67" s="13">
        <v>9.5299999999999994</v>
      </c>
      <c r="G67" s="10" t="s">
        <v>5</v>
      </c>
      <c r="H67" s="9">
        <v>1000</v>
      </c>
      <c r="I67" s="5" t="s">
        <v>4</v>
      </c>
    </row>
    <row r="69" spans="2:15" ht="13.5" thickBot="1" x14ac:dyDescent="0.25">
      <c r="K69" s="21" t="s">
        <v>33</v>
      </c>
    </row>
    <row r="70" spans="2:15" ht="14.25" thickTop="1" thickBot="1" x14ac:dyDescent="0.25">
      <c r="B70" s="17" t="s">
        <v>22</v>
      </c>
      <c r="C70" s="81" t="s">
        <v>42</v>
      </c>
      <c r="D70" s="82"/>
      <c r="E70" s="20" t="s">
        <v>20</v>
      </c>
      <c r="G70" s="51" t="s">
        <v>41</v>
      </c>
      <c r="H70" s="50" t="s">
        <v>32</v>
      </c>
      <c r="K70" s="52" t="s">
        <v>34</v>
      </c>
    </row>
    <row r="71" spans="2:15" ht="13.5" thickTop="1" x14ac:dyDescent="0.2">
      <c r="B71" s="54">
        <v>5</v>
      </c>
      <c r="C71" s="2" t="s">
        <v>6</v>
      </c>
      <c r="D71" s="54">
        <v>1125</v>
      </c>
      <c r="E71" s="5" t="s">
        <v>4</v>
      </c>
      <c r="F71" s="12" t="s">
        <v>15</v>
      </c>
      <c r="G71" s="14">
        <f>ROUND(IF(D71&gt;C$67,F$60+(F$61*C$61+F$62*C$62+F$63*C$63+F$64*C$64+F$65*C$65+F$66*C$66+(D71-C$67)*F$67)/1000,IF(D71&gt;C$60+C$61+C$62+C$63+C$64+C$65,F$60+(F$61*C$61+F$62*C$62+F$63*C$63+F$64*C$64+F$65*C$65+(D71-C$60-C$61-C$62-C$63-C$64-C$65)*F$66)/1000,IF(D71&gt;C$60+C$61+C$62+C$63+C$64,F$60+(F$61*C$61+F$62*C$62+F$63*C$63+F$64*C$64+(D71-C$60-C$61-C$62-C$63-C$64)*F$65)/1000,IF(D71&gt;C$60+C$61+C$62+C$63,F$60+(F$61*C$61+F$62*C$62+F$63*C$63+(D71-C$60-C$61-C$62-C$63)*F$64)/1000,IF(D71&gt;C$60+C$61+C$62,F$60+(F$61*C$61+F$62*C$62+(D71-C$60-C$61-C$62)*F$63)/1000,IF(D71&gt;C$60+C$61,F$60+(F$61*C$61+(D71-C$60-C$61)*F$62)/1000,IF(D71&gt;C$60,F$60+(D71-C$60)*F$61/1000,F$60))))))),2)</f>
        <v>78.760000000000005</v>
      </c>
      <c r="H71" s="2" t="s">
        <v>7</v>
      </c>
      <c r="I71" s="3">
        <f>B71*G71</f>
        <v>393.8</v>
      </c>
      <c r="J71" s="2" t="s">
        <v>8</v>
      </c>
      <c r="O71">
        <f>B71*D71</f>
        <v>5625</v>
      </c>
    </row>
    <row r="72" spans="2:15" x14ac:dyDescent="0.2">
      <c r="B72" s="54">
        <v>0</v>
      </c>
      <c r="C72" s="2" t="s">
        <v>6</v>
      </c>
      <c r="D72" s="54">
        <v>0</v>
      </c>
      <c r="E72" s="5" t="s">
        <v>4</v>
      </c>
      <c r="F72" s="12" t="s">
        <v>15</v>
      </c>
      <c r="G72" s="14">
        <f t="shared" ref="G72:G102" si="4">ROUND(IF(D72&gt;C$67,F$60+(F$61*C$61+F$62*C$62+F$63*C$63+F$64*C$64+F$65*C$65+F$66*C$66+(D72-C$67)*F$67)/1000,IF(D72&gt;C$60+C$61+C$62+C$63+C$64+C$65,F$60+(F$61*C$61+F$62*C$62+F$63*C$63+F$64*C$64+F$65*C$65+(D72-C$60-C$61-C$62-C$63-C$64-C$65)*F$66)/1000,IF(D72&gt;C$60+C$61+C$62+C$63+C$64,F$60+(F$61*C$61+F$62*C$62+F$63*C$63+F$64*C$64+(D72-C$60-C$61-C$62-C$63-C$64)*F$65)/1000,IF(D72&gt;C$60+C$61+C$62+C$63,F$60+(F$61*C$61+F$62*C$62+F$63*C$63+(D72-C$60-C$61-C$62-C$63)*F$64)/1000,IF(D72&gt;C$60+C$61+C$62,F$60+(F$61*C$61+F$62*C$62+(D72-C$60-C$61-C$62)*F$63)/1000,IF(D72&gt;C$60+C$61,F$60+(F$61*C$61+(D72-C$60-C$61)*F$62)/1000,IF(D72&gt;C$60,F$60+(D72-C$60)*F$61/1000,F$60))))))),2)</f>
        <v>78.760000000000005</v>
      </c>
      <c r="H72" s="2" t="s">
        <v>7</v>
      </c>
      <c r="I72" s="3">
        <f t="shared" ref="I72:I102" si="5">B72*G72</f>
        <v>0</v>
      </c>
      <c r="J72" s="2" t="s">
        <v>8</v>
      </c>
      <c r="O72">
        <f t="shared" ref="O72:O102" si="6">B72*D72</f>
        <v>0</v>
      </c>
    </row>
    <row r="73" spans="2:15" x14ac:dyDescent="0.2">
      <c r="B73" s="54">
        <v>1</v>
      </c>
      <c r="C73" s="2" t="s">
        <v>6</v>
      </c>
      <c r="D73" s="54">
        <v>7233</v>
      </c>
      <c r="E73" s="5" t="s">
        <v>4</v>
      </c>
      <c r="F73" s="12" t="s">
        <v>15</v>
      </c>
      <c r="G73" s="14">
        <f t="shared" si="4"/>
        <v>107.99</v>
      </c>
      <c r="H73" s="2" t="s">
        <v>7</v>
      </c>
      <c r="I73" s="3">
        <f t="shared" si="5"/>
        <v>107.99</v>
      </c>
      <c r="J73" s="2" t="s">
        <v>8</v>
      </c>
      <c r="O73">
        <f t="shared" si="6"/>
        <v>7233</v>
      </c>
    </row>
    <row r="74" spans="2:15" x14ac:dyDescent="0.2">
      <c r="B74" s="54">
        <v>3</v>
      </c>
      <c r="C74" s="2" t="s">
        <v>6</v>
      </c>
      <c r="D74" s="54">
        <v>132576</v>
      </c>
      <c r="E74" s="5" t="s">
        <v>4</v>
      </c>
      <c r="F74" s="12" t="s">
        <v>15</v>
      </c>
      <c r="G74" s="14">
        <f t="shared" si="4"/>
        <v>1308.76</v>
      </c>
      <c r="H74" s="2" t="s">
        <v>7</v>
      </c>
      <c r="I74" s="3">
        <f t="shared" si="5"/>
        <v>3926.2799999999997</v>
      </c>
      <c r="J74" s="2" t="s">
        <v>8</v>
      </c>
      <c r="O74">
        <f t="shared" si="6"/>
        <v>397728</v>
      </c>
    </row>
    <row r="75" spans="2:15" x14ac:dyDescent="0.2">
      <c r="B75" s="9"/>
      <c r="C75" s="2" t="s">
        <v>6</v>
      </c>
      <c r="D75" s="9"/>
      <c r="E75" s="5" t="s">
        <v>4</v>
      </c>
      <c r="F75" s="12" t="s">
        <v>15</v>
      </c>
      <c r="G75" s="14">
        <f t="shared" si="4"/>
        <v>78.760000000000005</v>
      </c>
      <c r="H75" s="2" t="s">
        <v>7</v>
      </c>
      <c r="I75" s="3">
        <f t="shared" si="5"/>
        <v>0</v>
      </c>
      <c r="J75" s="2" t="s">
        <v>8</v>
      </c>
      <c r="O75">
        <f t="shared" si="6"/>
        <v>0</v>
      </c>
    </row>
    <row r="76" spans="2:15" x14ac:dyDescent="0.2">
      <c r="B76" s="9"/>
      <c r="C76" s="2" t="s">
        <v>6</v>
      </c>
      <c r="D76" s="9"/>
      <c r="E76" s="5" t="s">
        <v>4</v>
      </c>
      <c r="F76" s="12" t="s">
        <v>15</v>
      </c>
      <c r="G76" s="14">
        <f t="shared" si="4"/>
        <v>78.760000000000005</v>
      </c>
      <c r="H76" s="2" t="s">
        <v>7</v>
      </c>
      <c r="I76" s="3">
        <f t="shared" si="5"/>
        <v>0</v>
      </c>
      <c r="J76" s="2" t="s">
        <v>8</v>
      </c>
      <c r="O76">
        <f t="shared" si="6"/>
        <v>0</v>
      </c>
    </row>
    <row r="77" spans="2:15" x14ac:dyDescent="0.2">
      <c r="B77" s="9"/>
      <c r="C77" s="2" t="s">
        <v>6</v>
      </c>
      <c r="D77" s="9"/>
      <c r="E77" s="5" t="s">
        <v>4</v>
      </c>
      <c r="F77" s="12" t="s">
        <v>15</v>
      </c>
      <c r="G77" s="14">
        <f t="shared" si="4"/>
        <v>78.760000000000005</v>
      </c>
      <c r="H77" s="2" t="s">
        <v>7</v>
      </c>
      <c r="I77" s="3">
        <f t="shared" si="5"/>
        <v>0</v>
      </c>
      <c r="J77" s="2" t="s">
        <v>8</v>
      </c>
      <c r="O77">
        <f t="shared" si="6"/>
        <v>0</v>
      </c>
    </row>
    <row r="78" spans="2:15" x14ac:dyDescent="0.2">
      <c r="B78" s="9"/>
      <c r="C78" s="2" t="s">
        <v>6</v>
      </c>
      <c r="D78" s="9"/>
      <c r="E78" s="5" t="s">
        <v>4</v>
      </c>
      <c r="F78" s="12" t="s">
        <v>15</v>
      </c>
      <c r="G78" s="14">
        <f t="shared" si="4"/>
        <v>78.760000000000005</v>
      </c>
      <c r="H78" s="2" t="s">
        <v>7</v>
      </c>
      <c r="I78" s="3">
        <f t="shared" si="5"/>
        <v>0</v>
      </c>
      <c r="J78" s="2" t="s">
        <v>8</v>
      </c>
      <c r="O78">
        <f t="shared" si="6"/>
        <v>0</v>
      </c>
    </row>
    <row r="79" spans="2:15" x14ac:dyDescent="0.2">
      <c r="B79" s="9"/>
      <c r="C79" s="2" t="s">
        <v>6</v>
      </c>
      <c r="D79" s="9"/>
      <c r="E79" s="5" t="s">
        <v>4</v>
      </c>
      <c r="F79" s="12" t="s">
        <v>15</v>
      </c>
      <c r="G79" s="14">
        <f t="shared" si="4"/>
        <v>78.760000000000005</v>
      </c>
      <c r="H79" s="2" t="s">
        <v>7</v>
      </c>
      <c r="I79" s="3">
        <f t="shared" si="5"/>
        <v>0</v>
      </c>
      <c r="J79" s="2" t="s">
        <v>8</v>
      </c>
      <c r="O79">
        <f t="shared" si="6"/>
        <v>0</v>
      </c>
    </row>
    <row r="80" spans="2:15" x14ac:dyDescent="0.2">
      <c r="B80" s="9"/>
      <c r="C80" s="2" t="s">
        <v>6</v>
      </c>
      <c r="D80" s="9"/>
      <c r="E80" s="5" t="s">
        <v>4</v>
      </c>
      <c r="F80" s="12" t="s">
        <v>15</v>
      </c>
      <c r="G80" s="14">
        <f t="shared" si="4"/>
        <v>78.760000000000005</v>
      </c>
      <c r="H80" s="2" t="s">
        <v>7</v>
      </c>
      <c r="I80" s="3">
        <f t="shared" si="5"/>
        <v>0</v>
      </c>
      <c r="J80" s="2" t="s">
        <v>8</v>
      </c>
      <c r="O80">
        <f t="shared" si="6"/>
        <v>0</v>
      </c>
    </row>
    <row r="81" spans="2:15" x14ac:dyDescent="0.2">
      <c r="B81" s="9"/>
      <c r="C81" s="2" t="s">
        <v>6</v>
      </c>
      <c r="D81" s="9"/>
      <c r="E81" s="5" t="s">
        <v>4</v>
      </c>
      <c r="F81" s="12" t="s">
        <v>15</v>
      </c>
      <c r="G81" s="14">
        <f t="shared" si="4"/>
        <v>78.760000000000005</v>
      </c>
      <c r="H81" s="2" t="s">
        <v>7</v>
      </c>
      <c r="I81" s="3">
        <f t="shared" si="5"/>
        <v>0</v>
      </c>
      <c r="J81" s="2" t="s">
        <v>8</v>
      </c>
      <c r="O81">
        <f t="shared" si="6"/>
        <v>0</v>
      </c>
    </row>
    <row r="82" spans="2:15" x14ac:dyDescent="0.2">
      <c r="B82" s="9"/>
      <c r="C82" s="2" t="s">
        <v>6</v>
      </c>
      <c r="D82" s="9"/>
      <c r="E82" s="5" t="s">
        <v>4</v>
      </c>
      <c r="F82" s="12" t="s">
        <v>15</v>
      </c>
      <c r="G82" s="14">
        <f t="shared" si="4"/>
        <v>78.760000000000005</v>
      </c>
      <c r="H82" s="2" t="s">
        <v>7</v>
      </c>
      <c r="I82" s="3">
        <f t="shared" si="5"/>
        <v>0</v>
      </c>
      <c r="J82" s="2" t="s">
        <v>8</v>
      </c>
      <c r="O82">
        <f t="shared" si="6"/>
        <v>0</v>
      </c>
    </row>
    <row r="83" spans="2:15" x14ac:dyDescent="0.2">
      <c r="B83" s="9"/>
      <c r="C83" s="2" t="s">
        <v>6</v>
      </c>
      <c r="D83" s="9"/>
      <c r="E83" s="5" t="s">
        <v>4</v>
      </c>
      <c r="F83" s="12" t="s">
        <v>15</v>
      </c>
      <c r="G83" s="14">
        <f t="shared" si="4"/>
        <v>78.760000000000005</v>
      </c>
      <c r="H83" s="2" t="s">
        <v>7</v>
      </c>
      <c r="I83" s="3">
        <f t="shared" si="5"/>
        <v>0</v>
      </c>
      <c r="J83" s="2" t="s">
        <v>8</v>
      </c>
      <c r="O83">
        <f t="shared" si="6"/>
        <v>0</v>
      </c>
    </row>
    <row r="84" spans="2:15" x14ac:dyDescent="0.2">
      <c r="B84" s="9"/>
      <c r="C84" s="2" t="s">
        <v>6</v>
      </c>
      <c r="D84" s="9"/>
      <c r="E84" s="5" t="s">
        <v>4</v>
      </c>
      <c r="F84" s="12" t="s">
        <v>15</v>
      </c>
      <c r="G84" s="14">
        <f t="shared" si="4"/>
        <v>78.760000000000005</v>
      </c>
      <c r="H84" s="2" t="s">
        <v>7</v>
      </c>
      <c r="I84" s="3">
        <f t="shared" si="5"/>
        <v>0</v>
      </c>
      <c r="J84" s="2" t="s">
        <v>8</v>
      </c>
      <c r="O84">
        <f t="shared" si="6"/>
        <v>0</v>
      </c>
    </row>
    <row r="85" spans="2:15" x14ac:dyDescent="0.2">
      <c r="B85" s="9"/>
      <c r="C85" s="2" t="s">
        <v>6</v>
      </c>
      <c r="D85" s="9"/>
      <c r="E85" s="5" t="s">
        <v>4</v>
      </c>
      <c r="F85" s="12" t="s">
        <v>15</v>
      </c>
      <c r="G85" s="14">
        <f t="shared" si="4"/>
        <v>78.760000000000005</v>
      </c>
      <c r="H85" s="2" t="s">
        <v>7</v>
      </c>
      <c r="I85" s="3">
        <f t="shared" si="5"/>
        <v>0</v>
      </c>
      <c r="J85" s="2" t="s">
        <v>8</v>
      </c>
      <c r="O85">
        <f t="shared" si="6"/>
        <v>0</v>
      </c>
    </row>
    <row r="86" spans="2:15" x14ac:dyDescent="0.2">
      <c r="B86" s="9"/>
      <c r="C86" s="2" t="s">
        <v>6</v>
      </c>
      <c r="D86" s="9"/>
      <c r="E86" s="5" t="s">
        <v>4</v>
      </c>
      <c r="F86" s="12" t="s">
        <v>15</v>
      </c>
      <c r="G86" s="14">
        <f t="shared" si="4"/>
        <v>78.760000000000005</v>
      </c>
      <c r="H86" s="2" t="s">
        <v>7</v>
      </c>
      <c r="I86" s="3">
        <f t="shared" si="5"/>
        <v>0</v>
      </c>
      <c r="J86" s="2" t="s">
        <v>8</v>
      </c>
      <c r="O86">
        <f t="shared" si="6"/>
        <v>0</v>
      </c>
    </row>
    <row r="87" spans="2:15" x14ac:dyDescent="0.2">
      <c r="B87" s="9"/>
      <c r="C87" s="2" t="s">
        <v>6</v>
      </c>
      <c r="D87" s="9"/>
      <c r="E87" s="5" t="s">
        <v>4</v>
      </c>
      <c r="F87" s="12" t="s">
        <v>15</v>
      </c>
      <c r="G87" s="14">
        <f t="shared" si="4"/>
        <v>78.760000000000005</v>
      </c>
      <c r="H87" s="2" t="s">
        <v>7</v>
      </c>
      <c r="I87" s="3">
        <f t="shared" si="5"/>
        <v>0</v>
      </c>
      <c r="J87" s="2" t="s">
        <v>8</v>
      </c>
      <c r="O87">
        <f t="shared" si="6"/>
        <v>0</v>
      </c>
    </row>
    <row r="88" spans="2:15" x14ac:dyDescent="0.2">
      <c r="B88" s="9"/>
      <c r="C88" s="2" t="s">
        <v>6</v>
      </c>
      <c r="D88" s="9"/>
      <c r="E88" s="5" t="s">
        <v>4</v>
      </c>
      <c r="F88" s="12" t="s">
        <v>15</v>
      </c>
      <c r="G88" s="14">
        <f t="shared" si="4"/>
        <v>78.760000000000005</v>
      </c>
      <c r="H88" s="2" t="s">
        <v>7</v>
      </c>
      <c r="I88" s="3">
        <f t="shared" si="5"/>
        <v>0</v>
      </c>
      <c r="J88" s="2" t="s">
        <v>8</v>
      </c>
      <c r="O88">
        <f t="shared" si="6"/>
        <v>0</v>
      </c>
    </row>
    <row r="89" spans="2:15" x14ac:dyDescent="0.2">
      <c r="B89" s="9"/>
      <c r="C89" s="2" t="s">
        <v>6</v>
      </c>
      <c r="D89" s="9"/>
      <c r="E89" s="5" t="s">
        <v>4</v>
      </c>
      <c r="F89" s="12" t="s">
        <v>15</v>
      </c>
      <c r="G89" s="14">
        <f t="shared" si="4"/>
        <v>78.760000000000005</v>
      </c>
      <c r="H89" s="2" t="s">
        <v>7</v>
      </c>
      <c r="I89" s="3">
        <f t="shared" si="5"/>
        <v>0</v>
      </c>
      <c r="J89" s="2" t="s">
        <v>8</v>
      </c>
      <c r="O89">
        <f t="shared" si="6"/>
        <v>0</v>
      </c>
    </row>
    <row r="90" spans="2:15" x14ac:dyDescent="0.2">
      <c r="B90" s="9"/>
      <c r="C90" s="2" t="s">
        <v>6</v>
      </c>
      <c r="D90" s="9"/>
      <c r="E90" s="5" t="s">
        <v>4</v>
      </c>
      <c r="F90" s="12" t="s">
        <v>15</v>
      </c>
      <c r="G90" s="14">
        <f t="shared" si="4"/>
        <v>78.760000000000005</v>
      </c>
      <c r="H90" s="2" t="s">
        <v>7</v>
      </c>
      <c r="I90" s="3">
        <f t="shared" si="5"/>
        <v>0</v>
      </c>
      <c r="J90" s="2" t="s">
        <v>8</v>
      </c>
      <c r="O90">
        <f t="shared" si="6"/>
        <v>0</v>
      </c>
    </row>
    <row r="91" spans="2:15" x14ac:dyDescent="0.2">
      <c r="B91" s="9"/>
      <c r="C91" s="2" t="s">
        <v>6</v>
      </c>
      <c r="D91" s="9"/>
      <c r="E91" s="5" t="s">
        <v>4</v>
      </c>
      <c r="F91" s="12" t="s">
        <v>15</v>
      </c>
      <c r="G91" s="14">
        <f t="shared" si="4"/>
        <v>78.760000000000005</v>
      </c>
      <c r="H91" s="2" t="s">
        <v>7</v>
      </c>
      <c r="I91" s="3">
        <f t="shared" si="5"/>
        <v>0</v>
      </c>
      <c r="J91" s="2" t="s">
        <v>8</v>
      </c>
      <c r="O91">
        <f t="shared" si="6"/>
        <v>0</v>
      </c>
    </row>
    <row r="92" spans="2:15" x14ac:dyDescent="0.2">
      <c r="B92" s="9"/>
      <c r="C92" s="2" t="s">
        <v>6</v>
      </c>
      <c r="D92" s="9"/>
      <c r="E92" s="5" t="s">
        <v>4</v>
      </c>
      <c r="F92" s="12" t="s">
        <v>15</v>
      </c>
      <c r="G92" s="14">
        <f t="shared" si="4"/>
        <v>78.760000000000005</v>
      </c>
      <c r="H92" s="2" t="s">
        <v>7</v>
      </c>
      <c r="I92" s="3">
        <f t="shared" si="5"/>
        <v>0</v>
      </c>
      <c r="J92" s="2" t="s">
        <v>8</v>
      </c>
      <c r="O92">
        <f t="shared" si="6"/>
        <v>0</v>
      </c>
    </row>
    <row r="93" spans="2:15" x14ac:dyDescent="0.2">
      <c r="B93" s="9"/>
      <c r="C93" s="2" t="s">
        <v>6</v>
      </c>
      <c r="D93" s="9"/>
      <c r="E93" s="5" t="s">
        <v>4</v>
      </c>
      <c r="F93" s="12" t="s">
        <v>15</v>
      </c>
      <c r="G93" s="14">
        <f t="shared" si="4"/>
        <v>78.760000000000005</v>
      </c>
      <c r="H93" s="2" t="s">
        <v>7</v>
      </c>
      <c r="I93" s="3">
        <f t="shared" si="5"/>
        <v>0</v>
      </c>
      <c r="J93" s="2" t="s">
        <v>8</v>
      </c>
      <c r="O93">
        <f t="shared" si="6"/>
        <v>0</v>
      </c>
    </row>
    <row r="94" spans="2:15" x14ac:dyDescent="0.2">
      <c r="B94" s="9"/>
      <c r="C94" s="2" t="s">
        <v>6</v>
      </c>
      <c r="D94" s="9"/>
      <c r="E94" s="5" t="s">
        <v>4</v>
      </c>
      <c r="F94" s="12" t="s">
        <v>15</v>
      </c>
      <c r="G94" s="14">
        <f t="shared" si="4"/>
        <v>78.760000000000005</v>
      </c>
      <c r="H94" s="2" t="s">
        <v>7</v>
      </c>
      <c r="I94" s="3">
        <f t="shared" si="5"/>
        <v>0</v>
      </c>
      <c r="J94" s="2" t="s">
        <v>8</v>
      </c>
      <c r="O94">
        <f t="shared" si="6"/>
        <v>0</v>
      </c>
    </row>
    <row r="95" spans="2:15" x14ac:dyDescent="0.2">
      <c r="B95" s="9"/>
      <c r="C95" s="2" t="s">
        <v>6</v>
      </c>
      <c r="D95" s="9"/>
      <c r="E95" s="5" t="s">
        <v>4</v>
      </c>
      <c r="F95" s="12" t="s">
        <v>15</v>
      </c>
      <c r="G95" s="14">
        <f t="shared" si="4"/>
        <v>78.760000000000005</v>
      </c>
      <c r="H95" s="2" t="s">
        <v>7</v>
      </c>
      <c r="I95" s="3">
        <f t="shared" si="5"/>
        <v>0</v>
      </c>
      <c r="J95" s="2" t="s">
        <v>8</v>
      </c>
      <c r="O95">
        <f t="shared" si="6"/>
        <v>0</v>
      </c>
    </row>
    <row r="96" spans="2:15" x14ac:dyDescent="0.2">
      <c r="B96" s="9"/>
      <c r="C96" s="2" t="s">
        <v>6</v>
      </c>
      <c r="D96" s="9"/>
      <c r="E96" s="5" t="s">
        <v>4</v>
      </c>
      <c r="F96" s="12" t="s">
        <v>15</v>
      </c>
      <c r="G96" s="14">
        <f t="shared" si="4"/>
        <v>78.760000000000005</v>
      </c>
      <c r="H96" s="2" t="s">
        <v>7</v>
      </c>
      <c r="I96" s="3">
        <f t="shared" si="5"/>
        <v>0</v>
      </c>
      <c r="J96" s="2" t="s">
        <v>8</v>
      </c>
      <c r="O96">
        <f t="shared" si="6"/>
        <v>0</v>
      </c>
    </row>
    <row r="97" spans="2:15" x14ac:dyDescent="0.2">
      <c r="B97" s="9"/>
      <c r="C97" s="2" t="s">
        <v>6</v>
      </c>
      <c r="D97" s="9"/>
      <c r="E97" s="5" t="s">
        <v>4</v>
      </c>
      <c r="F97" s="12" t="s">
        <v>15</v>
      </c>
      <c r="G97" s="14">
        <f t="shared" si="4"/>
        <v>78.760000000000005</v>
      </c>
      <c r="H97" s="2" t="s">
        <v>7</v>
      </c>
      <c r="I97" s="3">
        <f t="shared" si="5"/>
        <v>0</v>
      </c>
      <c r="J97" s="2" t="s">
        <v>8</v>
      </c>
      <c r="O97">
        <f t="shared" si="6"/>
        <v>0</v>
      </c>
    </row>
    <row r="98" spans="2:15" x14ac:dyDescent="0.2">
      <c r="B98" s="9"/>
      <c r="C98" s="2" t="s">
        <v>6</v>
      </c>
      <c r="D98" s="9"/>
      <c r="E98" s="5" t="s">
        <v>4</v>
      </c>
      <c r="F98" s="12" t="s">
        <v>15</v>
      </c>
      <c r="G98" s="14">
        <f t="shared" si="4"/>
        <v>78.760000000000005</v>
      </c>
      <c r="H98" s="2" t="s">
        <v>7</v>
      </c>
      <c r="I98" s="3">
        <f t="shared" si="5"/>
        <v>0</v>
      </c>
      <c r="J98" s="2" t="s">
        <v>8</v>
      </c>
      <c r="O98">
        <f t="shared" si="6"/>
        <v>0</v>
      </c>
    </row>
    <row r="99" spans="2:15" x14ac:dyDescent="0.2">
      <c r="B99" s="9"/>
      <c r="C99" s="2" t="s">
        <v>6</v>
      </c>
      <c r="D99" s="9"/>
      <c r="E99" s="5" t="s">
        <v>4</v>
      </c>
      <c r="F99" s="57" t="s">
        <v>15</v>
      </c>
      <c r="G99" s="14">
        <f t="shared" si="4"/>
        <v>78.760000000000005</v>
      </c>
      <c r="H99" s="2" t="s">
        <v>7</v>
      </c>
      <c r="I99" s="3">
        <f t="shared" si="5"/>
        <v>0</v>
      </c>
      <c r="J99" s="2" t="s">
        <v>8</v>
      </c>
      <c r="O99">
        <f t="shared" si="6"/>
        <v>0</v>
      </c>
    </row>
    <row r="100" spans="2:15" x14ac:dyDescent="0.2">
      <c r="B100" s="9"/>
      <c r="C100" s="2" t="s">
        <v>6</v>
      </c>
      <c r="D100" s="9"/>
      <c r="E100" s="5" t="s">
        <v>4</v>
      </c>
      <c r="F100" s="12" t="s">
        <v>15</v>
      </c>
      <c r="G100" s="14">
        <f t="shared" si="4"/>
        <v>78.760000000000005</v>
      </c>
      <c r="H100" s="2" t="s">
        <v>7</v>
      </c>
      <c r="I100" s="3">
        <f t="shared" si="5"/>
        <v>0</v>
      </c>
      <c r="J100" s="2" t="s">
        <v>8</v>
      </c>
      <c r="O100">
        <f t="shared" si="6"/>
        <v>0</v>
      </c>
    </row>
    <row r="101" spans="2:15" x14ac:dyDescent="0.2">
      <c r="B101" s="9"/>
      <c r="C101" s="2" t="s">
        <v>6</v>
      </c>
      <c r="D101" s="9"/>
      <c r="E101" s="5" t="s">
        <v>4</v>
      </c>
      <c r="F101" s="12" t="s">
        <v>15</v>
      </c>
      <c r="G101" s="14">
        <f t="shared" si="4"/>
        <v>78.760000000000005</v>
      </c>
      <c r="H101" s="2" t="s">
        <v>7</v>
      </c>
      <c r="I101" s="3">
        <f t="shared" si="5"/>
        <v>0</v>
      </c>
      <c r="J101" s="2" t="s">
        <v>8</v>
      </c>
      <c r="O101">
        <f t="shared" si="6"/>
        <v>0</v>
      </c>
    </row>
    <row r="102" spans="2:15" x14ac:dyDescent="0.2">
      <c r="B102" s="9"/>
      <c r="C102" s="2" t="s">
        <v>6</v>
      </c>
      <c r="D102" s="9"/>
      <c r="E102" s="5" t="s">
        <v>4</v>
      </c>
      <c r="F102" s="12" t="s">
        <v>15</v>
      </c>
      <c r="G102" s="14">
        <f t="shared" si="4"/>
        <v>78.760000000000005</v>
      </c>
      <c r="H102" s="2" t="s">
        <v>7</v>
      </c>
      <c r="I102" s="3">
        <f t="shared" si="5"/>
        <v>0</v>
      </c>
      <c r="J102" s="2" t="s">
        <v>8</v>
      </c>
      <c r="O102">
        <f t="shared" si="6"/>
        <v>0</v>
      </c>
    </row>
    <row r="103" spans="2:15" x14ac:dyDescent="0.2">
      <c r="B103" s="8" t="s">
        <v>21</v>
      </c>
      <c r="C103" s="7"/>
    </row>
    <row r="104" spans="2:15" x14ac:dyDescent="0.2">
      <c r="B104" s="4">
        <f>SUM(B71:B102)</f>
        <v>9</v>
      </c>
      <c r="C104" s="2" t="s">
        <v>9</v>
      </c>
      <c r="D104" s="4">
        <f>O104</f>
        <v>410586</v>
      </c>
      <c r="E104" s="5" t="s">
        <v>4</v>
      </c>
      <c r="H104" s="6" t="s">
        <v>10</v>
      </c>
      <c r="I104" s="3">
        <f>SUM(I71:I102)</f>
        <v>4428.07</v>
      </c>
      <c r="O104">
        <f>SUM(O71:O102)</f>
        <v>410586</v>
      </c>
    </row>
    <row r="105" spans="2:15" x14ac:dyDescent="0.2">
      <c r="D105" s="55" t="s">
        <v>40</v>
      </c>
      <c r="E105" s="56">
        <f>D104/B104</f>
        <v>45620.666666666664</v>
      </c>
      <c r="H105" s="6" t="s">
        <v>11</v>
      </c>
      <c r="I105" s="3">
        <f>I104*12</f>
        <v>53136.84</v>
      </c>
    </row>
    <row r="106" spans="2:15" ht="13.5" thickBot="1" x14ac:dyDescent="0.25">
      <c r="H106" s="6"/>
      <c r="I106" s="3"/>
    </row>
    <row r="107" spans="2:15" ht="14.25" thickTop="1" thickBot="1" x14ac:dyDescent="0.25">
      <c r="B107" s="8" t="s">
        <v>17</v>
      </c>
      <c r="C107" s="72" t="s">
        <v>46</v>
      </c>
      <c r="D107" s="73"/>
      <c r="E107" s="73"/>
      <c r="F107" s="73"/>
      <c r="G107" s="73"/>
      <c r="H107" s="73"/>
      <c r="I107" s="73"/>
      <c r="J107" s="73"/>
      <c r="K107" s="73"/>
      <c r="L107" s="74"/>
    </row>
    <row r="108" spans="2:15" ht="13.5" thickTop="1" x14ac:dyDescent="0.2"/>
    <row r="109" spans="2:15" x14ac:dyDescent="0.2">
      <c r="B109" s="10" t="s">
        <v>12</v>
      </c>
      <c r="C109" s="9">
        <v>10000</v>
      </c>
      <c r="D109" s="5" t="s">
        <v>4</v>
      </c>
      <c r="E109" s="10" t="s">
        <v>3</v>
      </c>
      <c r="F109" s="13">
        <v>140.61000000000001</v>
      </c>
      <c r="G109" s="11" t="s">
        <v>5</v>
      </c>
      <c r="H109" s="23" t="s">
        <v>31</v>
      </c>
      <c r="I109" s="5" t="s">
        <v>16</v>
      </c>
    </row>
    <row r="110" spans="2:15" x14ac:dyDescent="0.2">
      <c r="B110" s="10" t="s">
        <v>13</v>
      </c>
      <c r="C110" s="9"/>
      <c r="D110" s="5" t="s">
        <v>4</v>
      </c>
      <c r="E110" s="10" t="s">
        <v>3</v>
      </c>
      <c r="F110" s="15"/>
      <c r="G110" s="11" t="s">
        <v>5</v>
      </c>
      <c r="H110" s="9">
        <v>1000</v>
      </c>
      <c r="I110" s="5" t="s">
        <v>4</v>
      </c>
    </row>
    <row r="111" spans="2:15" x14ac:dyDescent="0.2">
      <c r="B111" s="10" t="s">
        <v>13</v>
      </c>
      <c r="C111" s="9"/>
      <c r="D111" s="5" t="s">
        <v>4</v>
      </c>
      <c r="E111" s="10" t="s">
        <v>3</v>
      </c>
      <c r="F111" s="15"/>
      <c r="G111" s="11" t="s">
        <v>5</v>
      </c>
      <c r="H111" s="9">
        <v>1000</v>
      </c>
      <c r="I111" s="5" t="s">
        <v>4</v>
      </c>
    </row>
    <row r="112" spans="2:15" x14ac:dyDescent="0.2">
      <c r="B112" s="10" t="s">
        <v>13</v>
      </c>
      <c r="C112" s="9"/>
      <c r="D112" s="5" t="s">
        <v>4</v>
      </c>
      <c r="E112" s="10" t="s">
        <v>3</v>
      </c>
      <c r="F112" s="15"/>
      <c r="G112" s="11" t="s">
        <v>5</v>
      </c>
      <c r="H112" s="9">
        <v>1000</v>
      </c>
      <c r="I112" s="5" t="s">
        <v>4</v>
      </c>
    </row>
    <row r="113" spans="2:15" x14ac:dyDescent="0.2">
      <c r="B113" s="10" t="s">
        <v>13</v>
      </c>
      <c r="C113" s="9"/>
      <c r="D113" s="5" t="s">
        <v>4</v>
      </c>
      <c r="E113" s="10" t="s">
        <v>3</v>
      </c>
      <c r="F113" s="15"/>
      <c r="G113" s="11" t="s">
        <v>5</v>
      </c>
      <c r="H113" s="9">
        <v>1000</v>
      </c>
      <c r="I113" s="5" t="s">
        <v>4</v>
      </c>
    </row>
    <row r="114" spans="2:15" x14ac:dyDescent="0.2">
      <c r="B114" s="10" t="s">
        <v>13</v>
      </c>
      <c r="C114" s="9"/>
      <c r="D114" s="5" t="s">
        <v>4</v>
      </c>
      <c r="E114" s="10" t="s">
        <v>3</v>
      </c>
      <c r="F114" s="15"/>
      <c r="G114" s="11" t="s">
        <v>5</v>
      </c>
      <c r="H114" s="9">
        <v>1000</v>
      </c>
      <c r="I114" s="5" t="s">
        <v>4</v>
      </c>
    </row>
    <row r="115" spans="2:15" x14ac:dyDescent="0.2">
      <c r="B115" s="10" t="s">
        <v>13</v>
      </c>
      <c r="C115" s="9"/>
      <c r="D115" s="5" t="s">
        <v>4</v>
      </c>
      <c r="E115" s="10" t="s">
        <v>3</v>
      </c>
      <c r="F115" s="15"/>
      <c r="G115" s="11" t="s">
        <v>5</v>
      </c>
      <c r="H115" s="9">
        <v>1000</v>
      </c>
      <c r="I115" s="5" t="s">
        <v>4</v>
      </c>
    </row>
    <row r="116" spans="2:15" x14ac:dyDescent="0.2">
      <c r="B116" s="10" t="s">
        <v>14</v>
      </c>
      <c r="C116" s="23">
        <f>SUM(C109:C115)</f>
        <v>10000</v>
      </c>
      <c r="D116" s="5" t="s">
        <v>4</v>
      </c>
      <c r="E116" s="10" t="s">
        <v>3</v>
      </c>
      <c r="F116" s="13">
        <v>9.5299999999999994</v>
      </c>
      <c r="G116" s="10" t="s">
        <v>5</v>
      </c>
      <c r="H116" s="9">
        <v>1000</v>
      </c>
      <c r="I116" s="5" t="s">
        <v>4</v>
      </c>
    </row>
    <row r="118" spans="2:15" ht="13.5" thickBot="1" x14ac:dyDescent="0.25">
      <c r="K118" s="21" t="s">
        <v>33</v>
      </c>
    </row>
    <row r="119" spans="2:15" ht="14.25" thickTop="1" thickBot="1" x14ac:dyDescent="0.25">
      <c r="B119" s="17" t="s">
        <v>22</v>
      </c>
      <c r="C119" s="72" t="s">
        <v>45</v>
      </c>
      <c r="D119" s="76"/>
      <c r="E119" s="20" t="s">
        <v>20</v>
      </c>
      <c r="G119" s="51" t="s">
        <v>41</v>
      </c>
      <c r="H119" s="50" t="s">
        <v>32</v>
      </c>
      <c r="K119" s="52" t="s">
        <v>34</v>
      </c>
    </row>
    <row r="120" spans="2:15" ht="13.5" thickTop="1" x14ac:dyDescent="0.2">
      <c r="B120" s="9">
        <v>2</v>
      </c>
      <c r="C120" s="2" t="s">
        <v>6</v>
      </c>
      <c r="D120" s="9">
        <v>2759</v>
      </c>
      <c r="E120" s="5" t="s">
        <v>4</v>
      </c>
      <c r="F120" s="12" t="s">
        <v>15</v>
      </c>
      <c r="G120" s="14">
        <f>ROUND(IF(D120&gt;C$116,F$109+(F$110*C$110+F$111*C$111+F$112*C$112+F$113*C$113+F$114*C$114+F$115*C$115+(D120-C$116)*F$116)/1000,IF(D120&gt;C$109+C$110+C$111+C$112+C$113+C$114,F$109+(F$110*C$110+F$111*C$111+F$112*C$112+F$113*C$113+F$114*C$114+(D120-C$109-C$110-C$111-C$112-C$113-C$114)*F$115)/1000,IF(D120&gt;C$109+C$110+C$111+C$112+C$113,F$109+(F$110*C$110+F$111*C$111+F$112*C$112+F$113*C$113+(D120-C$109-C$110-C$111-C$112-C$113)*F$114)/1000,IF(D120&gt;C$109+C$110+C$111+C$112,F$109+(F$110*C$110+F$111*C$111+F$112*C$112+(D120-C$109-C$110-C$111-C$112)*F$113)/1000,IF(D120&gt;C$109+C$110+C$111,F$109+(F$110*C$110+F$111*C$111+(D120-C$109-C$110-C$111)*F$112)/1000,IF(D120&gt;C$109+C$110,F$109+(F$110*C$110+(D120-C$109-C$110)*F$111)/1000,IF(D120&gt;C$109,F$109+(D120-C$109)*F$110/1000,F$109))))))),2)</f>
        <v>140.61000000000001</v>
      </c>
      <c r="H120" s="2" t="s">
        <v>7</v>
      </c>
      <c r="I120" s="3">
        <f>B120*G120</f>
        <v>281.22000000000003</v>
      </c>
      <c r="J120" s="2" t="s">
        <v>8</v>
      </c>
      <c r="O120">
        <f>B120*D120</f>
        <v>5518</v>
      </c>
    </row>
    <row r="121" spans="2:15" x14ac:dyDescent="0.2">
      <c r="B121" s="9">
        <v>1</v>
      </c>
      <c r="C121" s="2" t="s">
        <v>6</v>
      </c>
      <c r="D121" s="9">
        <v>30360</v>
      </c>
      <c r="E121" s="5" t="s">
        <v>4</v>
      </c>
      <c r="F121" s="12" t="s">
        <v>15</v>
      </c>
      <c r="G121" s="14">
        <f t="shared" ref="G121:G151" si="7">ROUND(IF(D121&gt;C$116,F$109+(F$110*C$110+F$111*C$111+F$112*C$112+F$113*C$113+F$114*C$114+F$115*C$115+(D121-C$116)*F$116)/1000,IF(D121&gt;C$109+C$110+C$111+C$112+C$113+C$114,F$109+(F$110*C$110+F$111*C$111+F$112*C$112+F$113*C$113+F$114*C$114+(D121-C$109-C$110-C$111-C$112-C$113-C$114)*F$115)/1000,IF(D121&gt;C$109+C$110+C$111+C$112+C$113,F$109+(F$110*C$110+F$111*C$111+F$112*C$112+F$113*C$113+(D121-C$109-C$110-C$111-C$112-C$113)*F$114)/1000,IF(D121&gt;C$109+C$110+C$111+C$112,F$109+(F$110*C$110+F$111*C$111+F$112*C$112+(D121-C$109-C$110-C$111-C$112)*F$113)/1000,IF(D121&gt;C$109+C$110+C$111,F$109+(F$110*C$110+F$111*C$111+(D121-C$109-C$110-C$111)*F$112)/1000,IF(D121&gt;C$109+C$110,F$109+(F$110*C$110+(D121-C$109-C$110)*F$111)/1000,IF(D121&gt;C$109,F$109+(D121-C$109)*F$110/1000,F$109))))))),2)</f>
        <v>334.64</v>
      </c>
      <c r="H121" s="2" t="s">
        <v>7</v>
      </c>
      <c r="I121" s="3">
        <f t="shared" ref="I121:I151" si="8">B121*G121</f>
        <v>334.64</v>
      </c>
      <c r="J121" s="2" t="s">
        <v>8</v>
      </c>
      <c r="O121">
        <f t="shared" ref="O121:O151" si="9">B121*D121</f>
        <v>30360</v>
      </c>
    </row>
    <row r="122" spans="2:15" x14ac:dyDescent="0.2">
      <c r="B122" s="9"/>
      <c r="C122" s="2" t="s">
        <v>6</v>
      </c>
      <c r="D122" s="9"/>
      <c r="E122" s="5" t="s">
        <v>4</v>
      </c>
      <c r="F122" s="12" t="s">
        <v>15</v>
      </c>
      <c r="G122" s="14">
        <f t="shared" si="7"/>
        <v>140.61000000000001</v>
      </c>
      <c r="H122" s="2" t="s">
        <v>7</v>
      </c>
      <c r="I122" s="3">
        <f t="shared" si="8"/>
        <v>0</v>
      </c>
      <c r="J122" s="2" t="s">
        <v>8</v>
      </c>
      <c r="O122">
        <f t="shared" si="9"/>
        <v>0</v>
      </c>
    </row>
    <row r="123" spans="2:15" x14ac:dyDescent="0.2">
      <c r="B123" s="9"/>
      <c r="C123" s="2" t="s">
        <v>6</v>
      </c>
      <c r="D123" s="9"/>
      <c r="E123" s="5" t="s">
        <v>4</v>
      </c>
      <c r="F123" s="12" t="s">
        <v>15</v>
      </c>
      <c r="G123" s="14">
        <f t="shared" si="7"/>
        <v>140.61000000000001</v>
      </c>
      <c r="H123" s="2" t="s">
        <v>7</v>
      </c>
      <c r="I123" s="3">
        <f t="shared" si="8"/>
        <v>0</v>
      </c>
      <c r="J123" s="2" t="s">
        <v>8</v>
      </c>
      <c r="O123">
        <f t="shared" si="9"/>
        <v>0</v>
      </c>
    </row>
    <row r="124" spans="2:15" x14ac:dyDescent="0.2">
      <c r="B124" s="9"/>
      <c r="C124" s="2" t="s">
        <v>6</v>
      </c>
      <c r="D124" s="9"/>
      <c r="E124" s="5" t="s">
        <v>4</v>
      </c>
      <c r="F124" s="12" t="s">
        <v>15</v>
      </c>
      <c r="G124" s="14">
        <f t="shared" si="7"/>
        <v>140.61000000000001</v>
      </c>
      <c r="H124" s="2" t="s">
        <v>7</v>
      </c>
      <c r="I124" s="3">
        <f t="shared" si="8"/>
        <v>0</v>
      </c>
      <c r="J124" s="2" t="s">
        <v>8</v>
      </c>
      <c r="O124">
        <f t="shared" si="9"/>
        <v>0</v>
      </c>
    </row>
    <row r="125" spans="2:15" x14ac:dyDescent="0.2">
      <c r="B125" s="9"/>
      <c r="C125" s="2" t="s">
        <v>6</v>
      </c>
      <c r="D125" s="9"/>
      <c r="E125" s="5" t="s">
        <v>4</v>
      </c>
      <c r="F125" s="12" t="s">
        <v>15</v>
      </c>
      <c r="G125" s="14">
        <f t="shared" si="7"/>
        <v>140.61000000000001</v>
      </c>
      <c r="H125" s="2" t="s">
        <v>7</v>
      </c>
      <c r="I125" s="3">
        <f t="shared" si="8"/>
        <v>0</v>
      </c>
      <c r="J125" s="2" t="s">
        <v>8</v>
      </c>
      <c r="O125">
        <f t="shared" si="9"/>
        <v>0</v>
      </c>
    </row>
    <row r="126" spans="2:15" x14ac:dyDescent="0.2">
      <c r="B126" s="9"/>
      <c r="C126" s="2" t="s">
        <v>6</v>
      </c>
      <c r="D126" s="9"/>
      <c r="E126" s="5" t="s">
        <v>4</v>
      </c>
      <c r="F126" s="12" t="s">
        <v>15</v>
      </c>
      <c r="G126" s="14">
        <f t="shared" si="7"/>
        <v>140.61000000000001</v>
      </c>
      <c r="H126" s="2" t="s">
        <v>7</v>
      </c>
      <c r="I126" s="3">
        <f t="shared" si="8"/>
        <v>0</v>
      </c>
      <c r="J126" s="2" t="s">
        <v>8</v>
      </c>
      <c r="O126">
        <f t="shared" si="9"/>
        <v>0</v>
      </c>
    </row>
    <row r="127" spans="2:15" x14ac:dyDescent="0.2">
      <c r="B127" s="9"/>
      <c r="C127" s="2" t="s">
        <v>6</v>
      </c>
      <c r="D127" s="9"/>
      <c r="E127" s="5" t="s">
        <v>4</v>
      </c>
      <c r="F127" s="12" t="s">
        <v>15</v>
      </c>
      <c r="G127" s="14">
        <f t="shared" si="7"/>
        <v>140.61000000000001</v>
      </c>
      <c r="H127" s="2" t="s">
        <v>7</v>
      </c>
      <c r="I127" s="3">
        <f t="shared" si="8"/>
        <v>0</v>
      </c>
      <c r="J127" s="2" t="s">
        <v>8</v>
      </c>
      <c r="O127">
        <f t="shared" si="9"/>
        <v>0</v>
      </c>
    </row>
    <row r="128" spans="2:15" x14ac:dyDescent="0.2">
      <c r="B128" s="9"/>
      <c r="C128" s="2" t="s">
        <v>6</v>
      </c>
      <c r="D128" s="9"/>
      <c r="E128" s="5" t="s">
        <v>4</v>
      </c>
      <c r="F128" s="12" t="s">
        <v>15</v>
      </c>
      <c r="G128" s="14">
        <f t="shared" si="7"/>
        <v>140.61000000000001</v>
      </c>
      <c r="H128" s="2" t="s">
        <v>7</v>
      </c>
      <c r="I128" s="3">
        <f t="shared" si="8"/>
        <v>0</v>
      </c>
      <c r="J128" s="2" t="s">
        <v>8</v>
      </c>
      <c r="O128">
        <f t="shared" si="9"/>
        <v>0</v>
      </c>
    </row>
    <row r="129" spans="2:15" x14ac:dyDescent="0.2">
      <c r="B129" s="9"/>
      <c r="C129" s="2" t="s">
        <v>6</v>
      </c>
      <c r="D129" s="9"/>
      <c r="E129" s="5" t="s">
        <v>4</v>
      </c>
      <c r="F129" s="12" t="s">
        <v>15</v>
      </c>
      <c r="G129" s="14">
        <f t="shared" si="7"/>
        <v>140.61000000000001</v>
      </c>
      <c r="H129" s="2" t="s">
        <v>7</v>
      </c>
      <c r="I129" s="3">
        <f t="shared" si="8"/>
        <v>0</v>
      </c>
      <c r="J129" s="2" t="s">
        <v>8</v>
      </c>
      <c r="O129">
        <f t="shared" si="9"/>
        <v>0</v>
      </c>
    </row>
    <row r="130" spans="2:15" x14ac:dyDescent="0.2">
      <c r="B130" s="9"/>
      <c r="C130" s="2" t="s">
        <v>6</v>
      </c>
      <c r="D130" s="9"/>
      <c r="E130" s="5" t="s">
        <v>4</v>
      </c>
      <c r="F130" s="12" t="s">
        <v>15</v>
      </c>
      <c r="G130" s="14">
        <f t="shared" si="7"/>
        <v>140.61000000000001</v>
      </c>
      <c r="H130" s="2" t="s">
        <v>7</v>
      </c>
      <c r="I130" s="3">
        <f t="shared" si="8"/>
        <v>0</v>
      </c>
      <c r="J130" s="2" t="s">
        <v>8</v>
      </c>
      <c r="O130">
        <f t="shared" si="9"/>
        <v>0</v>
      </c>
    </row>
    <row r="131" spans="2:15" x14ac:dyDescent="0.2">
      <c r="B131" s="9"/>
      <c r="C131" s="2" t="s">
        <v>6</v>
      </c>
      <c r="D131" s="9"/>
      <c r="E131" s="5" t="s">
        <v>4</v>
      </c>
      <c r="F131" s="12" t="s">
        <v>15</v>
      </c>
      <c r="G131" s="14">
        <f t="shared" si="7"/>
        <v>140.61000000000001</v>
      </c>
      <c r="H131" s="2" t="s">
        <v>7</v>
      </c>
      <c r="I131" s="3">
        <f t="shared" si="8"/>
        <v>0</v>
      </c>
      <c r="J131" s="2" t="s">
        <v>8</v>
      </c>
      <c r="O131">
        <f t="shared" si="9"/>
        <v>0</v>
      </c>
    </row>
    <row r="132" spans="2:15" x14ac:dyDescent="0.2">
      <c r="B132" s="9"/>
      <c r="C132" s="2" t="s">
        <v>6</v>
      </c>
      <c r="D132" s="9"/>
      <c r="E132" s="5" t="s">
        <v>4</v>
      </c>
      <c r="F132" s="12" t="s">
        <v>15</v>
      </c>
      <c r="G132" s="14">
        <f t="shared" si="7"/>
        <v>140.61000000000001</v>
      </c>
      <c r="H132" s="2" t="s">
        <v>7</v>
      </c>
      <c r="I132" s="3">
        <f t="shared" si="8"/>
        <v>0</v>
      </c>
      <c r="J132" s="2" t="s">
        <v>8</v>
      </c>
      <c r="O132">
        <f t="shared" si="9"/>
        <v>0</v>
      </c>
    </row>
    <row r="133" spans="2:15" x14ac:dyDescent="0.2">
      <c r="B133" s="9"/>
      <c r="C133" s="2" t="s">
        <v>6</v>
      </c>
      <c r="D133" s="9"/>
      <c r="E133" s="5" t="s">
        <v>4</v>
      </c>
      <c r="F133" s="12" t="s">
        <v>15</v>
      </c>
      <c r="G133" s="14">
        <f t="shared" si="7"/>
        <v>140.61000000000001</v>
      </c>
      <c r="H133" s="2" t="s">
        <v>7</v>
      </c>
      <c r="I133" s="3">
        <f t="shared" si="8"/>
        <v>0</v>
      </c>
      <c r="J133" s="2" t="s">
        <v>8</v>
      </c>
      <c r="O133">
        <f t="shared" si="9"/>
        <v>0</v>
      </c>
    </row>
    <row r="134" spans="2:15" x14ac:dyDescent="0.2">
      <c r="B134" s="9"/>
      <c r="C134" s="2" t="s">
        <v>6</v>
      </c>
      <c r="D134" s="9"/>
      <c r="E134" s="5" t="s">
        <v>4</v>
      </c>
      <c r="F134" s="12" t="s">
        <v>15</v>
      </c>
      <c r="G134" s="14">
        <f t="shared" si="7"/>
        <v>140.61000000000001</v>
      </c>
      <c r="H134" s="2" t="s">
        <v>7</v>
      </c>
      <c r="I134" s="3">
        <f t="shared" si="8"/>
        <v>0</v>
      </c>
      <c r="J134" s="2" t="s">
        <v>8</v>
      </c>
      <c r="O134">
        <f t="shared" si="9"/>
        <v>0</v>
      </c>
    </row>
    <row r="135" spans="2:15" x14ac:dyDescent="0.2">
      <c r="B135" s="9"/>
      <c r="C135" s="2" t="s">
        <v>6</v>
      </c>
      <c r="D135" s="9"/>
      <c r="E135" s="5" t="s">
        <v>4</v>
      </c>
      <c r="F135" s="12" t="s">
        <v>15</v>
      </c>
      <c r="G135" s="14">
        <f t="shared" si="7"/>
        <v>140.61000000000001</v>
      </c>
      <c r="H135" s="2" t="s">
        <v>7</v>
      </c>
      <c r="I135" s="3">
        <f t="shared" si="8"/>
        <v>0</v>
      </c>
      <c r="J135" s="2" t="s">
        <v>8</v>
      </c>
      <c r="O135">
        <f t="shared" si="9"/>
        <v>0</v>
      </c>
    </row>
    <row r="136" spans="2:15" x14ac:dyDescent="0.2">
      <c r="B136" s="9"/>
      <c r="C136" s="2" t="s">
        <v>6</v>
      </c>
      <c r="D136" s="9"/>
      <c r="E136" s="5" t="s">
        <v>4</v>
      </c>
      <c r="F136" s="12" t="s">
        <v>15</v>
      </c>
      <c r="G136" s="14">
        <f t="shared" si="7"/>
        <v>140.61000000000001</v>
      </c>
      <c r="H136" s="2" t="s">
        <v>7</v>
      </c>
      <c r="I136" s="3">
        <f t="shared" si="8"/>
        <v>0</v>
      </c>
      <c r="J136" s="2" t="s">
        <v>8</v>
      </c>
      <c r="O136">
        <f t="shared" si="9"/>
        <v>0</v>
      </c>
    </row>
    <row r="137" spans="2:15" x14ac:dyDescent="0.2">
      <c r="B137" s="9"/>
      <c r="C137" s="2" t="s">
        <v>6</v>
      </c>
      <c r="D137" s="9"/>
      <c r="E137" s="5" t="s">
        <v>4</v>
      </c>
      <c r="F137" s="12" t="s">
        <v>15</v>
      </c>
      <c r="G137" s="14">
        <f t="shared" si="7"/>
        <v>140.61000000000001</v>
      </c>
      <c r="H137" s="2" t="s">
        <v>7</v>
      </c>
      <c r="I137" s="3">
        <f t="shared" si="8"/>
        <v>0</v>
      </c>
      <c r="J137" s="2" t="s">
        <v>8</v>
      </c>
      <c r="O137">
        <f t="shared" si="9"/>
        <v>0</v>
      </c>
    </row>
    <row r="138" spans="2:15" x14ac:dyDescent="0.2">
      <c r="B138" s="9"/>
      <c r="C138" s="2" t="s">
        <v>6</v>
      </c>
      <c r="D138" s="9"/>
      <c r="E138" s="5" t="s">
        <v>4</v>
      </c>
      <c r="F138" s="12" t="s">
        <v>15</v>
      </c>
      <c r="G138" s="14">
        <f t="shared" si="7"/>
        <v>140.61000000000001</v>
      </c>
      <c r="H138" s="2" t="s">
        <v>7</v>
      </c>
      <c r="I138" s="3">
        <f t="shared" si="8"/>
        <v>0</v>
      </c>
      <c r="J138" s="2" t="s">
        <v>8</v>
      </c>
      <c r="O138">
        <f t="shared" si="9"/>
        <v>0</v>
      </c>
    </row>
    <row r="139" spans="2:15" x14ac:dyDescent="0.2">
      <c r="B139" s="9"/>
      <c r="C139" s="2" t="s">
        <v>6</v>
      </c>
      <c r="D139" s="9"/>
      <c r="E139" s="5" t="s">
        <v>4</v>
      </c>
      <c r="F139" s="12" t="s">
        <v>15</v>
      </c>
      <c r="G139" s="14">
        <f t="shared" si="7"/>
        <v>140.61000000000001</v>
      </c>
      <c r="H139" s="2" t="s">
        <v>7</v>
      </c>
      <c r="I139" s="3">
        <f t="shared" si="8"/>
        <v>0</v>
      </c>
      <c r="J139" s="2" t="s">
        <v>8</v>
      </c>
      <c r="O139">
        <f t="shared" si="9"/>
        <v>0</v>
      </c>
    </row>
    <row r="140" spans="2:15" x14ac:dyDescent="0.2">
      <c r="B140" s="9"/>
      <c r="C140" s="2" t="s">
        <v>6</v>
      </c>
      <c r="D140" s="9"/>
      <c r="E140" s="5" t="s">
        <v>4</v>
      </c>
      <c r="F140" s="12" t="s">
        <v>15</v>
      </c>
      <c r="G140" s="14">
        <f t="shared" si="7"/>
        <v>140.61000000000001</v>
      </c>
      <c r="H140" s="2" t="s">
        <v>7</v>
      </c>
      <c r="I140" s="3">
        <f t="shared" si="8"/>
        <v>0</v>
      </c>
      <c r="J140" s="2" t="s">
        <v>8</v>
      </c>
      <c r="O140">
        <f t="shared" si="9"/>
        <v>0</v>
      </c>
    </row>
    <row r="141" spans="2:15" x14ac:dyDescent="0.2">
      <c r="B141" s="9"/>
      <c r="C141" s="2" t="s">
        <v>6</v>
      </c>
      <c r="D141" s="9"/>
      <c r="E141" s="5" t="s">
        <v>4</v>
      </c>
      <c r="F141" s="12" t="s">
        <v>15</v>
      </c>
      <c r="G141" s="14">
        <f t="shared" si="7"/>
        <v>140.61000000000001</v>
      </c>
      <c r="H141" s="2" t="s">
        <v>7</v>
      </c>
      <c r="I141" s="3">
        <f t="shared" si="8"/>
        <v>0</v>
      </c>
      <c r="J141" s="2" t="s">
        <v>8</v>
      </c>
      <c r="O141">
        <f t="shared" si="9"/>
        <v>0</v>
      </c>
    </row>
    <row r="142" spans="2:15" x14ac:dyDescent="0.2">
      <c r="B142" s="9"/>
      <c r="C142" s="2" t="s">
        <v>6</v>
      </c>
      <c r="D142" s="9"/>
      <c r="E142" s="5" t="s">
        <v>4</v>
      </c>
      <c r="F142" s="12" t="s">
        <v>15</v>
      </c>
      <c r="G142" s="14">
        <f t="shared" si="7"/>
        <v>140.61000000000001</v>
      </c>
      <c r="H142" s="2" t="s">
        <v>7</v>
      </c>
      <c r="I142" s="3">
        <f t="shared" si="8"/>
        <v>0</v>
      </c>
      <c r="J142" s="2" t="s">
        <v>8</v>
      </c>
      <c r="O142">
        <f t="shared" si="9"/>
        <v>0</v>
      </c>
    </row>
    <row r="143" spans="2:15" x14ac:dyDescent="0.2">
      <c r="B143" s="9"/>
      <c r="C143" s="2" t="s">
        <v>6</v>
      </c>
      <c r="D143" s="9"/>
      <c r="E143" s="5" t="s">
        <v>4</v>
      </c>
      <c r="F143" s="12" t="s">
        <v>15</v>
      </c>
      <c r="G143" s="14">
        <f t="shared" si="7"/>
        <v>140.61000000000001</v>
      </c>
      <c r="H143" s="2" t="s">
        <v>7</v>
      </c>
      <c r="I143" s="3">
        <f t="shared" si="8"/>
        <v>0</v>
      </c>
      <c r="J143" s="2" t="s">
        <v>8</v>
      </c>
      <c r="O143">
        <f t="shared" si="9"/>
        <v>0</v>
      </c>
    </row>
    <row r="144" spans="2:15" x14ac:dyDescent="0.2">
      <c r="B144" s="9"/>
      <c r="C144" s="2" t="s">
        <v>6</v>
      </c>
      <c r="D144" s="9"/>
      <c r="E144" s="5" t="s">
        <v>4</v>
      </c>
      <c r="F144" s="12" t="s">
        <v>15</v>
      </c>
      <c r="G144" s="14">
        <f t="shared" si="7"/>
        <v>140.61000000000001</v>
      </c>
      <c r="H144" s="2" t="s">
        <v>7</v>
      </c>
      <c r="I144" s="3">
        <f t="shared" si="8"/>
        <v>0</v>
      </c>
      <c r="J144" s="2" t="s">
        <v>8</v>
      </c>
      <c r="O144">
        <f t="shared" si="9"/>
        <v>0</v>
      </c>
    </row>
    <row r="145" spans="2:21" x14ac:dyDescent="0.2">
      <c r="B145" s="9"/>
      <c r="C145" s="2" t="s">
        <v>6</v>
      </c>
      <c r="D145" s="9"/>
      <c r="E145" s="5" t="s">
        <v>4</v>
      </c>
      <c r="F145" s="12" t="s">
        <v>15</v>
      </c>
      <c r="G145" s="14">
        <f t="shared" si="7"/>
        <v>140.61000000000001</v>
      </c>
      <c r="H145" s="2" t="s">
        <v>7</v>
      </c>
      <c r="I145" s="3">
        <f t="shared" si="8"/>
        <v>0</v>
      </c>
      <c r="J145" s="2" t="s">
        <v>8</v>
      </c>
      <c r="O145">
        <f t="shared" si="9"/>
        <v>0</v>
      </c>
    </row>
    <row r="146" spans="2:21" x14ac:dyDescent="0.2">
      <c r="B146" s="9"/>
      <c r="C146" s="2" t="s">
        <v>6</v>
      </c>
      <c r="D146" s="9"/>
      <c r="E146" s="5" t="s">
        <v>4</v>
      </c>
      <c r="F146" s="12" t="s">
        <v>15</v>
      </c>
      <c r="G146" s="14">
        <f t="shared" si="7"/>
        <v>140.61000000000001</v>
      </c>
      <c r="H146" s="2" t="s">
        <v>7</v>
      </c>
      <c r="I146" s="3">
        <f t="shared" si="8"/>
        <v>0</v>
      </c>
      <c r="J146" s="2" t="s">
        <v>8</v>
      </c>
      <c r="O146">
        <f t="shared" si="9"/>
        <v>0</v>
      </c>
    </row>
    <row r="147" spans="2:21" x14ac:dyDescent="0.2">
      <c r="B147" s="9"/>
      <c r="C147" s="2" t="s">
        <v>6</v>
      </c>
      <c r="D147" s="9"/>
      <c r="E147" s="5" t="s">
        <v>4</v>
      </c>
      <c r="F147" s="12" t="s">
        <v>15</v>
      </c>
      <c r="G147" s="14">
        <f t="shared" si="7"/>
        <v>140.61000000000001</v>
      </c>
      <c r="H147" s="2" t="s">
        <v>7</v>
      </c>
      <c r="I147" s="3">
        <f t="shared" si="8"/>
        <v>0</v>
      </c>
      <c r="J147" s="2" t="s">
        <v>8</v>
      </c>
      <c r="O147">
        <f t="shared" si="9"/>
        <v>0</v>
      </c>
    </row>
    <row r="148" spans="2:21" x14ac:dyDescent="0.2">
      <c r="B148" s="9"/>
      <c r="C148" s="2" t="s">
        <v>6</v>
      </c>
      <c r="D148" s="9"/>
      <c r="E148" s="5" t="s">
        <v>4</v>
      </c>
      <c r="F148" s="12" t="s">
        <v>15</v>
      </c>
      <c r="G148" s="14">
        <f t="shared" si="7"/>
        <v>140.61000000000001</v>
      </c>
      <c r="H148" s="2" t="s">
        <v>7</v>
      </c>
      <c r="I148" s="3">
        <f t="shared" si="8"/>
        <v>0</v>
      </c>
      <c r="J148" s="2" t="s">
        <v>8</v>
      </c>
      <c r="O148">
        <f t="shared" si="9"/>
        <v>0</v>
      </c>
    </row>
    <row r="149" spans="2:21" x14ac:dyDescent="0.2">
      <c r="B149" s="9"/>
      <c r="C149" s="2" t="s">
        <v>6</v>
      </c>
      <c r="D149" s="9"/>
      <c r="E149" s="5" t="s">
        <v>4</v>
      </c>
      <c r="F149" s="12" t="s">
        <v>15</v>
      </c>
      <c r="G149" s="14">
        <f t="shared" si="7"/>
        <v>140.61000000000001</v>
      </c>
      <c r="H149" s="2" t="s">
        <v>7</v>
      </c>
      <c r="I149" s="3">
        <f t="shared" si="8"/>
        <v>0</v>
      </c>
      <c r="J149" s="2" t="s">
        <v>8</v>
      </c>
      <c r="O149">
        <f t="shared" si="9"/>
        <v>0</v>
      </c>
    </row>
    <row r="150" spans="2:21" x14ac:dyDescent="0.2">
      <c r="B150" s="9"/>
      <c r="C150" s="2" t="s">
        <v>6</v>
      </c>
      <c r="D150" s="9"/>
      <c r="E150" s="5" t="s">
        <v>4</v>
      </c>
      <c r="F150" s="12" t="s">
        <v>15</v>
      </c>
      <c r="G150" s="14">
        <f t="shared" si="7"/>
        <v>140.61000000000001</v>
      </c>
      <c r="H150" s="2" t="s">
        <v>7</v>
      </c>
      <c r="I150" s="3">
        <f t="shared" si="8"/>
        <v>0</v>
      </c>
      <c r="J150" s="2" t="s">
        <v>8</v>
      </c>
      <c r="O150">
        <f t="shared" si="9"/>
        <v>0</v>
      </c>
      <c r="U150" s="21"/>
    </row>
    <row r="151" spans="2:21" x14ac:dyDescent="0.2">
      <c r="B151" s="9"/>
      <c r="C151" s="2" t="s">
        <v>6</v>
      </c>
      <c r="D151" s="9"/>
      <c r="E151" s="5" t="s">
        <v>4</v>
      </c>
      <c r="F151" s="12" t="s">
        <v>15</v>
      </c>
      <c r="G151" s="14">
        <f t="shared" si="7"/>
        <v>140.61000000000001</v>
      </c>
      <c r="H151" s="2" t="s">
        <v>7</v>
      </c>
      <c r="I151" s="3">
        <f t="shared" si="8"/>
        <v>0</v>
      </c>
      <c r="J151" s="2" t="s">
        <v>8</v>
      </c>
      <c r="O151">
        <f t="shared" si="9"/>
        <v>0</v>
      </c>
      <c r="U151" s="22"/>
    </row>
    <row r="152" spans="2:21" x14ac:dyDescent="0.2">
      <c r="B152" s="8" t="s">
        <v>21</v>
      </c>
      <c r="C152" s="7"/>
    </row>
    <row r="153" spans="2:21" x14ac:dyDescent="0.2">
      <c r="B153" s="4">
        <f>SUM(B120:B151)</f>
        <v>3</v>
      </c>
      <c r="C153" s="2" t="s">
        <v>9</v>
      </c>
      <c r="D153" s="4">
        <f>O153</f>
        <v>35878</v>
      </c>
      <c r="E153" s="5" t="s">
        <v>4</v>
      </c>
      <c r="H153" s="6" t="s">
        <v>10</v>
      </c>
      <c r="I153" s="3">
        <f>SUM(I120:I151)</f>
        <v>615.86</v>
      </c>
      <c r="O153">
        <f>SUM(O120:O151)</f>
        <v>35878</v>
      </c>
    </row>
    <row r="154" spans="2:21" x14ac:dyDescent="0.2">
      <c r="D154" s="55" t="s">
        <v>40</v>
      </c>
      <c r="E154" s="56">
        <f>D153/B153</f>
        <v>11959.333333333334</v>
      </c>
      <c r="H154" s="6" t="s">
        <v>11</v>
      </c>
      <c r="I154" s="3">
        <f>I153*12</f>
        <v>7390.32</v>
      </c>
    </row>
    <row r="155" spans="2:21" ht="13.5" thickBot="1" x14ac:dyDescent="0.25">
      <c r="H155" s="6"/>
      <c r="I155" s="3"/>
    </row>
    <row r="156" spans="2:21" ht="14.25" thickTop="1" thickBot="1" x14ac:dyDescent="0.25">
      <c r="B156" s="8" t="s">
        <v>17</v>
      </c>
      <c r="C156" s="72" t="s">
        <v>49</v>
      </c>
      <c r="D156" s="73"/>
      <c r="E156" s="73"/>
      <c r="F156" s="73"/>
      <c r="G156" s="73"/>
      <c r="H156" s="73"/>
      <c r="I156" s="73"/>
      <c r="J156" s="73"/>
      <c r="K156" s="73"/>
      <c r="L156" s="74"/>
    </row>
    <row r="157" spans="2:21" ht="13.5" thickTop="1" x14ac:dyDescent="0.2"/>
    <row r="158" spans="2:21" x14ac:dyDescent="0.2">
      <c r="B158" s="10" t="s">
        <v>12</v>
      </c>
      <c r="C158" s="9">
        <v>15000</v>
      </c>
      <c r="D158" s="5" t="s">
        <v>4</v>
      </c>
      <c r="E158" s="10" t="s">
        <v>3</v>
      </c>
      <c r="F158" s="13">
        <v>188.26</v>
      </c>
      <c r="G158" s="11" t="s">
        <v>5</v>
      </c>
      <c r="H158" s="23" t="s">
        <v>31</v>
      </c>
      <c r="I158" s="5" t="s">
        <v>16</v>
      </c>
    </row>
    <row r="159" spans="2:21" x14ac:dyDescent="0.2">
      <c r="B159" s="10" t="s">
        <v>13</v>
      </c>
      <c r="C159" s="9"/>
      <c r="D159" s="5" t="s">
        <v>4</v>
      </c>
      <c r="E159" s="10" t="s">
        <v>3</v>
      </c>
      <c r="F159" s="15"/>
      <c r="G159" s="11" t="s">
        <v>5</v>
      </c>
      <c r="H159" s="9">
        <v>1000</v>
      </c>
      <c r="I159" s="5" t="s">
        <v>4</v>
      </c>
    </row>
    <row r="160" spans="2:21" x14ac:dyDescent="0.2">
      <c r="B160" s="10" t="s">
        <v>13</v>
      </c>
      <c r="C160" s="9"/>
      <c r="D160" s="5" t="s">
        <v>4</v>
      </c>
      <c r="E160" s="10" t="s">
        <v>3</v>
      </c>
      <c r="F160" s="15"/>
      <c r="G160" s="11" t="s">
        <v>5</v>
      </c>
      <c r="H160" s="9">
        <v>1000</v>
      </c>
      <c r="I160" s="5" t="s">
        <v>4</v>
      </c>
    </row>
    <row r="161" spans="2:19" x14ac:dyDescent="0.2">
      <c r="B161" s="10" t="s">
        <v>13</v>
      </c>
      <c r="C161" s="9"/>
      <c r="D161" s="5" t="s">
        <v>4</v>
      </c>
      <c r="E161" s="10" t="s">
        <v>3</v>
      </c>
      <c r="F161" s="15"/>
      <c r="G161" s="11" t="s">
        <v>5</v>
      </c>
      <c r="H161" s="9">
        <v>1000</v>
      </c>
      <c r="I161" s="5" t="s">
        <v>4</v>
      </c>
    </row>
    <row r="162" spans="2:19" x14ac:dyDescent="0.2">
      <c r="B162" s="10" t="s">
        <v>13</v>
      </c>
      <c r="C162" s="9"/>
      <c r="D162" s="5" t="s">
        <v>4</v>
      </c>
      <c r="E162" s="10" t="s">
        <v>3</v>
      </c>
      <c r="F162" s="15"/>
      <c r="G162" s="11" t="s">
        <v>5</v>
      </c>
      <c r="H162" s="9">
        <v>1000</v>
      </c>
      <c r="I162" s="5" t="s">
        <v>4</v>
      </c>
    </row>
    <row r="163" spans="2:19" x14ac:dyDescent="0.2">
      <c r="B163" s="10" t="s">
        <v>13</v>
      </c>
      <c r="C163" s="9"/>
      <c r="D163" s="5" t="s">
        <v>4</v>
      </c>
      <c r="E163" s="10" t="s">
        <v>3</v>
      </c>
      <c r="F163" s="15"/>
      <c r="G163" s="11" t="s">
        <v>5</v>
      </c>
      <c r="H163" s="9">
        <v>1000</v>
      </c>
      <c r="I163" s="5" t="s">
        <v>4</v>
      </c>
    </row>
    <row r="164" spans="2:19" x14ac:dyDescent="0.2">
      <c r="B164" s="10" t="s">
        <v>13</v>
      </c>
      <c r="C164" s="9"/>
      <c r="D164" s="5" t="s">
        <v>4</v>
      </c>
      <c r="E164" s="10" t="s">
        <v>3</v>
      </c>
      <c r="F164" s="15"/>
      <c r="G164" s="11" t="s">
        <v>5</v>
      </c>
      <c r="H164" s="9">
        <v>1000</v>
      </c>
      <c r="I164" s="5" t="s">
        <v>4</v>
      </c>
    </row>
    <row r="165" spans="2:19" x14ac:dyDescent="0.2">
      <c r="B165" s="10" t="s">
        <v>14</v>
      </c>
      <c r="C165" s="23">
        <f>SUM(C158:C164)</f>
        <v>15000</v>
      </c>
      <c r="D165" s="5" t="s">
        <v>4</v>
      </c>
      <c r="E165" s="10" t="s">
        <v>3</v>
      </c>
      <c r="F165" s="13">
        <v>9.5299999999999994</v>
      </c>
      <c r="G165" s="10" t="s">
        <v>5</v>
      </c>
      <c r="H165" s="9">
        <v>1000</v>
      </c>
      <c r="I165" s="5" t="s">
        <v>4</v>
      </c>
    </row>
    <row r="166" spans="2:19" x14ac:dyDescent="0.2">
      <c r="S166" s="25"/>
    </row>
    <row r="167" spans="2:19" ht="13.5" thickBot="1" x14ac:dyDescent="0.25">
      <c r="K167" s="21" t="s">
        <v>33</v>
      </c>
      <c r="S167" s="25"/>
    </row>
    <row r="168" spans="2:19" ht="14.25" thickTop="1" thickBot="1" x14ac:dyDescent="0.25">
      <c r="B168" s="17" t="s">
        <v>22</v>
      </c>
      <c r="C168" s="81" t="s">
        <v>45</v>
      </c>
      <c r="D168" s="82"/>
      <c r="E168" s="20" t="s">
        <v>20</v>
      </c>
      <c r="G168" s="51" t="s">
        <v>41</v>
      </c>
      <c r="H168" s="50" t="s">
        <v>32</v>
      </c>
      <c r="K168" s="52" t="s">
        <v>34</v>
      </c>
      <c r="S168" s="25"/>
    </row>
    <row r="169" spans="2:19" ht="13.5" thickTop="1" x14ac:dyDescent="0.2">
      <c r="B169" s="9">
        <v>0</v>
      </c>
      <c r="C169" s="2" t="s">
        <v>6</v>
      </c>
      <c r="D169" s="9"/>
      <c r="E169" s="5" t="s">
        <v>4</v>
      </c>
      <c r="F169" s="12" t="s">
        <v>15</v>
      </c>
      <c r="G169" s="14">
        <f>ROUND(IF(D169&gt;C$165,F$158+(F$159*C$159+F$160*C$160+F$161*C$161+F$162*C$162+F$163*C$163+F$164*C$164+(D169-C$165)*F$165)/1000,IF(D169&gt;C$158+C$159+C$160+C$161+C$162+C$163,F$158+(F$159*C$159+F$160*C$160+F$161*C$161+F$162*C$162+F$163*C$163+(D169-C$158-C$159-C$160-C$161-C$162-C$163)*F$164)/1000,IF(D169&gt;C$158+C$159+C$160+C$161+C$162,F$158+(F$159*C$159+F$160*C$160+F$161*C$161+F$162*C$162+(D169-C$158-C$159-C$160-C$161-C$162)*F$163)/1000,IF(D169&gt;C$158+C$159+C$160+C$161,F$158+(F$159*C$159+F$160*C$160+F$161*C$161+(D169-C$158-C$159-C$160-C$161)*F$162)/1000,IF(D169&gt;C$158+C$159+C$160,F$158+(F$159*C$159+F$160*C$160+(D169-C$158-C$159-C$160)*F$161)/1000,IF(D169&gt;C$158+C$159,F$158+(F$159*C$159+(D169-C$158-C$159)*F$160)/1000,IF(D169&gt;C$158,F$158+(D169-C$158)*F$159/1000,F$158))))))),2)</f>
        <v>188.26</v>
      </c>
      <c r="H169" s="2" t="s">
        <v>7</v>
      </c>
      <c r="I169" s="3">
        <f>B169*G169</f>
        <v>0</v>
      </c>
      <c r="J169" s="2" t="s">
        <v>8</v>
      </c>
      <c r="O169">
        <f>B169*D169</f>
        <v>0</v>
      </c>
      <c r="S169" s="25"/>
    </row>
    <row r="170" spans="2:19" x14ac:dyDescent="0.2">
      <c r="B170" s="9">
        <v>1</v>
      </c>
      <c r="C170" s="2" t="s">
        <v>6</v>
      </c>
      <c r="D170" s="9">
        <v>97092</v>
      </c>
      <c r="E170" s="5" t="s">
        <v>4</v>
      </c>
      <c r="F170" s="12" t="s">
        <v>15</v>
      </c>
      <c r="G170" s="14">
        <f t="shared" ref="G170:G200" si="10">ROUND(IF(D170&gt;C$165,F$158+(F$159*C$159+F$160*C$160+F$161*C$161+F$162*C$162+F$163*C$163+F$164*C$164+(D170-C$165)*F$165)/1000,IF(D170&gt;C$158+C$159+C$160+C$161+C$162+C$163,F$158+(F$159*C$159+F$160*C$160+F$161*C$161+F$162*C$162+F$163*C$163+(D170-C$158-C$159-C$160-C$161-C$162-C$163)*F$164)/1000,IF(D170&gt;C$158+C$159+C$160+C$161+C$162,F$158+(F$159*C$159+F$160*C$160+F$161*C$161+F$162*C$162+(D170-C$158-C$159-C$160-C$161-C$162)*F$163)/1000,IF(D170&gt;C$158+C$159+C$160+C$161,F$158+(F$159*C$159+F$160*C$160+F$161*C$161+(D170-C$158-C$159-C$160-C$161)*F$162)/1000,IF(D170&gt;C$158+C$159+C$160,F$158+(F$159*C$159+F$160*C$160+(D170-C$158-C$159-C$160)*F$161)/1000,IF(D170&gt;C$158+C$159,F$158+(F$159*C$159+(D170-C$158-C$159)*F$160)/1000,IF(D170&gt;C$158,F$158+(D170-C$158)*F$159/1000,F$158))))))),2)</f>
        <v>970.6</v>
      </c>
      <c r="H170" s="2" t="s">
        <v>7</v>
      </c>
      <c r="I170" s="3">
        <f t="shared" ref="I170:I200" si="11">B170*G170</f>
        <v>970.6</v>
      </c>
      <c r="J170" s="2" t="s">
        <v>8</v>
      </c>
      <c r="O170">
        <f t="shared" ref="O170:O200" si="12">B170*D170</f>
        <v>97092</v>
      </c>
      <c r="S170" s="25"/>
    </row>
    <row r="171" spans="2:19" x14ac:dyDescent="0.2">
      <c r="B171" s="9"/>
      <c r="C171" s="2" t="s">
        <v>6</v>
      </c>
      <c r="D171" s="9"/>
      <c r="E171" s="5" t="s">
        <v>4</v>
      </c>
      <c r="F171" s="12" t="s">
        <v>15</v>
      </c>
      <c r="G171" s="14">
        <f t="shared" si="10"/>
        <v>188.26</v>
      </c>
      <c r="H171" s="2" t="s">
        <v>7</v>
      </c>
      <c r="I171" s="3">
        <f t="shared" si="11"/>
        <v>0</v>
      </c>
      <c r="J171" s="2" t="s">
        <v>8</v>
      </c>
      <c r="O171">
        <f t="shared" si="12"/>
        <v>0</v>
      </c>
      <c r="S171" s="25"/>
    </row>
    <row r="172" spans="2:19" x14ac:dyDescent="0.2">
      <c r="B172" s="9"/>
      <c r="C172" s="2" t="s">
        <v>6</v>
      </c>
      <c r="D172" s="9"/>
      <c r="E172" s="5" t="s">
        <v>4</v>
      </c>
      <c r="F172" s="12" t="s">
        <v>15</v>
      </c>
      <c r="G172" s="14">
        <f t="shared" si="10"/>
        <v>188.26</v>
      </c>
      <c r="H172" s="2" t="s">
        <v>7</v>
      </c>
      <c r="I172" s="3">
        <f t="shared" si="11"/>
        <v>0</v>
      </c>
      <c r="J172" s="2" t="s">
        <v>8</v>
      </c>
      <c r="O172">
        <f t="shared" si="12"/>
        <v>0</v>
      </c>
      <c r="S172" s="25"/>
    </row>
    <row r="173" spans="2:19" x14ac:dyDescent="0.2">
      <c r="B173" s="9"/>
      <c r="C173" s="2" t="s">
        <v>6</v>
      </c>
      <c r="D173" s="9"/>
      <c r="E173" s="5" t="s">
        <v>4</v>
      </c>
      <c r="F173" s="12" t="s">
        <v>15</v>
      </c>
      <c r="G173" s="14">
        <f t="shared" si="10"/>
        <v>188.26</v>
      </c>
      <c r="H173" s="2" t="s">
        <v>7</v>
      </c>
      <c r="I173" s="3">
        <f t="shared" si="11"/>
        <v>0</v>
      </c>
      <c r="J173" s="2" t="s">
        <v>8</v>
      </c>
      <c r="O173">
        <f t="shared" si="12"/>
        <v>0</v>
      </c>
      <c r="S173" s="25"/>
    </row>
    <row r="174" spans="2:19" x14ac:dyDescent="0.2">
      <c r="B174" s="9"/>
      <c r="C174" s="2" t="s">
        <v>6</v>
      </c>
      <c r="D174" s="9"/>
      <c r="E174" s="5" t="s">
        <v>4</v>
      </c>
      <c r="F174" s="12" t="s">
        <v>15</v>
      </c>
      <c r="G174" s="14">
        <f t="shared" si="10"/>
        <v>188.26</v>
      </c>
      <c r="H174" s="2" t="s">
        <v>7</v>
      </c>
      <c r="I174" s="3">
        <f t="shared" si="11"/>
        <v>0</v>
      </c>
      <c r="J174" s="2" t="s">
        <v>8</v>
      </c>
      <c r="O174">
        <f t="shared" si="12"/>
        <v>0</v>
      </c>
      <c r="S174" s="25"/>
    </row>
    <row r="175" spans="2:19" x14ac:dyDescent="0.2">
      <c r="B175" s="9"/>
      <c r="C175" s="2" t="s">
        <v>6</v>
      </c>
      <c r="D175" s="9"/>
      <c r="E175" s="5" t="s">
        <v>4</v>
      </c>
      <c r="F175" s="12" t="s">
        <v>15</v>
      </c>
      <c r="G175" s="14">
        <f t="shared" si="10"/>
        <v>188.26</v>
      </c>
      <c r="H175" s="2" t="s">
        <v>7</v>
      </c>
      <c r="I175" s="3">
        <f t="shared" si="11"/>
        <v>0</v>
      </c>
      <c r="J175" s="2" t="s">
        <v>8</v>
      </c>
      <c r="O175">
        <f t="shared" si="12"/>
        <v>0</v>
      </c>
      <c r="S175" s="25"/>
    </row>
    <row r="176" spans="2:19" x14ac:dyDescent="0.2">
      <c r="B176" s="9"/>
      <c r="C176" s="2" t="s">
        <v>6</v>
      </c>
      <c r="D176" s="9"/>
      <c r="E176" s="5" t="s">
        <v>4</v>
      </c>
      <c r="F176" s="12" t="s">
        <v>15</v>
      </c>
      <c r="G176" s="14">
        <f t="shared" si="10"/>
        <v>188.26</v>
      </c>
      <c r="H176" s="2" t="s">
        <v>7</v>
      </c>
      <c r="I176" s="3">
        <f t="shared" si="11"/>
        <v>0</v>
      </c>
      <c r="J176" s="2" t="s">
        <v>8</v>
      </c>
      <c r="O176">
        <f t="shared" si="12"/>
        <v>0</v>
      </c>
      <c r="S176" s="25"/>
    </row>
    <row r="177" spans="2:19" x14ac:dyDescent="0.2">
      <c r="B177" s="9"/>
      <c r="C177" s="2" t="s">
        <v>6</v>
      </c>
      <c r="D177" s="9"/>
      <c r="E177" s="5" t="s">
        <v>4</v>
      </c>
      <c r="F177" s="12" t="s">
        <v>15</v>
      </c>
      <c r="G177" s="14">
        <f t="shared" si="10"/>
        <v>188.26</v>
      </c>
      <c r="H177" s="2" t="s">
        <v>7</v>
      </c>
      <c r="I177" s="3">
        <f t="shared" si="11"/>
        <v>0</v>
      </c>
      <c r="J177" s="2" t="s">
        <v>8</v>
      </c>
      <c r="O177">
        <f t="shared" si="12"/>
        <v>0</v>
      </c>
      <c r="S177" s="25"/>
    </row>
    <row r="178" spans="2:19" x14ac:dyDescent="0.2">
      <c r="B178" s="9"/>
      <c r="C178" s="2" t="s">
        <v>6</v>
      </c>
      <c r="D178" s="9"/>
      <c r="E178" s="5" t="s">
        <v>4</v>
      </c>
      <c r="F178" s="12" t="s">
        <v>15</v>
      </c>
      <c r="G178" s="14">
        <f t="shared" si="10"/>
        <v>188.26</v>
      </c>
      <c r="H178" s="2" t="s">
        <v>7</v>
      </c>
      <c r="I178" s="3">
        <f t="shared" si="11"/>
        <v>0</v>
      </c>
      <c r="J178" s="2" t="s">
        <v>8</v>
      </c>
      <c r="O178">
        <f t="shared" si="12"/>
        <v>0</v>
      </c>
      <c r="S178" s="25"/>
    </row>
    <row r="179" spans="2:19" x14ac:dyDescent="0.2">
      <c r="B179" s="9"/>
      <c r="C179" s="2" t="s">
        <v>6</v>
      </c>
      <c r="D179" s="9"/>
      <c r="E179" s="5" t="s">
        <v>4</v>
      </c>
      <c r="F179" s="12" t="s">
        <v>15</v>
      </c>
      <c r="G179" s="14">
        <f t="shared" si="10"/>
        <v>188.26</v>
      </c>
      <c r="H179" s="2" t="s">
        <v>7</v>
      </c>
      <c r="I179" s="3">
        <f t="shared" si="11"/>
        <v>0</v>
      </c>
      <c r="J179" s="2" t="s">
        <v>8</v>
      </c>
      <c r="O179">
        <f t="shared" si="12"/>
        <v>0</v>
      </c>
      <c r="S179" s="25"/>
    </row>
    <row r="180" spans="2:19" x14ac:dyDescent="0.2">
      <c r="B180" s="9"/>
      <c r="C180" s="2" t="s">
        <v>6</v>
      </c>
      <c r="D180" s="9"/>
      <c r="E180" s="5" t="s">
        <v>4</v>
      </c>
      <c r="F180" s="12" t="s">
        <v>15</v>
      </c>
      <c r="G180" s="14">
        <f t="shared" si="10"/>
        <v>188.26</v>
      </c>
      <c r="H180" s="2" t="s">
        <v>7</v>
      </c>
      <c r="I180" s="3">
        <f t="shared" si="11"/>
        <v>0</v>
      </c>
      <c r="J180" s="2" t="s">
        <v>8</v>
      </c>
      <c r="O180">
        <f t="shared" si="12"/>
        <v>0</v>
      </c>
      <c r="S180" s="25"/>
    </row>
    <row r="181" spans="2:19" x14ac:dyDescent="0.2">
      <c r="B181" s="9"/>
      <c r="C181" s="2" t="s">
        <v>6</v>
      </c>
      <c r="D181" s="9"/>
      <c r="E181" s="5" t="s">
        <v>4</v>
      </c>
      <c r="F181" s="12" t="s">
        <v>15</v>
      </c>
      <c r="G181" s="14">
        <f t="shared" si="10"/>
        <v>188.26</v>
      </c>
      <c r="H181" s="2" t="s">
        <v>7</v>
      </c>
      <c r="I181" s="3">
        <f t="shared" si="11"/>
        <v>0</v>
      </c>
      <c r="J181" s="2" t="s">
        <v>8</v>
      </c>
      <c r="O181">
        <f t="shared" si="12"/>
        <v>0</v>
      </c>
      <c r="S181" s="25"/>
    </row>
    <row r="182" spans="2:19" x14ac:dyDescent="0.2">
      <c r="B182" s="9"/>
      <c r="C182" s="2" t="s">
        <v>6</v>
      </c>
      <c r="D182" s="9"/>
      <c r="E182" s="5" t="s">
        <v>4</v>
      </c>
      <c r="F182" s="12" t="s">
        <v>15</v>
      </c>
      <c r="G182" s="14">
        <f t="shared" si="10"/>
        <v>188.26</v>
      </c>
      <c r="H182" s="2" t="s">
        <v>7</v>
      </c>
      <c r="I182" s="3">
        <f t="shared" si="11"/>
        <v>0</v>
      </c>
      <c r="J182" s="2" t="s">
        <v>8</v>
      </c>
      <c r="O182">
        <f t="shared" si="12"/>
        <v>0</v>
      </c>
      <c r="S182" s="25"/>
    </row>
    <row r="183" spans="2:19" x14ac:dyDescent="0.2">
      <c r="B183" s="9"/>
      <c r="C183" s="2" t="s">
        <v>6</v>
      </c>
      <c r="D183" s="9"/>
      <c r="E183" s="5" t="s">
        <v>4</v>
      </c>
      <c r="F183" s="12" t="s">
        <v>15</v>
      </c>
      <c r="G183" s="14">
        <f t="shared" si="10"/>
        <v>188.26</v>
      </c>
      <c r="H183" s="2" t="s">
        <v>7</v>
      </c>
      <c r="I183" s="3">
        <f t="shared" si="11"/>
        <v>0</v>
      </c>
      <c r="J183" s="2" t="s">
        <v>8</v>
      </c>
      <c r="O183">
        <f t="shared" si="12"/>
        <v>0</v>
      </c>
      <c r="S183" s="25"/>
    </row>
    <row r="184" spans="2:19" x14ac:dyDescent="0.2">
      <c r="B184" s="9"/>
      <c r="C184" s="2" t="s">
        <v>6</v>
      </c>
      <c r="D184" s="9"/>
      <c r="E184" s="5" t="s">
        <v>4</v>
      </c>
      <c r="F184" s="12" t="s">
        <v>15</v>
      </c>
      <c r="G184" s="14">
        <f t="shared" si="10"/>
        <v>188.26</v>
      </c>
      <c r="H184" s="2" t="s">
        <v>7</v>
      </c>
      <c r="I184" s="3">
        <f t="shared" si="11"/>
        <v>0</v>
      </c>
      <c r="J184" s="2" t="s">
        <v>8</v>
      </c>
      <c r="O184">
        <f t="shared" si="12"/>
        <v>0</v>
      </c>
      <c r="S184" s="25"/>
    </row>
    <row r="185" spans="2:19" x14ac:dyDescent="0.2">
      <c r="B185" s="9"/>
      <c r="C185" s="2" t="s">
        <v>6</v>
      </c>
      <c r="D185" s="9"/>
      <c r="E185" s="5" t="s">
        <v>4</v>
      </c>
      <c r="F185" s="12" t="s">
        <v>15</v>
      </c>
      <c r="G185" s="14">
        <f t="shared" si="10"/>
        <v>188.26</v>
      </c>
      <c r="H185" s="2" t="s">
        <v>7</v>
      </c>
      <c r="I185" s="3">
        <f t="shared" si="11"/>
        <v>0</v>
      </c>
      <c r="J185" s="2" t="s">
        <v>8</v>
      </c>
      <c r="O185">
        <f t="shared" si="12"/>
        <v>0</v>
      </c>
      <c r="S185" s="25"/>
    </row>
    <row r="186" spans="2:19" x14ac:dyDescent="0.2">
      <c r="B186" s="9"/>
      <c r="C186" s="2" t="s">
        <v>6</v>
      </c>
      <c r="D186" s="9"/>
      <c r="E186" s="5" t="s">
        <v>4</v>
      </c>
      <c r="F186" s="12" t="s">
        <v>15</v>
      </c>
      <c r="G186" s="14">
        <f t="shared" si="10"/>
        <v>188.26</v>
      </c>
      <c r="H186" s="2" t="s">
        <v>7</v>
      </c>
      <c r="I186" s="3">
        <f t="shared" si="11"/>
        <v>0</v>
      </c>
      <c r="J186" s="2" t="s">
        <v>8</v>
      </c>
      <c r="O186">
        <f t="shared" si="12"/>
        <v>0</v>
      </c>
      <c r="S186" s="25"/>
    </row>
    <row r="187" spans="2:19" x14ac:dyDescent="0.2">
      <c r="B187" s="9"/>
      <c r="C187" s="2" t="s">
        <v>6</v>
      </c>
      <c r="D187" s="9"/>
      <c r="E187" s="5" t="s">
        <v>4</v>
      </c>
      <c r="F187" s="12" t="s">
        <v>15</v>
      </c>
      <c r="G187" s="14">
        <f t="shared" si="10"/>
        <v>188.26</v>
      </c>
      <c r="H187" s="2" t="s">
        <v>7</v>
      </c>
      <c r="I187" s="3">
        <f t="shared" si="11"/>
        <v>0</v>
      </c>
      <c r="J187" s="2" t="s">
        <v>8</v>
      </c>
      <c r="O187">
        <f t="shared" si="12"/>
        <v>0</v>
      </c>
      <c r="S187" s="25"/>
    </row>
    <row r="188" spans="2:19" x14ac:dyDescent="0.2">
      <c r="B188" s="9"/>
      <c r="C188" s="2" t="s">
        <v>6</v>
      </c>
      <c r="D188" s="9"/>
      <c r="E188" s="5" t="s">
        <v>4</v>
      </c>
      <c r="F188" s="12" t="s">
        <v>15</v>
      </c>
      <c r="G188" s="14">
        <f t="shared" si="10"/>
        <v>188.26</v>
      </c>
      <c r="H188" s="2" t="s">
        <v>7</v>
      </c>
      <c r="I188" s="3">
        <f t="shared" si="11"/>
        <v>0</v>
      </c>
      <c r="J188" s="2" t="s">
        <v>8</v>
      </c>
      <c r="O188">
        <f t="shared" si="12"/>
        <v>0</v>
      </c>
      <c r="S188" s="25"/>
    </row>
    <row r="189" spans="2:19" x14ac:dyDescent="0.2">
      <c r="B189" s="9"/>
      <c r="C189" s="2" t="s">
        <v>6</v>
      </c>
      <c r="D189" s="9"/>
      <c r="E189" s="5" t="s">
        <v>4</v>
      </c>
      <c r="F189" s="12" t="s">
        <v>15</v>
      </c>
      <c r="G189" s="14">
        <f t="shared" si="10"/>
        <v>188.26</v>
      </c>
      <c r="H189" s="2" t="s">
        <v>7</v>
      </c>
      <c r="I189" s="3">
        <f t="shared" si="11"/>
        <v>0</v>
      </c>
      <c r="J189" s="2" t="s">
        <v>8</v>
      </c>
      <c r="O189">
        <f t="shared" si="12"/>
        <v>0</v>
      </c>
      <c r="S189" s="25"/>
    </row>
    <row r="190" spans="2:19" x14ac:dyDescent="0.2">
      <c r="B190" s="9"/>
      <c r="C190" s="2" t="s">
        <v>6</v>
      </c>
      <c r="D190" s="9"/>
      <c r="E190" s="5" t="s">
        <v>4</v>
      </c>
      <c r="F190" s="12" t="s">
        <v>15</v>
      </c>
      <c r="G190" s="14">
        <f t="shared" si="10"/>
        <v>188.26</v>
      </c>
      <c r="H190" s="2" t="s">
        <v>7</v>
      </c>
      <c r="I190" s="3">
        <f t="shared" si="11"/>
        <v>0</v>
      </c>
      <c r="J190" s="2" t="s">
        <v>8</v>
      </c>
      <c r="O190">
        <f t="shared" si="12"/>
        <v>0</v>
      </c>
      <c r="S190" s="25"/>
    </row>
    <row r="191" spans="2:19" x14ac:dyDescent="0.2">
      <c r="B191" s="9"/>
      <c r="C191" s="2" t="s">
        <v>6</v>
      </c>
      <c r="D191" s="9"/>
      <c r="E191" s="5" t="s">
        <v>4</v>
      </c>
      <c r="F191" s="12" t="s">
        <v>15</v>
      </c>
      <c r="G191" s="14">
        <f t="shared" si="10"/>
        <v>188.26</v>
      </c>
      <c r="H191" s="2" t="s">
        <v>7</v>
      </c>
      <c r="I191" s="3">
        <f t="shared" si="11"/>
        <v>0</v>
      </c>
      <c r="J191" s="2" t="s">
        <v>8</v>
      </c>
      <c r="O191">
        <f t="shared" si="12"/>
        <v>0</v>
      </c>
      <c r="S191" s="25"/>
    </row>
    <row r="192" spans="2:19" x14ac:dyDescent="0.2">
      <c r="B192" s="9"/>
      <c r="C192" s="2" t="s">
        <v>6</v>
      </c>
      <c r="D192" s="9"/>
      <c r="E192" s="5" t="s">
        <v>4</v>
      </c>
      <c r="F192" s="12" t="s">
        <v>15</v>
      </c>
      <c r="G192" s="14">
        <f t="shared" si="10"/>
        <v>188.26</v>
      </c>
      <c r="H192" s="2" t="s">
        <v>7</v>
      </c>
      <c r="I192" s="3">
        <f t="shared" si="11"/>
        <v>0</v>
      </c>
      <c r="J192" s="2" t="s">
        <v>8</v>
      </c>
      <c r="O192">
        <f t="shared" si="12"/>
        <v>0</v>
      </c>
      <c r="S192" s="25"/>
    </row>
    <row r="193" spans="2:19" x14ac:dyDescent="0.2">
      <c r="B193" s="9"/>
      <c r="C193" s="2" t="s">
        <v>6</v>
      </c>
      <c r="D193" s="9"/>
      <c r="E193" s="5" t="s">
        <v>4</v>
      </c>
      <c r="F193" s="12" t="s">
        <v>15</v>
      </c>
      <c r="G193" s="14">
        <f t="shared" si="10"/>
        <v>188.26</v>
      </c>
      <c r="H193" s="2" t="s">
        <v>7</v>
      </c>
      <c r="I193" s="3">
        <f t="shared" si="11"/>
        <v>0</v>
      </c>
      <c r="J193" s="2" t="s">
        <v>8</v>
      </c>
      <c r="O193">
        <f t="shared" si="12"/>
        <v>0</v>
      </c>
      <c r="S193" s="25"/>
    </row>
    <row r="194" spans="2:19" x14ac:dyDescent="0.2">
      <c r="B194" s="9"/>
      <c r="C194" s="2" t="s">
        <v>6</v>
      </c>
      <c r="D194" s="9"/>
      <c r="E194" s="5" t="s">
        <v>4</v>
      </c>
      <c r="F194" s="12" t="s">
        <v>15</v>
      </c>
      <c r="G194" s="14">
        <f t="shared" si="10"/>
        <v>188.26</v>
      </c>
      <c r="H194" s="2" t="s">
        <v>7</v>
      </c>
      <c r="I194" s="3">
        <f t="shared" si="11"/>
        <v>0</v>
      </c>
      <c r="J194" s="2" t="s">
        <v>8</v>
      </c>
      <c r="O194">
        <f t="shared" si="12"/>
        <v>0</v>
      </c>
      <c r="S194" s="25"/>
    </row>
    <row r="195" spans="2:19" x14ac:dyDescent="0.2">
      <c r="B195" s="9"/>
      <c r="C195" s="2" t="s">
        <v>6</v>
      </c>
      <c r="D195" s="9"/>
      <c r="E195" s="5" t="s">
        <v>4</v>
      </c>
      <c r="F195" s="12" t="s">
        <v>15</v>
      </c>
      <c r="G195" s="14">
        <f t="shared" si="10"/>
        <v>188.26</v>
      </c>
      <c r="H195" s="2" t="s">
        <v>7</v>
      </c>
      <c r="I195" s="3">
        <f t="shared" si="11"/>
        <v>0</v>
      </c>
      <c r="J195" s="2" t="s">
        <v>8</v>
      </c>
      <c r="O195">
        <f t="shared" si="12"/>
        <v>0</v>
      </c>
      <c r="S195" s="25"/>
    </row>
    <row r="196" spans="2:19" x14ac:dyDescent="0.2">
      <c r="B196" s="9"/>
      <c r="C196" s="2" t="s">
        <v>6</v>
      </c>
      <c r="D196" s="9"/>
      <c r="E196" s="5" t="s">
        <v>4</v>
      </c>
      <c r="F196" s="12" t="s">
        <v>15</v>
      </c>
      <c r="G196" s="14">
        <f t="shared" si="10"/>
        <v>188.26</v>
      </c>
      <c r="H196" s="2" t="s">
        <v>7</v>
      </c>
      <c r="I196" s="3">
        <f t="shared" si="11"/>
        <v>0</v>
      </c>
      <c r="J196" s="2" t="s">
        <v>8</v>
      </c>
      <c r="O196">
        <f t="shared" si="12"/>
        <v>0</v>
      </c>
      <c r="S196" s="25"/>
    </row>
    <row r="197" spans="2:19" x14ac:dyDescent="0.2">
      <c r="B197" s="9"/>
      <c r="C197" s="2" t="s">
        <v>6</v>
      </c>
      <c r="D197" s="9"/>
      <c r="E197" s="5" t="s">
        <v>4</v>
      </c>
      <c r="F197" s="12" t="s">
        <v>15</v>
      </c>
      <c r="G197" s="14">
        <f t="shared" si="10"/>
        <v>188.26</v>
      </c>
      <c r="H197" s="2" t="s">
        <v>7</v>
      </c>
      <c r="I197" s="3">
        <f t="shared" si="11"/>
        <v>0</v>
      </c>
      <c r="J197" s="2" t="s">
        <v>8</v>
      </c>
      <c r="O197">
        <f t="shared" si="12"/>
        <v>0</v>
      </c>
      <c r="S197" s="25"/>
    </row>
    <row r="198" spans="2:19" x14ac:dyDescent="0.2">
      <c r="B198" s="9"/>
      <c r="C198" s="2" t="s">
        <v>6</v>
      </c>
      <c r="D198" s="9"/>
      <c r="E198" s="5" t="s">
        <v>4</v>
      </c>
      <c r="F198" s="12" t="s">
        <v>15</v>
      </c>
      <c r="G198" s="14">
        <f t="shared" si="10"/>
        <v>188.26</v>
      </c>
      <c r="H198" s="2" t="s">
        <v>7</v>
      </c>
      <c r="I198" s="3">
        <f t="shared" si="11"/>
        <v>0</v>
      </c>
      <c r="J198" s="2" t="s">
        <v>8</v>
      </c>
      <c r="O198">
        <f t="shared" si="12"/>
        <v>0</v>
      </c>
      <c r="S198" s="25"/>
    </row>
    <row r="199" spans="2:19" x14ac:dyDescent="0.2">
      <c r="B199" s="9"/>
      <c r="C199" s="2" t="s">
        <v>6</v>
      </c>
      <c r="D199" s="9"/>
      <c r="E199" s="5" t="s">
        <v>4</v>
      </c>
      <c r="F199" s="12" t="s">
        <v>15</v>
      </c>
      <c r="G199" s="14">
        <f t="shared" si="10"/>
        <v>188.26</v>
      </c>
      <c r="H199" s="2" t="s">
        <v>7</v>
      </c>
      <c r="I199" s="3">
        <f t="shared" si="11"/>
        <v>0</v>
      </c>
      <c r="J199" s="2" t="s">
        <v>8</v>
      </c>
      <c r="O199">
        <f t="shared" si="12"/>
        <v>0</v>
      </c>
      <c r="S199" s="25"/>
    </row>
    <row r="200" spans="2:19" x14ac:dyDescent="0.2">
      <c r="B200" s="9"/>
      <c r="C200" s="2" t="s">
        <v>6</v>
      </c>
      <c r="D200" s="9"/>
      <c r="E200" s="5" t="s">
        <v>4</v>
      </c>
      <c r="F200" s="12" t="s">
        <v>15</v>
      </c>
      <c r="G200" s="14">
        <f t="shared" si="10"/>
        <v>188.26</v>
      </c>
      <c r="H200" s="2" t="s">
        <v>7</v>
      </c>
      <c r="I200" s="3">
        <f t="shared" si="11"/>
        <v>0</v>
      </c>
      <c r="J200" s="2" t="s">
        <v>8</v>
      </c>
      <c r="O200">
        <f t="shared" si="12"/>
        <v>0</v>
      </c>
      <c r="S200" s="25"/>
    </row>
    <row r="201" spans="2:19" x14ac:dyDescent="0.2">
      <c r="B201" s="8" t="s">
        <v>21</v>
      </c>
      <c r="C201" s="7"/>
      <c r="S201" s="25"/>
    </row>
    <row r="202" spans="2:19" x14ac:dyDescent="0.2">
      <c r="B202" s="4">
        <f>SUM(B169:B200)</f>
        <v>1</v>
      </c>
      <c r="C202" s="2" t="s">
        <v>9</v>
      </c>
      <c r="D202" s="4">
        <f>O202</f>
        <v>97092</v>
      </c>
      <c r="E202" s="5" t="s">
        <v>4</v>
      </c>
      <c r="H202" s="6" t="s">
        <v>10</v>
      </c>
      <c r="I202" s="3">
        <f>SUM(I169:I200)</f>
        <v>970.6</v>
      </c>
      <c r="O202">
        <f>SUM(O169:O200)</f>
        <v>97092</v>
      </c>
      <c r="S202" s="25"/>
    </row>
    <row r="203" spans="2:19" x14ac:dyDescent="0.2">
      <c r="D203" s="55" t="s">
        <v>40</v>
      </c>
      <c r="E203" s="56">
        <f>D202/B202</f>
        <v>97092</v>
      </c>
      <c r="H203" s="6" t="s">
        <v>11</v>
      </c>
      <c r="I203" s="3">
        <f>I202*12</f>
        <v>11647.2</v>
      </c>
      <c r="S203" s="25"/>
    </row>
    <row r="204" spans="2:19" ht="13.5" thickBot="1" x14ac:dyDescent="0.25">
      <c r="E204" s="8"/>
      <c r="F204" s="8"/>
      <c r="G204" s="8"/>
      <c r="H204" s="18"/>
      <c r="I204" s="19"/>
      <c r="K204" s="23"/>
      <c r="L204" s="25"/>
      <c r="M204" s="23"/>
      <c r="N204" s="24"/>
      <c r="O204" s="28"/>
      <c r="P204" s="27"/>
      <c r="S204" s="25"/>
    </row>
    <row r="205" spans="2:19" ht="14.25" thickTop="1" thickBot="1" x14ac:dyDescent="0.25">
      <c r="B205" s="8" t="s">
        <v>17</v>
      </c>
      <c r="C205" s="72" t="s">
        <v>50</v>
      </c>
      <c r="D205" s="73"/>
      <c r="E205" s="73"/>
      <c r="F205" s="73"/>
      <c r="G205" s="73"/>
      <c r="H205" s="73"/>
      <c r="I205" s="73"/>
      <c r="J205" s="73"/>
      <c r="K205" s="73"/>
      <c r="L205" s="74"/>
    </row>
    <row r="206" spans="2:19" ht="13.5" thickTop="1" x14ac:dyDescent="0.2">
      <c r="Q206" s="25"/>
      <c r="R206" s="26"/>
    </row>
    <row r="207" spans="2:19" x14ac:dyDescent="0.2">
      <c r="B207" s="10" t="s">
        <v>12</v>
      </c>
      <c r="C207" s="9">
        <v>30000</v>
      </c>
      <c r="D207" s="5" t="s">
        <v>4</v>
      </c>
      <c r="E207" s="10" t="s">
        <v>3</v>
      </c>
      <c r="F207" s="13">
        <v>331.21</v>
      </c>
      <c r="G207" s="11" t="s">
        <v>5</v>
      </c>
      <c r="H207" s="23" t="s">
        <v>31</v>
      </c>
      <c r="I207" s="5" t="s">
        <v>16</v>
      </c>
      <c r="Q207" s="25"/>
      <c r="R207" s="26"/>
    </row>
    <row r="208" spans="2:19" x14ac:dyDescent="0.2">
      <c r="B208" s="10" t="s">
        <v>13</v>
      </c>
      <c r="C208" s="9"/>
      <c r="D208" s="5" t="s">
        <v>4</v>
      </c>
      <c r="E208" s="10" t="s">
        <v>3</v>
      </c>
      <c r="F208" s="15"/>
      <c r="G208" s="11" t="s">
        <v>5</v>
      </c>
      <c r="H208" s="9">
        <v>1000</v>
      </c>
      <c r="I208" s="5" t="s">
        <v>4</v>
      </c>
    </row>
    <row r="209" spans="2:15" x14ac:dyDescent="0.2">
      <c r="B209" s="10" t="s">
        <v>13</v>
      </c>
      <c r="C209" s="9"/>
      <c r="D209" s="5" t="s">
        <v>4</v>
      </c>
      <c r="E209" s="10" t="s">
        <v>3</v>
      </c>
      <c r="F209" s="15"/>
      <c r="G209" s="11" t="s">
        <v>5</v>
      </c>
      <c r="H209" s="9">
        <v>1000</v>
      </c>
      <c r="I209" s="5" t="s">
        <v>4</v>
      </c>
    </row>
    <row r="210" spans="2:15" x14ac:dyDescent="0.2">
      <c r="B210" s="10" t="s">
        <v>13</v>
      </c>
      <c r="C210" s="9"/>
      <c r="D210" s="5" t="s">
        <v>4</v>
      </c>
      <c r="E210" s="10" t="s">
        <v>3</v>
      </c>
      <c r="F210" s="15"/>
      <c r="G210" s="11" t="s">
        <v>5</v>
      </c>
      <c r="H210" s="9">
        <v>1000</v>
      </c>
      <c r="I210" s="5" t="s">
        <v>4</v>
      </c>
    </row>
    <row r="211" spans="2:15" x14ac:dyDescent="0.2">
      <c r="B211" s="10" t="s">
        <v>13</v>
      </c>
      <c r="C211" s="9"/>
      <c r="D211" s="5" t="s">
        <v>4</v>
      </c>
      <c r="E211" s="10" t="s">
        <v>3</v>
      </c>
      <c r="F211" s="15"/>
      <c r="G211" s="11" t="s">
        <v>5</v>
      </c>
      <c r="H211" s="9">
        <v>1000</v>
      </c>
      <c r="I211" s="5" t="s">
        <v>4</v>
      </c>
    </row>
    <row r="212" spans="2:15" x14ac:dyDescent="0.2">
      <c r="B212" s="10" t="s">
        <v>13</v>
      </c>
      <c r="C212" s="9"/>
      <c r="D212" s="5" t="s">
        <v>4</v>
      </c>
      <c r="E212" s="10" t="s">
        <v>3</v>
      </c>
      <c r="F212" s="15"/>
      <c r="G212" s="11" t="s">
        <v>5</v>
      </c>
      <c r="H212" s="9">
        <v>1000</v>
      </c>
      <c r="I212" s="5" t="s">
        <v>4</v>
      </c>
    </row>
    <row r="213" spans="2:15" x14ac:dyDescent="0.2">
      <c r="B213" s="10" t="s">
        <v>13</v>
      </c>
      <c r="C213" s="9"/>
      <c r="D213" s="5" t="s">
        <v>4</v>
      </c>
      <c r="E213" s="10" t="s">
        <v>3</v>
      </c>
      <c r="F213" s="15"/>
      <c r="G213" s="11" t="s">
        <v>5</v>
      </c>
      <c r="H213" s="9">
        <v>1000</v>
      </c>
      <c r="I213" s="5" t="s">
        <v>4</v>
      </c>
    </row>
    <row r="214" spans="2:15" x14ac:dyDescent="0.2">
      <c r="B214" s="10" t="s">
        <v>14</v>
      </c>
      <c r="C214" s="23">
        <f>SUM(C207:C213)</f>
        <v>30000</v>
      </c>
      <c r="D214" s="5" t="s">
        <v>4</v>
      </c>
      <c r="E214" s="10" t="s">
        <v>3</v>
      </c>
      <c r="F214" s="13">
        <v>9.5299999999999994</v>
      </c>
      <c r="G214" s="10" t="s">
        <v>5</v>
      </c>
      <c r="H214" s="9">
        <v>1000</v>
      </c>
      <c r="I214" s="5" t="s">
        <v>4</v>
      </c>
    </row>
    <row r="216" spans="2:15" ht="13.5" thickBot="1" x14ac:dyDescent="0.25">
      <c r="K216" s="21" t="s">
        <v>33</v>
      </c>
    </row>
    <row r="217" spans="2:15" ht="14.25" thickTop="1" thickBot="1" x14ac:dyDescent="0.25">
      <c r="B217" s="17" t="s">
        <v>22</v>
      </c>
      <c r="C217" s="81" t="s">
        <v>45</v>
      </c>
      <c r="D217" s="82"/>
      <c r="E217" s="20" t="s">
        <v>20</v>
      </c>
      <c r="G217" s="51" t="s">
        <v>41</v>
      </c>
      <c r="H217" s="50" t="s">
        <v>32</v>
      </c>
      <c r="K217" s="52" t="s">
        <v>34</v>
      </c>
    </row>
    <row r="218" spans="2:15" ht="13.5" thickTop="1" x14ac:dyDescent="0.2">
      <c r="B218" s="9">
        <v>0</v>
      </c>
      <c r="C218" s="2" t="s">
        <v>6</v>
      </c>
      <c r="D218" s="9"/>
      <c r="E218" s="5" t="s">
        <v>4</v>
      </c>
      <c r="F218" s="12" t="s">
        <v>15</v>
      </c>
      <c r="G218" s="14">
        <f>ROUND(IF(D218&gt;C$214,F$207+(F$208*C$208+F$209*C$209+F$210*C$210+F$211*C$211+F$212*C$212+F$213*C$213+(D218-C$214)*F$214)/1000,IF(D218&gt;C$207+C$208+C$209+C$210+C$211+C$212,F$207+(F$208*C$208+F$209*C$209+F$210*C$210+F$211*C$211+F$212*C$212+(D218-C$207-C$208-C$209-C$210-C$211-C$212)*F$213)/1000,IF(D218&gt;C$207+C$208+C$209+C$210+C$211,F$207+(F$208*C$208+F$209*C$209+F$210*C$210+F$211*C$211+(D218-C$207-C$208-C$209-C$210-C$211)*F$212)/1000,IF(D218&gt;C$207+C$208+C$209+C$210,F$207+(F$208*C$208+F$209*C$209+F$210*C$210+(D218-C$207-C$208-C$209-C$210)*F$211)/1000,IF(D218&gt;C$207+C$208+C$209,F$207+(F$208*C$208+F$209*C$209+(D218-C$207-C$208-C$209)*F$210)/1000,IF(D218&gt;C$207+C$208,F$207+(F$208*C$208+(D218-C$207-C$208)*F$209)/1000,IF(D218&gt;C$207,F$207+(D218-C$207)*F$208/1000,F$207))))))),2)</f>
        <v>331.21</v>
      </c>
      <c r="H218" s="2" t="s">
        <v>7</v>
      </c>
      <c r="I218" s="3">
        <f>B218*G218</f>
        <v>0</v>
      </c>
      <c r="J218" s="2" t="s">
        <v>8</v>
      </c>
      <c r="O218">
        <f>B218*D218</f>
        <v>0</v>
      </c>
    </row>
    <row r="219" spans="2:15" x14ac:dyDescent="0.2">
      <c r="B219" s="9">
        <v>1</v>
      </c>
      <c r="C219" s="2" t="s">
        <v>6</v>
      </c>
      <c r="D219" s="9">
        <v>132475</v>
      </c>
      <c r="E219" s="5" t="s">
        <v>4</v>
      </c>
      <c r="F219" s="12" t="s">
        <v>15</v>
      </c>
      <c r="G219" s="14">
        <f t="shared" ref="G219:G249" si="13">ROUND(IF(D219&gt;C$214,F$207+(F$208*C$208+F$209*C$209+F$210*C$210+F$211*C$211+F$212*C$212+F$213*C$213+(D219-C$214)*F$214)/1000,IF(D219&gt;C$207+C$208+C$209+C$210+C$211+C$212,F$207+(F$208*C$208+F$209*C$209+F$210*C$210+F$211*C$211+F$212*C$212+(D219-C$207-C$208-C$209-C$210-C$211-C$212)*F$213)/1000,IF(D219&gt;C$207+C$208+C$209+C$210+C$211,F$207+(F$208*C$208+F$209*C$209+F$210*C$210+F$211*C$211+(D219-C$207-C$208-C$209-C$210-C$211)*F$212)/1000,IF(D219&gt;C$207+C$208+C$209+C$210,F$207+(F$208*C$208+F$209*C$209+F$210*C$210+(D219-C$207-C$208-C$209-C$210)*F$211)/1000,IF(D219&gt;C$207+C$208+C$209,F$207+(F$208*C$208+F$209*C$209+(D219-C$207-C$208-C$209)*F$210)/1000,IF(D219&gt;C$207+C$208,F$207+(F$208*C$208+(D219-C$207-C$208)*F$209)/1000,IF(D219&gt;C$207,F$207+(D219-C$207)*F$208/1000,F$207))))))),2)</f>
        <v>1307.8</v>
      </c>
      <c r="H219" s="2" t="s">
        <v>7</v>
      </c>
      <c r="I219" s="3">
        <f t="shared" ref="I219:I249" si="14">B219*G219</f>
        <v>1307.8</v>
      </c>
      <c r="J219" s="2" t="s">
        <v>8</v>
      </c>
      <c r="O219">
        <f t="shared" ref="O219:O249" si="15">B219*D219</f>
        <v>132475</v>
      </c>
    </row>
    <row r="220" spans="2:15" x14ac:dyDescent="0.2">
      <c r="B220" s="9"/>
      <c r="C220" s="2" t="s">
        <v>6</v>
      </c>
      <c r="D220" s="9"/>
      <c r="E220" s="5" t="s">
        <v>4</v>
      </c>
      <c r="F220" s="12" t="s">
        <v>15</v>
      </c>
      <c r="G220" s="14">
        <f t="shared" si="13"/>
        <v>331.21</v>
      </c>
      <c r="H220" s="2" t="s">
        <v>7</v>
      </c>
      <c r="I220" s="3">
        <f t="shared" si="14"/>
        <v>0</v>
      </c>
      <c r="J220" s="2" t="s">
        <v>8</v>
      </c>
      <c r="O220">
        <f t="shared" si="15"/>
        <v>0</v>
      </c>
    </row>
    <row r="221" spans="2:15" x14ac:dyDescent="0.2">
      <c r="B221" s="9"/>
      <c r="C221" s="2" t="s">
        <v>6</v>
      </c>
      <c r="D221" s="9"/>
      <c r="E221" s="5" t="s">
        <v>4</v>
      </c>
      <c r="F221" s="12" t="s">
        <v>15</v>
      </c>
      <c r="G221" s="14">
        <f t="shared" si="13"/>
        <v>331.21</v>
      </c>
      <c r="H221" s="2" t="s">
        <v>7</v>
      </c>
      <c r="I221" s="3">
        <f t="shared" si="14"/>
        <v>0</v>
      </c>
      <c r="J221" s="2" t="s">
        <v>8</v>
      </c>
      <c r="O221">
        <f t="shared" si="15"/>
        <v>0</v>
      </c>
    </row>
    <row r="222" spans="2:15" x14ac:dyDescent="0.2">
      <c r="B222" s="9"/>
      <c r="C222" s="2" t="s">
        <v>6</v>
      </c>
      <c r="D222" s="9"/>
      <c r="E222" s="5" t="s">
        <v>4</v>
      </c>
      <c r="F222" s="12" t="s">
        <v>15</v>
      </c>
      <c r="G222" s="14">
        <f t="shared" si="13"/>
        <v>331.21</v>
      </c>
      <c r="H222" s="2" t="s">
        <v>7</v>
      </c>
      <c r="I222" s="3">
        <f t="shared" si="14"/>
        <v>0</v>
      </c>
      <c r="J222" s="2" t="s">
        <v>8</v>
      </c>
      <c r="O222">
        <f t="shared" si="15"/>
        <v>0</v>
      </c>
    </row>
    <row r="223" spans="2:15" x14ac:dyDescent="0.2">
      <c r="B223" s="9"/>
      <c r="C223" s="2" t="s">
        <v>6</v>
      </c>
      <c r="D223" s="9"/>
      <c r="E223" s="5" t="s">
        <v>4</v>
      </c>
      <c r="F223" s="12" t="s">
        <v>15</v>
      </c>
      <c r="G223" s="14">
        <f t="shared" si="13"/>
        <v>331.21</v>
      </c>
      <c r="H223" s="2" t="s">
        <v>7</v>
      </c>
      <c r="I223" s="3">
        <f t="shared" si="14"/>
        <v>0</v>
      </c>
      <c r="J223" s="2" t="s">
        <v>8</v>
      </c>
      <c r="O223">
        <f t="shared" si="15"/>
        <v>0</v>
      </c>
    </row>
    <row r="224" spans="2:15" x14ac:dyDescent="0.2">
      <c r="B224" s="9"/>
      <c r="C224" s="2" t="s">
        <v>6</v>
      </c>
      <c r="D224" s="9"/>
      <c r="E224" s="5" t="s">
        <v>4</v>
      </c>
      <c r="F224" s="12" t="s">
        <v>15</v>
      </c>
      <c r="G224" s="14">
        <f t="shared" si="13"/>
        <v>331.21</v>
      </c>
      <c r="H224" s="2" t="s">
        <v>7</v>
      </c>
      <c r="I224" s="3">
        <f t="shared" si="14"/>
        <v>0</v>
      </c>
      <c r="J224" s="2" t="s">
        <v>8</v>
      </c>
      <c r="O224">
        <f t="shared" si="15"/>
        <v>0</v>
      </c>
    </row>
    <row r="225" spans="2:15" x14ac:dyDescent="0.2">
      <c r="B225" s="9"/>
      <c r="C225" s="2" t="s">
        <v>6</v>
      </c>
      <c r="D225" s="9"/>
      <c r="E225" s="5" t="s">
        <v>4</v>
      </c>
      <c r="F225" s="12" t="s">
        <v>15</v>
      </c>
      <c r="G225" s="14">
        <f t="shared" si="13"/>
        <v>331.21</v>
      </c>
      <c r="H225" s="2" t="s">
        <v>7</v>
      </c>
      <c r="I225" s="3">
        <f t="shared" si="14"/>
        <v>0</v>
      </c>
      <c r="J225" s="2" t="s">
        <v>8</v>
      </c>
      <c r="O225">
        <f t="shared" si="15"/>
        <v>0</v>
      </c>
    </row>
    <row r="226" spans="2:15" x14ac:dyDescent="0.2">
      <c r="B226" s="9"/>
      <c r="C226" s="2" t="s">
        <v>6</v>
      </c>
      <c r="D226" s="9"/>
      <c r="E226" s="5" t="s">
        <v>4</v>
      </c>
      <c r="F226" s="12" t="s">
        <v>15</v>
      </c>
      <c r="G226" s="14">
        <f t="shared" si="13"/>
        <v>331.21</v>
      </c>
      <c r="H226" s="2" t="s">
        <v>7</v>
      </c>
      <c r="I226" s="3">
        <f t="shared" si="14"/>
        <v>0</v>
      </c>
      <c r="J226" s="2" t="s">
        <v>8</v>
      </c>
      <c r="O226">
        <f t="shared" si="15"/>
        <v>0</v>
      </c>
    </row>
    <row r="227" spans="2:15" x14ac:dyDescent="0.2">
      <c r="B227" s="9"/>
      <c r="C227" s="2" t="s">
        <v>6</v>
      </c>
      <c r="D227" s="9"/>
      <c r="E227" s="5" t="s">
        <v>4</v>
      </c>
      <c r="F227" s="12" t="s">
        <v>15</v>
      </c>
      <c r="G227" s="14">
        <f t="shared" si="13"/>
        <v>331.21</v>
      </c>
      <c r="H227" s="2" t="s">
        <v>7</v>
      </c>
      <c r="I227" s="3">
        <f t="shared" si="14"/>
        <v>0</v>
      </c>
      <c r="J227" s="2" t="s">
        <v>8</v>
      </c>
      <c r="O227">
        <f t="shared" si="15"/>
        <v>0</v>
      </c>
    </row>
    <row r="228" spans="2:15" x14ac:dyDescent="0.2">
      <c r="B228" s="9"/>
      <c r="C228" s="2" t="s">
        <v>6</v>
      </c>
      <c r="D228" s="9"/>
      <c r="E228" s="5" t="s">
        <v>4</v>
      </c>
      <c r="F228" s="12" t="s">
        <v>15</v>
      </c>
      <c r="G228" s="14">
        <f t="shared" si="13"/>
        <v>331.21</v>
      </c>
      <c r="H228" s="2" t="s">
        <v>7</v>
      </c>
      <c r="I228" s="3">
        <f t="shared" si="14"/>
        <v>0</v>
      </c>
      <c r="J228" s="2" t="s">
        <v>8</v>
      </c>
      <c r="O228">
        <f t="shared" si="15"/>
        <v>0</v>
      </c>
    </row>
    <row r="229" spans="2:15" x14ac:dyDescent="0.2">
      <c r="B229" s="9"/>
      <c r="C229" s="2" t="s">
        <v>6</v>
      </c>
      <c r="D229" s="9"/>
      <c r="E229" s="5" t="s">
        <v>4</v>
      </c>
      <c r="F229" s="12" t="s">
        <v>15</v>
      </c>
      <c r="G229" s="14">
        <f t="shared" si="13"/>
        <v>331.21</v>
      </c>
      <c r="H229" s="2" t="s">
        <v>7</v>
      </c>
      <c r="I229" s="3">
        <f t="shared" si="14"/>
        <v>0</v>
      </c>
      <c r="J229" s="2" t="s">
        <v>8</v>
      </c>
      <c r="O229">
        <f t="shared" si="15"/>
        <v>0</v>
      </c>
    </row>
    <row r="230" spans="2:15" x14ac:dyDescent="0.2">
      <c r="B230" s="9"/>
      <c r="C230" s="2" t="s">
        <v>6</v>
      </c>
      <c r="D230" s="9"/>
      <c r="E230" s="5" t="s">
        <v>4</v>
      </c>
      <c r="F230" s="12" t="s">
        <v>15</v>
      </c>
      <c r="G230" s="14">
        <f t="shared" si="13"/>
        <v>331.21</v>
      </c>
      <c r="H230" s="2" t="s">
        <v>7</v>
      </c>
      <c r="I230" s="3">
        <f t="shared" si="14"/>
        <v>0</v>
      </c>
      <c r="J230" s="2" t="s">
        <v>8</v>
      </c>
      <c r="O230">
        <f t="shared" si="15"/>
        <v>0</v>
      </c>
    </row>
    <row r="231" spans="2:15" x14ac:dyDescent="0.2">
      <c r="B231" s="9"/>
      <c r="C231" s="2" t="s">
        <v>6</v>
      </c>
      <c r="D231" s="9"/>
      <c r="E231" s="5" t="s">
        <v>4</v>
      </c>
      <c r="F231" s="12" t="s">
        <v>15</v>
      </c>
      <c r="G231" s="14">
        <f t="shared" si="13"/>
        <v>331.21</v>
      </c>
      <c r="H231" s="2" t="s">
        <v>7</v>
      </c>
      <c r="I231" s="3">
        <f t="shared" si="14"/>
        <v>0</v>
      </c>
      <c r="J231" s="2" t="s">
        <v>8</v>
      </c>
      <c r="O231">
        <f t="shared" si="15"/>
        <v>0</v>
      </c>
    </row>
    <row r="232" spans="2:15" x14ac:dyDescent="0.2">
      <c r="B232" s="9"/>
      <c r="C232" s="2" t="s">
        <v>6</v>
      </c>
      <c r="D232" s="9"/>
      <c r="E232" s="5" t="s">
        <v>4</v>
      </c>
      <c r="F232" s="12" t="s">
        <v>15</v>
      </c>
      <c r="G232" s="14">
        <f t="shared" si="13"/>
        <v>331.21</v>
      </c>
      <c r="H232" s="2" t="s">
        <v>7</v>
      </c>
      <c r="I232" s="3">
        <f t="shared" si="14"/>
        <v>0</v>
      </c>
      <c r="J232" s="2" t="s">
        <v>8</v>
      </c>
      <c r="O232">
        <f t="shared" si="15"/>
        <v>0</v>
      </c>
    </row>
    <row r="233" spans="2:15" x14ac:dyDescent="0.2">
      <c r="B233" s="9"/>
      <c r="C233" s="2" t="s">
        <v>6</v>
      </c>
      <c r="D233" s="9"/>
      <c r="E233" s="5" t="s">
        <v>4</v>
      </c>
      <c r="F233" s="12" t="s">
        <v>15</v>
      </c>
      <c r="G233" s="14">
        <f t="shared" si="13"/>
        <v>331.21</v>
      </c>
      <c r="H233" s="2" t="s">
        <v>7</v>
      </c>
      <c r="I233" s="3">
        <f t="shared" si="14"/>
        <v>0</v>
      </c>
      <c r="J233" s="2" t="s">
        <v>8</v>
      </c>
      <c r="O233">
        <f t="shared" si="15"/>
        <v>0</v>
      </c>
    </row>
    <row r="234" spans="2:15" x14ac:dyDescent="0.2">
      <c r="B234" s="9"/>
      <c r="C234" s="2" t="s">
        <v>6</v>
      </c>
      <c r="D234" s="9"/>
      <c r="E234" s="5" t="s">
        <v>4</v>
      </c>
      <c r="F234" s="12" t="s">
        <v>15</v>
      </c>
      <c r="G234" s="14">
        <f t="shared" si="13"/>
        <v>331.21</v>
      </c>
      <c r="H234" s="2" t="s">
        <v>7</v>
      </c>
      <c r="I234" s="3">
        <f t="shared" si="14"/>
        <v>0</v>
      </c>
      <c r="J234" s="2" t="s">
        <v>8</v>
      </c>
      <c r="O234">
        <f t="shared" si="15"/>
        <v>0</v>
      </c>
    </row>
    <row r="235" spans="2:15" x14ac:dyDescent="0.2">
      <c r="B235" s="9"/>
      <c r="C235" s="2" t="s">
        <v>6</v>
      </c>
      <c r="D235" s="9"/>
      <c r="E235" s="5" t="s">
        <v>4</v>
      </c>
      <c r="F235" s="12" t="s">
        <v>15</v>
      </c>
      <c r="G235" s="14">
        <f t="shared" si="13"/>
        <v>331.21</v>
      </c>
      <c r="H235" s="2" t="s">
        <v>7</v>
      </c>
      <c r="I235" s="3">
        <f t="shared" si="14"/>
        <v>0</v>
      </c>
      <c r="J235" s="2" t="s">
        <v>8</v>
      </c>
      <c r="O235">
        <f t="shared" si="15"/>
        <v>0</v>
      </c>
    </row>
    <row r="236" spans="2:15" x14ac:dyDescent="0.2">
      <c r="B236" s="9"/>
      <c r="C236" s="2" t="s">
        <v>6</v>
      </c>
      <c r="D236" s="9"/>
      <c r="E236" s="5" t="s">
        <v>4</v>
      </c>
      <c r="F236" s="12" t="s">
        <v>15</v>
      </c>
      <c r="G236" s="14">
        <f t="shared" si="13"/>
        <v>331.21</v>
      </c>
      <c r="H236" s="2" t="s">
        <v>7</v>
      </c>
      <c r="I236" s="3">
        <f t="shared" si="14"/>
        <v>0</v>
      </c>
      <c r="J236" s="2" t="s">
        <v>8</v>
      </c>
      <c r="O236">
        <f t="shared" si="15"/>
        <v>0</v>
      </c>
    </row>
    <row r="237" spans="2:15" x14ac:dyDescent="0.2">
      <c r="B237" s="9"/>
      <c r="C237" s="2" t="s">
        <v>6</v>
      </c>
      <c r="D237" s="9"/>
      <c r="E237" s="5" t="s">
        <v>4</v>
      </c>
      <c r="F237" s="12" t="s">
        <v>15</v>
      </c>
      <c r="G237" s="14">
        <f t="shared" si="13"/>
        <v>331.21</v>
      </c>
      <c r="H237" s="2" t="s">
        <v>7</v>
      </c>
      <c r="I237" s="3">
        <f t="shared" si="14"/>
        <v>0</v>
      </c>
      <c r="J237" s="2" t="s">
        <v>8</v>
      </c>
      <c r="O237">
        <f t="shared" si="15"/>
        <v>0</v>
      </c>
    </row>
    <row r="238" spans="2:15" x14ac:dyDescent="0.2">
      <c r="B238" s="9"/>
      <c r="C238" s="2" t="s">
        <v>6</v>
      </c>
      <c r="D238" s="9"/>
      <c r="E238" s="5" t="s">
        <v>4</v>
      </c>
      <c r="F238" s="12" t="s">
        <v>15</v>
      </c>
      <c r="G238" s="14">
        <f t="shared" si="13"/>
        <v>331.21</v>
      </c>
      <c r="H238" s="2" t="s">
        <v>7</v>
      </c>
      <c r="I238" s="3">
        <f t="shared" si="14"/>
        <v>0</v>
      </c>
      <c r="J238" s="2" t="s">
        <v>8</v>
      </c>
      <c r="O238">
        <f t="shared" si="15"/>
        <v>0</v>
      </c>
    </row>
    <row r="239" spans="2:15" x14ac:dyDescent="0.2">
      <c r="B239" s="9"/>
      <c r="C239" s="2" t="s">
        <v>6</v>
      </c>
      <c r="D239" s="9"/>
      <c r="E239" s="5" t="s">
        <v>4</v>
      </c>
      <c r="F239" s="12" t="s">
        <v>15</v>
      </c>
      <c r="G239" s="14">
        <f t="shared" si="13"/>
        <v>331.21</v>
      </c>
      <c r="H239" s="2" t="s">
        <v>7</v>
      </c>
      <c r="I239" s="3">
        <f t="shared" si="14"/>
        <v>0</v>
      </c>
      <c r="J239" s="2" t="s">
        <v>8</v>
      </c>
      <c r="O239">
        <f t="shared" si="15"/>
        <v>0</v>
      </c>
    </row>
    <row r="240" spans="2:15" x14ac:dyDescent="0.2">
      <c r="B240" s="9"/>
      <c r="C240" s="2" t="s">
        <v>6</v>
      </c>
      <c r="D240" s="9"/>
      <c r="E240" s="5" t="s">
        <v>4</v>
      </c>
      <c r="F240" s="12" t="s">
        <v>15</v>
      </c>
      <c r="G240" s="14">
        <f t="shared" si="13"/>
        <v>331.21</v>
      </c>
      <c r="H240" s="2" t="s">
        <v>7</v>
      </c>
      <c r="I240" s="3">
        <f t="shared" si="14"/>
        <v>0</v>
      </c>
      <c r="J240" s="2" t="s">
        <v>8</v>
      </c>
      <c r="O240">
        <f t="shared" si="15"/>
        <v>0</v>
      </c>
    </row>
    <row r="241" spans="2:15" x14ac:dyDescent="0.2">
      <c r="B241" s="9"/>
      <c r="C241" s="2" t="s">
        <v>6</v>
      </c>
      <c r="D241" s="9"/>
      <c r="E241" s="5" t="s">
        <v>4</v>
      </c>
      <c r="F241" s="12" t="s">
        <v>15</v>
      </c>
      <c r="G241" s="14">
        <f t="shared" si="13"/>
        <v>331.21</v>
      </c>
      <c r="H241" s="2" t="s">
        <v>7</v>
      </c>
      <c r="I241" s="3">
        <f t="shared" si="14"/>
        <v>0</v>
      </c>
      <c r="J241" s="2" t="s">
        <v>8</v>
      </c>
      <c r="O241">
        <f t="shared" si="15"/>
        <v>0</v>
      </c>
    </row>
    <row r="242" spans="2:15" x14ac:dyDescent="0.2">
      <c r="B242" s="9"/>
      <c r="C242" s="2" t="s">
        <v>6</v>
      </c>
      <c r="D242" s="9"/>
      <c r="E242" s="5" t="s">
        <v>4</v>
      </c>
      <c r="F242" s="12" t="s">
        <v>15</v>
      </c>
      <c r="G242" s="14">
        <f t="shared" si="13"/>
        <v>331.21</v>
      </c>
      <c r="H242" s="2" t="s">
        <v>7</v>
      </c>
      <c r="I242" s="3">
        <f t="shared" si="14"/>
        <v>0</v>
      </c>
      <c r="J242" s="2" t="s">
        <v>8</v>
      </c>
      <c r="O242">
        <f t="shared" si="15"/>
        <v>0</v>
      </c>
    </row>
    <row r="243" spans="2:15" x14ac:dyDescent="0.2">
      <c r="B243" s="9"/>
      <c r="C243" s="2" t="s">
        <v>6</v>
      </c>
      <c r="D243" s="9"/>
      <c r="E243" s="5" t="s">
        <v>4</v>
      </c>
      <c r="F243" s="12" t="s">
        <v>15</v>
      </c>
      <c r="G243" s="14">
        <f t="shared" si="13"/>
        <v>331.21</v>
      </c>
      <c r="H243" s="2" t="s">
        <v>7</v>
      </c>
      <c r="I243" s="3">
        <f t="shared" si="14"/>
        <v>0</v>
      </c>
      <c r="J243" s="2" t="s">
        <v>8</v>
      </c>
      <c r="O243">
        <f t="shared" si="15"/>
        <v>0</v>
      </c>
    </row>
    <row r="244" spans="2:15" x14ac:dyDescent="0.2">
      <c r="B244" s="9"/>
      <c r="C244" s="2" t="s">
        <v>6</v>
      </c>
      <c r="D244" s="9"/>
      <c r="E244" s="5" t="s">
        <v>4</v>
      </c>
      <c r="F244" s="12" t="s">
        <v>15</v>
      </c>
      <c r="G244" s="14">
        <f t="shared" si="13"/>
        <v>331.21</v>
      </c>
      <c r="H244" s="2" t="s">
        <v>7</v>
      </c>
      <c r="I244" s="3">
        <f t="shared" si="14"/>
        <v>0</v>
      </c>
      <c r="J244" s="2" t="s">
        <v>8</v>
      </c>
      <c r="O244">
        <f t="shared" si="15"/>
        <v>0</v>
      </c>
    </row>
    <row r="245" spans="2:15" x14ac:dyDescent="0.2">
      <c r="B245" s="9"/>
      <c r="C245" s="2" t="s">
        <v>6</v>
      </c>
      <c r="D245" s="9"/>
      <c r="E245" s="5" t="s">
        <v>4</v>
      </c>
      <c r="F245" s="12" t="s">
        <v>15</v>
      </c>
      <c r="G245" s="14">
        <f t="shared" si="13"/>
        <v>331.21</v>
      </c>
      <c r="H245" s="2" t="s">
        <v>7</v>
      </c>
      <c r="I245" s="3">
        <f t="shared" si="14"/>
        <v>0</v>
      </c>
      <c r="J245" s="2" t="s">
        <v>8</v>
      </c>
      <c r="O245">
        <f t="shared" si="15"/>
        <v>0</v>
      </c>
    </row>
    <row r="246" spans="2:15" x14ac:dyDescent="0.2">
      <c r="B246" s="9"/>
      <c r="C246" s="2" t="s">
        <v>6</v>
      </c>
      <c r="D246" s="9"/>
      <c r="E246" s="5" t="s">
        <v>4</v>
      </c>
      <c r="F246" s="12" t="s">
        <v>15</v>
      </c>
      <c r="G246" s="14">
        <f t="shared" si="13"/>
        <v>331.21</v>
      </c>
      <c r="H246" s="2" t="s">
        <v>7</v>
      </c>
      <c r="I246" s="3">
        <f t="shared" si="14"/>
        <v>0</v>
      </c>
      <c r="J246" s="2" t="s">
        <v>8</v>
      </c>
      <c r="O246">
        <f t="shared" si="15"/>
        <v>0</v>
      </c>
    </row>
    <row r="247" spans="2:15" x14ac:dyDescent="0.2">
      <c r="B247" s="9"/>
      <c r="C247" s="2" t="s">
        <v>6</v>
      </c>
      <c r="D247" s="9"/>
      <c r="E247" s="5" t="s">
        <v>4</v>
      </c>
      <c r="F247" s="12" t="s">
        <v>15</v>
      </c>
      <c r="G247" s="14">
        <f t="shared" si="13"/>
        <v>331.21</v>
      </c>
      <c r="H247" s="2" t="s">
        <v>7</v>
      </c>
      <c r="I247" s="3">
        <f t="shared" si="14"/>
        <v>0</v>
      </c>
      <c r="J247" s="2" t="s">
        <v>8</v>
      </c>
      <c r="O247">
        <f t="shared" si="15"/>
        <v>0</v>
      </c>
    </row>
    <row r="248" spans="2:15" x14ac:dyDescent="0.2">
      <c r="B248" s="9"/>
      <c r="C248" s="2" t="s">
        <v>6</v>
      </c>
      <c r="D248" s="9"/>
      <c r="E248" s="5" t="s">
        <v>4</v>
      </c>
      <c r="F248" s="12" t="s">
        <v>15</v>
      </c>
      <c r="G248" s="14">
        <f t="shared" si="13"/>
        <v>331.21</v>
      </c>
      <c r="H248" s="2" t="s">
        <v>7</v>
      </c>
      <c r="I248" s="3">
        <f t="shared" si="14"/>
        <v>0</v>
      </c>
      <c r="J248" s="2" t="s">
        <v>8</v>
      </c>
      <c r="O248">
        <f t="shared" si="15"/>
        <v>0</v>
      </c>
    </row>
    <row r="249" spans="2:15" x14ac:dyDescent="0.2">
      <c r="B249" s="9"/>
      <c r="C249" s="2" t="s">
        <v>6</v>
      </c>
      <c r="D249" s="9"/>
      <c r="E249" s="5" t="s">
        <v>4</v>
      </c>
      <c r="F249" s="12" t="s">
        <v>15</v>
      </c>
      <c r="G249" s="14">
        <f t="shared" si="13"/>
        <v>331.21</v>
      </c>
      <c r="H249" s="2" t="s">
        <v>7</v>
      </c>
      <c r="I249" s="3">
        <f t="shared" si="14"/>
        <v>0</v>
      </c>
      <c r="J249" s="2" t="s">
        <v>8</v>
      </c>
      <c r="O249">
        <f t="shared" si="15"/>
        <v>0</v>
      </c>
    </row>
    <row r="250" spans="2:15" x14ac:dyDescent="0.2">
      <c r="B250" s="8" t="s">
        <v>21</v>
      </c>
      <c r="C250" s="7"/>
    </row>
    <row r="251" spans="2:15" x14ac:dyDescent="0.2">
      <c r="B251" s="4">
        <f>SUM(B218:B249)</f>
        <v>1</v>
      </c>
      <c r="C251" s="2" t="s">
        <v>9</v>
      </c>
      <c r="D251" s="4">
        <f>O251</f>
        <v>132475</v>
      </c>
      <c r="E251" s="5" t="s">
        <v>4</v>
      </c>
      <c r="H251" s="6" t="s">
        <v>10</v>
      </c>
      <c r="I251" s="3">
        <f>SUM(I218:I249)</f>
        <v>1307.8</v>
      </c>
      <c r="O251">
        <f>SUM(O218:O249)</f>
        <v>132475</v>
      </c>
    </row>
    <row r="252" spans="2:15" x14ac:dyDescent="0.2">
      <c r="D252" s="55" t="s">
        <v>40</v>
      </c>
      <c r="E252" s="56">
        <f>D251/B251</f>
        <v>132475</v>
      </c>
      <c r="H252" s="6" t="s">
        <v>11</v>
      </c>
      <c r="I252" s="3">
        <f>I251*12</f>
        <v>15693.599999999999</v>
      </c>
    </row>
    <row r="253" spans="2:15" ht="13.5" thickBot="1" x14ac:dyDescent="0.25">
      <c r="H253" s="6"/>
      <c r="I253" s="3"/>
    </row>
    <row r="254" spans="2:15" ht="14.25" thickTop="1" thickBot="1" x14ac:dyDescent="0.25">
      <c r="B254" s="8" t="s">
        <v>17</v>
      </c>
      <c r="C254" s="72"/>
      <c r="D254" s="73"/>
      <c r="E254" s="73"/>
      <c r="F254" s="73"/>
      <c r="G254" s="73"/>
      <c r="H254" s="73"/>
      <c r="I254" s="73"/>
      <c r="J254" s="73"/>
      <c r="K254" s="73"/>
      <c r="L254" s="74"/>
    </row>
    <row r="255" spans="2:15" ht="13.5" thickTop="1" x14ac:dyDescent="0.2"/>
    <row r="256" spans="2:15" x14ac:dyDescent="0.2">
      <c r="B256" s="10" t="s">
        <v>12</v>
      </c>
      <c r="C256" s="9"/>
      <c r="D256" s="5" t="s">
        <v>4</v>
      </c>
      <c r="E256" s="10" t="s">
        <v>3</v>
      </c>
      <c r="F256" s="13"/>
      <c r="G256" s="11" t="s">
        <v>5</v>
      </c>
      <c r="H256" s="23" t="s">
        <v>31</v>
      </c>
      <c r="I256" s="5" t="s">
        <v>16</v>
      </c>
    </row>
    <row r="257" spans="2:15" x14ac:dyDescent="0.2">
      <c r="B257" s="10" t="s">
        <v>13</v>
      </c>
      <c r="C257" s="9"/>
      <c r="D257" s="5" t="s">
        <v>4</v>
      </c>
      <c r="E257" s="10" t="s">
        <v>3</v>
      </c>
      <c r="F257" s="15"/>
      <c r="G257" s="11" t="s">
        <v>5</v>
      </c>
      <c r="H257" s="9">
        <v>1000</v>
      </c>
      <c r="I257" s="5" t="s">
        <v>4</v>
      </c>
    </row>
    <row r="258" spans="2:15" x14ac:dyDescent="0.2">
      <c r="B258" s="10" t="s">
        <v>13</v>
      </c>
      <c r="C258" s="9"/>
      <c r="D258" s="5" t="s">
        <v>4</v>
      </c>
      <c r="E258" s="10" t="s">
        <v>3</v>
      </c>
      <c r="F258" s="15"/>
      <c r="G258" s="11" t="s">
        <v>5</v>
      </c>
      <c r="H258" s="9">
        <v>1000</v>
      </c>
      <c r="I258" s="5" t="s">
        <v>4</v>
      </c>
    </row>
    <row r="259" spans="2:15" x14ac:dyDescent="0.2">
      <c r="B259" s="10" t="s">
        <v>13</v>
      </c>
      <c r="C259" s="9"/>
      <c r="D259" s="5" t="s">
        <v>4</v>
      </c>
      <c r="E259" s="10" t="s">
        <v>3</v>
      </c>
      <c r="F259" s="15"/>
      <c r="G259" s="11" t="s">
        <v>5</v>
      </c>
      <c r="H259" s="9">
        <v>1000</v>
      </c>
      <c r="I259" s="5" t="s">
        <v>4</v>
      </c>
    </row>
    <row r="260" spans="2:15" x14ac:dyDescent="0.2">
      <c r="B260" s="10" t="s">
        <v>13</v>
      </c>
      <c r="C260" s="9"/>
      <c r="D260" s="5" t="s">
        <v>4</v>
      </c>
      <c r="E260" s="10" t="s">
        <v>3</v>
      </c>
      <c r="F260" s="15"/>
      <c r="G260" s="11" t="s">
        <v>5</v>
      </c>
      <c r="H260" s="9">
        <v>1000</v>
      </c>
      <c r="I260" s="5" t="s">
        <v>4</v>
      </c>
    </row>
    <row r="261" spans="2:15" x14ac:dyDescent="0.2">
      <c r="B261" s="10" t="s">
        <v>13</v>
      </c>
      <c r="C261" s="9"/>
      <c r="D261" s="5" t="s">
        <v>4</v>
      </c>
      <c r="E261" s="10" t="s">
        <v>3</v>
      </c>
      <c r="F261" s="15"/>
      <c r="G261" s="11" t="s">
        <v>5</v>
      </c>
      <c r="H261" s="9">
        <v>1000</v>
      </c>
      <c r="I261" s="5" t="s">
        <v>4</v>
      </c>
    </row>
    <row r="262" spans="2:15" x14ac:dyDescent="0.2">
      <c r="B262" s="10" t="s">
        <v>13</v>
      </c>
      <c r="C262" s="9"/>
      <c r="D262" s="5" t="s">
        <v>4</v>
      </c>
      <c r="E262" s="10" t="s">
        <v>3</v>
      </c>
      <c r="F262" s="15"/>
      <c r="G262" s="11" t="s">
        <v>5</v>
      </c>
      <c r="H262" s="9">
        <v>1000</v>
      </c>
      <c r="I262" s="5" t="s">
        <v>4</v>
      </c>
    </row>
    <row r="263" spans="2:15" x14ac:dyDescent="0.2">
      <c r="B263" s="10" t="s">
        <v>14</v>
      </c>
      <c r="C263" s="23">
        <f>SUM(C256:C262)</f>
        <v>0</v>
      </c>
      <c r="D263" s="5" t="s">
        <v>4</v>
      </c>
      <c r="E263" s="10" t="s">
        <v>3</v>
      </c>
      <c r="F263" s="13"/>
      <c r="G263" s="10" t="s">
        <v>5</v>
      </c>
      <c r="H263" s="9">
        <v>1000</v>
      </c>
      <c r="I263" s="5" t="s">
        <v>4</v>
      </c>
    </row>
    <row r="265" spans="2:15" ht="13.5" thickBot="1" x14ac:dyDescent="0.25">
      <c r="K265" s="21" t="s">
        <v>33</v>
      </c>
    </row>
    <row r="266" spans="2:15" ht="14.25" thickTop="1" thickBot="1" x14ac:dyDescent="0.25">
      <c r="B266" s="17" t="s">
        <v>22</v>
      </c>
      <c r="C266" s="81"/>
      <c r="D266" s="82"/>
      <c r="E266" s="20" t="s">
        <v>20</v>
      </c>
      <c r="G266" s="51" t="s">
        <v>41</v>
      </c>
      <c r="H266" s="50" t="s">
        <v>32</v>
      </c>
      <c r="K266" s="52"/>
    </row>
    <row r="267" spans="2:15" ht="13.5" thickTop="1" x14ac:dyDescent="0.2">
      <c r="B267" s="9"/>
      <c r="C267" s="2" t="s">
        <v>6</v>
      </c>
      <c r="D267" s="9"/>
      <c r="E267" s="5" t="s">
        <v>4</v>
      </c>
      <c r="F267" s="12" t="s">
        <v>15</v>
      </c>
      <c r="G267" s="14">
        <f>ROUND(IF(D267&gt;C$256,F$256+(F$257*C$257+F$258*C$258+F$259*C$259+F$260*C$260+F$261*C$261+F$262*C$262+(D267-C$263)*F$263)/1000,IF(D267&gt;C$256+C$257+C$258+C$259+C$260+C$261,F$256+(F$257*C$257+F$258*C$258+F$259*C$259+F$260*C$260+F$261*C$261+(D267-C$256-C$257-C$258-C$259-C$260-C$261)*F$262)/1000,IF(D267&gt;C$256+C$257+C$258+C$259+C$260,F$256+(F$257*C$257+F$258*C$258+F$259*C$259+F$260*C$260+(D267-C$256-C$257-C$258-C$259-C$260)*F$261)/1000,IF(D267&gt;C$256+C$257+C$258+C$259,F$256+(F$257*C$257+F$258*C$258+F$259*C$259+(D267-C$256-C$257-C$258-C$259)*F$260)/1000,IF(D267&gt;C$256+C$257+C$258,F$256+(F$257*C$257+F$258*C$258+(D267-C$256-C$257-C$258)*F$259)/1000,IF(D267&gt;C$256+C$257,F$256+(F$257*C$257+(D267-C$256-C$257)*F$258)/1000,IF(D267&gt;C$256,F$256+(D267-C$256)*F$257/1000,F$256))))))),2)</f>
        <v>0</v>
      </c>
      <c r="H267" s="2" t="s">
        <v>7</v>
      </c>
      <c r="I267" s="3">
        <f>B267*G267</f>
        <v>0</v>
      </c>
      <c r="J267" s="2" t="s">
        <v>8</v>
      </c>
      <c r="O267">
        <f>B267*D267</f>
        <v>0</v>
      </c>
    </row>
    <row r="268" spans="2:15" x14ac:dyDescent="0.2">
      <c r="B268" s="9"/>
      <c r="C268" s="2" t="s">
        <v>6</v>
      </c>
      <c r="D268" s="9"/>
      <c r="E268" s="5" t="s">
        <v>4</v>
      </c>
      <c r="F268" s="12" t="s">
        <v>15</v>
      </c>
      <c r="G268" s="14">
        <f t="shared" ref="G268:G298" si="16">ROUND(IF(D268&gt;C$256,F$256+(F$257*C$257+F$258*C$258+F$259*C$259+F$260*C$260+F$261*C$261+F$262*C$262+(D268-C$263)*F$263)/1000,IF(D268&gt;C$256+C$257+C$258+C$259+C$260+C$261,F$256+(F$257*C$257+F$258*C$258+F$259*C$259+F$260*C$260+F$261*C$261+(D268-C$256-C$257-C$258-C$259-C$260-C$261)*F$262)/1000,IF(D268&gt;C$256+C$257+C$258+C$259+C$260,F$256+(F$257*C$257+F$258*C$258+F$259*C$259+F$260*C$260+(D268-C$256-C$257-C$258-C$259-C$260)*F$261)/1000,IF(D268&gt;C$256+C$257+C$258+C$259,F$256+(F$257*C$257+F$258*C$258+F$259*C$259+(D268-C$256-C$257-C$258-C$259)*F$260)/1000,IF(D268&gt;C$256+C$257+C$258,F$256+(F$257*C$257+F$258*C$258+(D268-C$256-C$257-C$258)*F$259)/1000,IF(D268&gt;C$256+C$257,F$256+(F$257*C$257+(D268-C$256-C$257)*F$258)/1000,IF(D268&gt;C$256,F$256+(D268-C$256)*F$257/1000,F$256))))))),2)</f>
        <v>0</v>
      </c>
      <c r="H268" s="2" t="s">
        <v>7</v>
      </c>
      <c r="I268" s="3">
        <f t="shared" ref="I268:I298" si="17">B268*G268</f>
        <v>0</v>
      </c>
      <c r="J268" s="2" t="s">
        <v>8</v>
      </c>
      <c r="O268">
        <f t="shared" ref="O268:O298" si="18">B268*D268</f>
        <v>0</v>
      </c>
    </row>
    <row r="269" spans="2:15" x14ac:dyDescent="0.2">
      <c r="B269" s="9"/>
      <c r="C269" s="2" t="s">
        <v>6</v>
      </c>
      <c r="D269" s="9"/>
      <c r="E269" s="5" t="s">
        <v>4</v>
      </c>
      <c r="F269" s="12" t="s">
        <v>15</v>
      </c>
      <c r="G269" s="14">
        <f t="shared" si="16"/>
        <v>0</v>
      </c>
      <c r="H269" s="2" t="s">
        <v>7</v>
      </c>
      <c r="I269" s="3">
        <f t="shared" si="17"/>
        <v>0</v>
      </c>
      <c r="J269" s="2" t="s">
        <v>8</v>
      </c>
      <c r="O269">
        <f t="shared" si="18"/>
        <v>0</v>
      </c>
    </row>
    <row r="270" spans="2:15" x14ac:dyDescent="0.2">
      <c r="B270" s="9"/>
      <c r="C270" s="2" t="s">
        <v>6</v>
      </c>
      <c r="D270" s="9"/>
      <c r="E270" s="5" t="s">
        <v>4</v>
      </c>
      <c r="F270" s="12" t="s">
        <v>15</v>
      </c>
      <c r="G270" s="14">
        <f t="shared" si="16"/>
        <v>0</v>
      </c>
      <c r="H270" s="2" t="s">
        <v>7</v>
      </c>
      <c r="I270" s="3">
        <f t="shared" si="17"/>
        <v>0</v>
      </c>
      <c r="J270" s="2" t="s">
        <v>8</v>
      </c>
      <c r="O270">
        <f t="shared" si="18"/>
        <v>0</v>
      </c>
    </row>
    <row r="271" spans="2:15" x14ac:dyDescent="0.2">
      <c r="B271" s="9"/>
      <c r="C271" s="2" t="s">
        <v>6</v>
      </c>
      <c r="D271" s="9"/>
      <c r="E271" s="5" t="s">
        <v>4</v>
      </c>
      <c r="F271" s="12" t="s">
        <v>15</v>
      </c>
      <c r="G271" s="14">
        <f t="shared" si="16"/>
        <v>0</v>
      </c>
      <c r="H271" s="2" t="s">
        <v>7</v>
      </c>
      <c r="I271" s="3">
        <f t="shared" si="17"/>
        <v>0</v>
      </c>
      <c r="J271" s="2" t="s">
        <v>8</v>
      </c>
      <c r="O271">
        <f t="shared" si="18"/>
        <v>0</v>
      </c>
    </row>
    <row r="272" spans="2:15" x14ac:dyDescent="0.2">
      <c r="B272" s="9"/>
      <c r="C272" s="2" t="s">
        <v>6</v>
      </c>
      <c r="D272" s="9"/>
      <c r="E272" s="5" t="s">
        <v>4</v>
      </c>
      <c r="F272" s="12" t="s">
        <v>15</v>
      </c>
      <c r="G272" s="14">
        <f t="shared" si="16"/>
        <v>0</v>
      </c>
      <c r="H272" s="2" t="s">
        <v>7</v>
      </c>
      <c r="I272" s="3">
        <f t="shared" si="17"/>
        <v>0</v>
      </c>
      <c r="J272" s="2" t="s">
        <v>8</v>
      </c>
      <c r="O272">
        <f t="shared" si="18"/>
        <v>0</v>
      </c>
    </row>
    <row r="273" spans="2:15" x14ac:dyDescent="0.2">
      <c r="B273" s="9"/>
      <c r="C273" s="2" t="s">
        <v>6</v>
      </c>
      <c r="D273" s="9"/>
      <c r="E273" s="5" t="s">
        <v>4</v>
      </c>
      <c r="F273" s="12" t="s">
        <v>15</v>
      </c>
      <c r="G273" s="14">
        <f t="shared" si="16"/>
        <v>0</v>
      </c>
      <c r="H273" s="2" t="s">
        <v>7</v>
      </c>
      <c r="I273" s="3">
        <f t="shared" si="17"/>
        <v>0</v>
      </c>
      <c r="J273" s="2" t="s">
        <v>8</v>
      </c>
      <c r="O273">
        <f t="shared" si="18"/>
        <v>0</v>
      </c>
    </row>
    <row r="274" spans="2:15" x14ac:dyDescent="0.2">
      <c r="B274" s="9"/>
      <c r="C274" s="2" t="s">
        <v>6</v>
      </c>
      <c r="D274" s="9"/>
      <c r="E274" s="5" t="s">
        <v>4</v>
      </c>
      <c r="F274" s="12" t="s">
        <v>15</v>
      </c>
      <c r="G274" s="14">
        <f t="shared" si="16"/>
        <v>0</v>
      </c>
      <c r="H274" s="2" t="s">
        <v>7</v>
      </c>
      <c r="I274" s="3">
        <f t="shared" si="17"/>
        <v>0</v>
      </c>
      <c r="J274" s="2" t="s">
        <v>8</v>
      </c>
      <c r="O274">
        <f t="shared" si="18"/>
        <v>0</v>
      </c>
    </row>
    <row r="275" spans="2:15" x14ac:dyDescent="0.2">
      <c r="B275" s="9"/>
      <c r="C275" s="2" t="s">
        <v>6</v>
      </c>
      <c r="D275" s="9"/>
      <c r="E275" s="5" t="s">
        <v>4</v>
      </c>
      <c r="F275" s="12" t="s">
        <v>15</v>
      </c>
      <c r="G275" s="14">
        <f t="shared" si="16"/>
        <v>0</v>
      </c>
      <c r="H275" s="2" t="s">
        <v>7</v>
      </c>
      <c r="I275" s="3">
        <f t="shared" si="17"/>
        <v>0</v>
      </c>
      <c r="J275" s="2" t="s">
        <v>8</v>
      </c>
      <c r="O275">
        <f t="shared" si="18"/>
        <v>0</v>
      </c>
    </row>
    <row r="276" spans="2:15" x14ac:dyDescent="0.2">
      <c r="B276" s="9"/>
      <c r="C276" s="2" t="s">
        <v>6</v>
      </c>
      <c r="D276" s="9"/>
      <c r="E276" s="5" t="s">
        <v>4</v>
      </c>
      <c r="F276" s="12" t="s">
        <v>15</v>
      </c>
      <c r="G276" s="14">
        <f t="shared" si="16"/>
        <v>0</v>
      </c>
      <c r="H276" s="2" t="s">
        <v>7</v>
      </c>
      <c r="I276" s="3">
        <f t="shared" si="17"/>
        <v>0</v>
      </c>
      <c r="J276" s="2" t="s">
        <v>8</v>
      </c>
      <c r="O276">
        <f t="shared" si="18"/>
        <v>0</v>
      </c>
    </row>
    <row r="277" spans="2:15" x14ac:dyDescent="0.2">
      <c r="B277" s="9"/>
      <c r="C277" s="2" t="s">
        <v>6</v>
      </c>
      <c r="D277" s="9"/>
      <c r="E277" s="5" t="s">
        <v>4</v>
      </c>
      <c r="F277" s="12" t="s">
        <v>15</v>
      </c>
      <c r="G277" s="14">
        <f t="shared" si="16"/>
        <v>0</v>
      </c>
      <c r="H277" s="2" t="s">
        <v>7</v>
      </c>
      <c r="I277" s="3">
        <f t="shared" si="17"/>
        <v>0</v>
      </c>
      <c r="J277" s="2" t="s">
        <v>8</v>
      </c>
      <c r="O277">
        <f t="shared" si="18"/>
        <v>0</v>
      </c>
    </row>
    <row r="278" spans="2:15" x14ac:dyDescent="0.2">
      <c r="B278" s="9"/>
      <c r="C278" s="2" t="s">
        <v>6</v>
      </c>
      <c r="D278" s="9"/>
      <c r="E278" s="5" t="s">
        <v>4</v>
      </c>
      <c r="F278" s="12" t="s">
        <v>15</v>
      </c>
      <c r="G278" s="14">
        <f t="shared" si="16"/>
        <v>0</v>
      </c>
      <c r="H278" s="2" t="s">
        <v>7</v>
      </c>
      <c r="I278" s="3">
        <f t="shared" si="17"/>
        <v>0</v>
      </c>
      <c r="J278" s="2" t="s">
        <v>8</v>
      </c>
      <c r="O278">
        <f t="shared" si="18"/>
        <v>0</v>
      </c>
    </row>
    <row r="279" spans="2:15" x14ac:dyDescent="0.2">
      <c r="B279" s="9"/>
      <c r="C279" s="2" t="s">
        <v>6</v>
      </c>
      <c r="D279" s="9"/>
      <c r="E279" s="5" t="s">
        <v>4</v>
      </c>
      <c r="F279" s="12" t="s">
        <v>15</v>
      </c>
      <c r="G279" s="14">
        <f t="shared" si="16"/>
        <v>0</v>
      </c>
      <c r="H279" s="2" t="s">
        <v>7</v>
      </c>
      <c r="I279" s="3">
        <f t="shared" si="17"/>
        <v>0</v>
      </c>
      <c r="J279" s="2" t="s">
        <v>8</v>
      </c>
      <c r="O279">
        <f t="shared" si="18"/>
        <v>0</v>
      </c>
    </row>
    <row r="280" spans="2:15" x14ac:dyDescent="0.2">
      <c r="B280" s="9"/>
      <c r="C280" s="2" t="s">
        <v>6</v>
      </c>
      <c r="D280" s="9"/>
      <c r="E280" s="5" t="s">
        <v>4</v>
      </c>
      <c r="F280" s="12" t="s">
        <v>15</v>
      </c>
      <c r="G280" s="14">
        <f t="shared" si="16"/>
        <v>0</v>
      </c>
      <c r="H280" s="2" t="s">
        <v>7</v>
      </c>
      <c r="I280" s="3">
        <f t="shared" si="17"/>
        <v>0</v>
      </c>
      <c r="J280" s="2" t="s">
        <v>8</v>
      </c>
      <c r="O280">
        <f t="shared" si="18"/>
        <v>0</v>
      </c>
    </row>
    <row r="281" spans="2:15" x14ac:dyDescent="0.2">
      <c r="B281" s="9"/>
      <c r="C281" s="2" t="s">
        <v>6</v>
      </c>
      <c r="D281" s="9"/>
      <c r="E281" s="5" t="s">
        <v>4</v>
      </c>
      <c r="F281" s="12" t="s">
        <v>15</v>
      </c>
      <c r="G281" s="14">
        <f t="shared" si="16"/>
        <v>0</v>
      </c>
      <c r="H281" s="2" t="s">
        <v>7</v>
      </c>
      <c r="I281" s="3">
        <f t="shared" si="17"/>
        <v>0</v>
      </c>
      <c r="J281" s="2" t="s">
        <v>8</v>
      </c>
      <c r="O281">
        <f t="shared" si="18"/>
        <v>0</v>
      </c>
    </row>
    <row r="282" spans="2:15" x14ac:dyDescent="0.2">
      <c r="B282" s="9"/>
      <c r="C282" s="2" t="s">
        <v>6</v>
      </c>
      <c r="D282" s="9"/>
      <c r="E282" s="5" t="s">
        <v>4</v>
      </c>
      <c r="F282" s="12" t="s">
        <v>15</v>
      </c>
      <c r="G282" s="14">
        <f t="shared" si="16"/>
        <v>0</v>
      </c>
      <c r="H282" s="2" t="s">
        <v>7</v>
      </c>
      <c r="I282" s="3">
        <f t="shared" si="17"/>
        <v>0</v>
      </c>
      <c r="J282" s="2" t="s">
        <v>8</v>
      </c>
      <c r="O282">
        <f t="shared" si="18"/>
        <v>0</v>
      </c>
    </row>
    <row r="283" spans="2:15" x14ac:dyDescent="0.2">
      <c r="B283" s="9"/>
      <c r="C283" s="2" t="s">
        <v>6</v>
      </c>
      <c r="D283" s="9"/>
      <c r="E283" s="5" t="s">
        <v>4</v>
      </c>
      <c r="F283" s="12" t="s">
        <v>15</v>
      </c>
      <c r="G283" s="14">
        <f t="shared" si="16"/>
        <v>0</v>
      </c>
      <c r="H283" s="2" t="s">
        <v>7</v>
      </c>
      <c r="I283" s="3">
        <f t="shared" si="17"/>
        <v>0</v>
      </c>
      <c r="J283" s="2" t="s">
        <v>8</v>
      </c>
      <c r="O283">
        <f t="shared" si="18"/>
        <v>0</v>
      </c>
    </row>
    <row r="284" spans="2:15" x14ac:dyDescent="0.2">
      <c r="B284" s="9"/>
      <c r="C284" s="2" t="s">
        <v>6</v>
      </c>
      <c r="D284" s="9"/>
      <c r="E284" s="5" t="s">
        <v>4</v>
      </c>
      <c r="F284" s="12" t="s">
        <v>15</v>
      </c>
      <c r="G284" s="14">
        <f t="shared" si="16"/>
        <v>0</v>
      </c>
      <c r="H284" s="2" t="s">
        <v>7</v>
      </c>
      <c r="I284" s="3">
        <f t="shared" si="17"/>
        <v>0</v>
      </c>
      <c r="J284" s="2" t="s">
        <v>8</v>
      </c>
      <c r="O284">
        <f t="shared" si="18"/>
        <v>0</v>
      </c>
    </row>
    <row r="285" spans="2:15" x14ac:dyDescent="0.2">
      <c r="B285" s="9"/>
      <c r="C285" s="2" t="s">
        <v>6</v>
      </c>
      <c r="D285" s="9"/>
      <c r="E285" s="5" t="s">
        <v>4</v>
      </c>
      <c r="F285" s="12" t="s">
        <v>15</v>
      </c>
      <c r="G285" s="14">
        <f t="shared" si="16"/>
        <v>0</v>
      </c>
      <c r="H285" s="2" t="s">
        <v>7</v>
      </c>
      <c r="I285" s="3">
        <f t="shared" si="17"/>
        <v>0</v>
      </c>
      <c r="J285" s="2" t="s">
        <v>8</v>
      </c>
      <c r="O285">
        <f t="shared" si="18"/>
        <v>0</v>
      </c>
    </row>
    <row r="286" spans="2:15" x14ac:dyDescent="0.2">
      <c r="B286" s="9"/>
      <c r="C286" s="2" t="s">
        <v>6</v>
      </c>
      <c r="D286" s="9"/>
      <c r="E286" s="5" t="s">
        <v>4</v>
      </c>
      <c r="F286" s="12" t="s">
        <v>15</v>
      </c>
      <c r="G286" s="14">
        <f t="shared" si="16"/>
        <v>0</v>
      </c>
      <c r="H286" s="2" t="s">
        <v>7</v>
      </c>
      <c r="I286" s="3">
        <f t="shared" si="17"/>
        <v>0</v>
      </c>
      <c r="J286" s="2" t="s">
        <v>8</v>
      </c>
      <c r="O286">
        <f t="shared" si="18"/>
        <v>0</v>
      </c>
    </row>
    <row r="287" spans="2:15" x14ac:dyDescent="0.2">
      <c r="B287" s="9"/>
      <c r="C287" s="2" t="s">
        <v>6</v>
      </c>
      <c r="D287" s="9"/>
      <c r="E287" s="5" t="s">
        <v>4</v>
      </c>
      <c r="F287" s="12" t="s">
        <v>15</v>
      </c>
      <c r="G287" s="14">
        <f t="shared" si="16"/>
        <v>0</v>
      </c>
      <c r="H287" s="2" t="s">
        <v>7</v>
      </c>
      <c r="I287" s="3">
        <f t="shared" si="17"/>
        <v>0</v>
      </c>
      <c r="J287" s="2" t="s">
        <v>8</v>
      </c>
      <c r="O287">
        <f t="shared" si="18"/>
        <v>0</v>
      </c>
    </row>
    <row r="288" spans="2:15" x14ac:dyDescent="0.2">
      <c r="B288" s="9"/>
      <c r="C288" s="2" t="s">
        <v>6</v>
      </c>
      <c r="D288" s="9"/>
      <c r="E288" s="5" t="s">
        <v>4</v>
      </c>
      <c r="F288" s="12" t="s">
        <v>15</v>
      </c>
      <c r="G288" s="14">
        <f t="shared" si="16"/>
        <v>0</v>
      </c>
      <c r="H288" s="2" t="s">
        <v>7</v>
      </c>
      <c r="I288" s="3">
        <f t="shared" si="17"/>
        <v>0</v>
      </c>
      <c r="J288" s="2" t="s">
        <v>8</v>
      </c>
      <c r="O288">
        <f t="shared" si="18"/>
        <v>0</v>
      </c>
    </row>
    <row r="289" spans="2:19" x14ac:dyDescent="0.2">
      <c r="B289" s="9"/>
      <c r="C289" s="2" t="s">
        <v>6</v>
      </c>
      <c r="D289" s="9"/>
      <c r="E289" s="5" t="s">
        <v>4</v>
      </c>
      <c r="F289" s="12" t="s">
        <v>15</v>
      </c>
      <c r="G289" s="14">
        <f t="shared" si="16"/>
        <v>0</v>
      </c>
      <c r="H289" s="2" t="s">
        <v>7</v>
      </c>
      <c r="I289" s="3">
        <f t="shared" si="17"/>
        <v>0</v>
      </c>
      <c r="J289" s="2" t="s">
        <v>8</v>
      </c>
      <c r="O289">
        <f t="shared" si="18"/>
        <v>0</v>
      </c>
    </row>
    <row r="290" spans="2:19" x14ac:dyDescent="0.2">
      <c r="B290" s="9"/>
      <c r="C290" s="2" t="s">
        <v>6</v>
      </c>
      <c r="D290" s="9"/>
      <c r="E290" s="5" t="s">
        <v>4</v>
      </c>
      <c r="F290" s="12" t="s">
        <v>15</v>
      </c>
      <c r="G290" s="14">
        <f t="shared" si="16"/>
        <v>0</v>
      </c>
      <c r="H290" s="2" t="s">
        <v>7</v>
      </c>
      <c r="I290" s="3">
        <f t="shared" si="17"/>
        <v>0</v>
      </c>
      <c r="J290" s="2" t="s">
        <v>8</v>
      </c>
      <c r="O290">
        <f t="shared" si="18"/>
        <v>0</v>
      </c>
    </row>
    <row r="291" spans="2:19" x14ac:dyDescent="0.2">
      <c r="B291" s="9"/>
      <c r="C291" s="2" t="s">
        <v>6</v>
      </c>
      <c r="D291" s="9"/>
      <c r="E291" s="5" t="s">
        <v>4</v>
      </c>
      <c r="F291" s="12" t="s">
        <v>15</v>
      </c>
      <c r="G291" s="14">
        <f t="shared" si="16"/>
        <v>0</v>
      </c>
      <c r="H291" s="2" t="s">
        <v>7</v>
      </c>
      <c r="I291" s="3">
        <f t="shared" si="17"/>
        <v>0</v>
      </c>
      <c r="J291" s="2" t="s">
        <v>8</v>
      </c>
      <c r="O291">
        <f t="shared" si="18"/>
        <v>0</v>
      </c>
    </row>
    <row r="292" spans="2:19" x14ac:dyDescent="0.2">
      <c r="B292" s="9"/>
      <c r="C292" s="2" t="s">
        <v>6</v>
      </c>
      <c r="D292" s="9"/>
      <c r="E292" s="5" t="s">
        <v>4</v>
      </c>
      <c r="F292" s="12" t="s">
        <v>15</v>
      </c>
      <c r="G292" s="14">
        <f t="shared" si="16"/>
        <v>0</v>
      </c>
      <c r="H292" s="2" t="s">
        <v>7</v>
      </c>
      <c r="I292" s="3">
        <f t="shared" si="17"/>
        <v>0</v>
      </c>
      <c r="J292" s="2" t="s">
        <v>8</v>
      </c>
      <c r="O292">
        <f t="shared" si="18"/>
        <v>0</v>
      </c>
    </row>
    <row r="293" spans="2:19" x14ac:dyDescent="0.2">
      <c r="B293" s="9"/>
      <c r="C293" s="2" t="s">
        <v>6</v>
      </c>
      <c r="D293" s="9"/>
      <c r="E293" s="5" t="s">
        <v>4</v>
      </c>
      <c r="F293" s="12" t="s">
        <v>15</v>
      </c>
      <c r="G293" s="14">
        <f t="shared" si="16"/>
        <v>0</v>
      </c>
      <c r="H293" s="2" t="s">
        <v>7</v>
      </c>
      <c r="I293" s="3">
        <f t="shared" si="17"/>
        <v>0</v>
      </c>
      <c r="J293" s="2" t="s">
        <v>8</v>
      </c>
      <c r="O293">
        <f t="shared" si="18"/>
        <v>0</v>
      </c>
    </row>
    <row r="294" spans="2:19" x14ac:dyDescent="0.2">
      <c r="B294" s="9"/>
      <c r="C294" s="2" t="s">
        <v>6</v>
      </c>
      <c r="D294" s="9"/>
      <c r="E294" s="5" t="s">
        <v>4</v>
      </c>
      <c r="F294" s="12" t="s">
        <v>15</v>
      </c>
      <c r="G294" s="14">
        <f t="shared" si="16"/>
        <v>0</v>
      </c>
      <c r="H294" s="2" t="s">
        <v>7</v>
      </c>
      <c r="I294" s="3">
        <f t="shared" si="17"/>
        <v>0</v>
      </c>
      <c r="J294" s="2" t="s">
        <v>8</v>
      </c>
      <c r="O294">
        <f t="shared" si="18"/>
        <v>0</v>
      </c>
    </row>
    <row r="295" spans="2:19" x14ac:dyDescent="0.2">
      <c r="B295" s="9"/>
      <c r="C295" s="2" t="s">
        <v>6</v>
      </c>
      <c r="D295" s="9"/>
      <c r="E295" s="5" t="s">
        <v>4</v>
      </c>
      <c r="F295" s="12" t="s">
        <v>15</v>
      </c>
      <c r="G295" s="14">
        <f t="shared" si="16"/>
        <v>0</v>
      </c>
      <c r="H295" s="2" t="s">
        <v>7</v>
      </c>
      <c r="I295" s="3">
        <f t="shared" si="17"/>
        <v>0</v>
      </c>
      <c r="J295" s="2" t="s">
        <v>8</v>
      </c>
      <c r="O295">
        <f t="shared" si="18"/>
        <v>0</v>
      </c>
    </row>
    <row r="296" spans="2:19" x14ac:dyDescent="0.2">
      <c r="B296" s="9"/>
      <c r="C296" s="2" t="s">
        <v>6</v>
      </c>
      <c r="D296" s="9"/>
      <c r="E296" s="5" t="s">
        <v>4</v>
      </c>
      <c r="F296" s="12" t="s">
        <v>15</v>
      </c>
      <c r="G296" s="14">
        <f t="shared" si="16"/>
        <v>0</v>
      </c>
      <c r="H296" s="2" t="s">
        <v>7</v>
      </c>
      <c r="I296" s="3">
        <f t="shared" si="17"/>
        <v>0</v>
      </c>
      <c r="J296" s="2" t="s">
        <v>8</v>
      </c>
      <c r="O296">
        <f t="shared" si="18"/>
        <v>0</v>
      </c>
    </row>
    <row r="297" spans="2:19" x14ac:dyDescent="0.2">
      <c r="B297" s="9"/>
      <c r="C297" s="2" t="s">
        <v>6</v>
      </c>
      <c r="D297" s="9"/>
      <c r="E297" s="5" t="s">
        <v>4</v>
      </c>
      <c r="F297" s="12" t="s">
        <v>15</v>
      </c>
      <c r="G297" s="14">
        <f t="shared" si="16"/>
        <v>0</v>
      </c>
      <c r="H297" s="2" t="s">
        <v>7</v>
      </c>
      <c r="I297" s="3">
        <f t="shared" si="17"/>
        <v>0</v>
      </c>
      <c r="J297" s="2" t="s">
        <v>8</v>
      </c>
      <c r="O297">
        <f t="shared" si="18"/>
        <v>0</v>
      </c>
    </row>
    <row r="298" spans="2:19" x14ac:dyDescent="0.2">
      <c r="B298" s="9"/>
      <c r="C298" s="2" t="s">
        <v>6</v>
      </c>
      <c r="D298" s="9"/>
      <c r="E298" s="5" t="s">
        <v>4</v>
      </c>
      <c r="F298" s="12" t="s">
        <v>15</v>
      </c>
      <c r="G298" s="14">
        <f t="shared" si="16"/>
        <v>0</v>
      </c>
      <c r="H298" s="2" t="s">
        <v>7</v>
      </c>
      <c r="I298" s="3">
        <f t="shared" si="17"/>
        <v>0</v>
      </c>
      <c r="J298" s="2" t="s">
        <v>8</v>
      </c>
      <c r="O298">
        <f t="shared" si="18"/>
        <v>0</v>
      </c>
    </row>
    <row r="299" spans="2:19" x14ac:dyDescent="0.2">
      <c r="B299" s="8" t="s">
        <v>21</v>
      </c>
      <c r="C299" s="7"/>
    </row>
    <row r="300" spans="2:19" x14ac:dyDescent="0.2">
      <c r="B300" s="4">
        <f>SUM(B267:B298)</f>
        <v>0</v>
      </c>
      <c r="C300" s="2" t="s">
        <v>9</v>
      </c>
      <c r="D300" s="4">
        <f>O300</f>
        <v>0</v>
      </c>
      <c r="E300" s="5" t="s">
        <v>4</v>
      </c>
      <c r="H300" s="6" t="s">
        <v>10</v>
      </c>
      <c r="I300" s="3">
        <f>SUM(I267:I298)</f>
        <v>0</v>
      </c>
      <c r="O300">
        <f>SUM(O267:O298)</f>
        <v>0</v>
      </c>
    </row>
    <row r="301" spans="2:19" x14ac:dyDescent="0.2">
      <c r="D301" s="55" t="s">
        <v>40</v>
      </c>
      <c r="E301" s="56" t="e">
        <f>D300/B300</f>
        <v>#DIV/0!</v>
      </c>
      <c r="H301" s="6" t="s">
        <v>11</v>
      </c>
      <c r="I301" s="3">
        <f>I300*12</f>
        <v>0</v>
      </c>
    </row>
    <row r="302" spans="2:19" x14ac:dyDescent="0.2">
      <c r="H302" s="6"/>
      <c r="I302" s="3"/>
    </row>
    <row r="303" spans="2:19" x14ac:dyDescent="0.2">
      <c r="H303" s="6"/>
      <c r="I303" s="3"/>
    </row>
    <row r="304" spans="2:19" x14ac:dyDescent="0.2">
      <c r="E304" s="8"/>
      <c r="F304" s="8" t="s">
        <v>37</v>
      </c>
      <c r="G304" s="8"/>
      <c r="H304" s="18" t="s">
        <v>38</v>
      </c>
      <c r="I304" s="19">
        <f>I300+I251+I202+I153+I104+I55</f>
        <v>8341.3799999999992</v>
      </c>
      <c r="K304" s="23"/>
      <c r="L304" s="25"/>
      <c r="M304" s="23"/>
      <c r="N304" s="24"/>
      <c r="O304" s="28"/>
      <c r="P304" s="27"/>
      <c r="S304" s="25"/>
    </row>
    <row r="305" spans="2:19" x14ac:dyDescent="0.2">
      <c r="H305" s="8" t="s">
        <v>39</v>
      </c>
      <c r="I305" s="58">
        <f>I301+I252+I203+I154+I105+I56</f>
        <v>100096.56</v>
      </c>
      <c r="K305" s="23"/>
      <c r="L305" s="25"/>
      <c r="M305" s="23"/>
      <c r="N305" s="24"/>
      <c r="O305" s="28"/>
      <c r="P305" s="27"/>
      <c r="S305" s="25"/>
    </row>
    <row r="307" spans="2:19" ht="13.5" thickBot="1" x14ac:dyDescent="0.25">
      <c r="K307" s="49"/>
      <c r="L307" s="23"/>
    </row>
    <row r="308" spans="2:19" ht="13.5" thickTop="1" x14ac:dyDescent="0.2">
      <c r="B308" s="29"/>
      <c r="C308" s="30"/>
      <c r="D308" s="30"/>
      <c r="E308" s="30"/>
      <c r="F308" s="30"/>
      <c r="G308" s="30"/>
      <c r="H308" s="30"/>
      <c r="I308" s="30"/>
      <c r="J308" s="31"/>
    </row>
    <row r="309" spans="2:19" x14ac:dyDescent="0.2">
      <c r="B309" s="64" t="s">
        <v>23</v>
      </c>
      <c r="C309" s="65"/>
      <c r="D309" s="68">
        <f>Q28</f>
        <v>0</v>
      </c>
      <c r="E309" s="69"/>
      <c r="F309" s="77" t="s">
        <v>35</v>
      </c>
      <c r="G309" s="78"/>
      <c r="H309" s="78"/>
      <c r="I309" s="48">
        <f>Q38</f>
        <v>30</v>
      </c>
      <c r="J309" s="32"/>
    </row>
    <row r="310" spans="2:19" x14ac:dyDescent="0.2">
      <c r="B310" s="66" t="s">
        <v>24</v>
      </c>
      <c r="C310" s="67"/>
      <c r="D310" s="70">
        <f>R28</f>
        <v>0</v>
      </c>
      <c r="E310" s="71"/>
      <c r="F310" s="79" t="s">
        <v>36</v>
      </c>
      <c r="G310" s="80"/>
      <c r="H310" s="80"/>
      <c r="I310" s="47">
        <f>R38</f>
        <v>734187</v>
      </c>
      <c r="J310" s="33"/>
    </row>
    <row r="311" spans="2:19" x14ac:dyDescent="0.2">
      <c r="B311" s="34"/>
      <c r="C311" s="35"/>
      <c r="D311" s="35"/>
      <c r="E311" s="35"/>
      <c r="F311" s="35"/>
      <c r="G311" s="35"/>
      <c r="H311" s="35"/>
      <c r="I311" s="35"/>
      <c r="J311" s="37"/>
    </row>
    <row r="312" spans="2:19" x14ac:dyDescent="0.2">
      <c r="B312" s="34"/>
      <c r="C312" s="35"/>
      <c r="D312" s="35"/>
      <c r="E312" s="45" t="s">
        <v>30</v>
      </c>
      <c r="F312" s="46" t="s">
        <v>15</v>
      </c>
      <c r="G312" s="59">
        <f>D309+I309</f>
        <v>30</v>
      </c>
      <c r="H312" s="35"/>
      <c r="I312" s="35"/>
      <c r="J312" s="37"/>
    </row>
    <row r="313" spans="2:19" x14ac:dyDescent="0.2">
      <c r="B313" s="34"/>
      <c r="C313" s="35"/>
      <c r="D313" s="35"/>
      <c r="E313" s="45" t="s">
        <v>25</v>
      </c>
      <c r="F313" s="46" t="s">
        <v>15</v>
      </c>
      <c r="G313" s="38" t="e">
        <f>D310/D309</f>
        <v>#DIV/0!</v>
      </c>
      <c r="H313" s="35"/>
      <c r="I313" s="35"/>
      <c r="J313" s="37"/>
    </row>
    <row r="314" spans="2:19" x14ac:dyDescent="0.2">
      <c r="B314" s="34"/>
      <c r="C314" s="35"/>
      <c r="D314" s="35"/>
      <c r="E314" s="39" t="s">
        <v>26</v>
      </c>
      <c r="F314" s="44" t="s">
        <v>15</v>
      </c>
      <c r="G314" s="40" t="e">
        <f>ROUNDUP(I310/G313,0)</f>
        <v>#DIV/0!</v>
      </c>
      <c r="H314" s="35"/>
      <c r="I314" s="36"/>
      <c r="J314" s="37"/>
    </row>
    <row r="315" spans="2:19" x14ac:dyDescent="0.2">
      <c r="B315" s="34"/>
      <c r="C315" s="35"/>
      <c r="D315" s="35"/>
      <c r="E315" s="39" t="s">
        <v>29</v>
      </c>
      <c r="F315" s="44" t="s">
        <v>15</v>
      </c>
      <c r="G315" s="40">
        <f>D309</f>
        <v>0</v>
      </c>
      <c r="H315" s="39"/>
      <c r="I315" s="35"/>
      <c r="J315" s="37"/>
    </row>
    <row r="316" spans="2:19" x14ac:dyDescent="0.2">
      <c r="B316" s="34"/>
      <c r="C316" s="35"/>
      <c r="D316" s="63" t="s">
        <v>27</v>
      </c>
      <c r="E316" s="63"/>
      <c r="F316" s="44" t="s">
        <v>15</v>
      </c>
      <c r="G316" s="40" t="e">
        <f>G315+G314</f>
        <v>#DIV/0!</v>
      </c>
      <c r="H316" s="35"/>
      <c r="I316" s="35"/>
      <c r="J316" s="37"/>
    </row>
    <row r="317" spans="2:19" x14ac:dyDescent="0.2">
      <c r="B317" s="34"/>
      <c r="C317" s="35"/>
      <c r="D317" s="35"/>
      <c r="E317" s="35"/>
      <c r="F317" s="35"/>
      <c r="G317" s="35"/>
      <c r="H317" s="35"/>
      <c r="I317" s="35"/>
      <c r="J317" s="37"/>
    </row>
    <row r="318" spans="2:19" x14ac:dyDescent="0.2">
      <c r="B318" s="34"/>
      <c r="C318" s="35"/>
      <c r="D318" s="63" t="s">
        <v>28</v>
      </c>
      <c r="E318" s="63"/>
      <c r="F318" s="44" t="s">
        <v>15</v>
      </c>
      <c r="G318" s="60" t="e">
        <f>I305/G316/12</f>
        <v>#DIV/0!</v>
      </c>
      <c r="H318" s="35"/>
      <c r="I318" s="35"/>
      <c r="J318" s="37"/>
    </row>
    <row r="319" spans="2:19" ht="13.5" thickBot="1" x14ac:dyDescent="0.25">
      <c r="B319" s="41"/>
      <c r="C319" s="42"/>
      <c r="D319" s="42"/>
      <c r="E319" s="42"/>
      <c r="F319" s="42"/>
      <c r="G319" s="42"/>
      <c r="H319" s="42"/>
      <c r="I319" s="42"/>
      <c r="J319" s="43"/>
    </row>
    <row r="320" spans="2:19" ht="13.5" thickTop="1" x14ac:dyDescent="0.2"/>
  </sheetData>
  <sheetProtection formatCells="0" selectLockedCells="1"/>
  <mergeCells count="22">
    <mergeCell ref="C205:L205"/>
    <mergeCell ref="C3:E3"/>
    <mergeCell ref="F309:H309"/>
    <mergeCell ref="C5:E5"/>
    <mergeCell ref="F310:H310"/>
    <mergeCell ref="C21:D21"/>
    <mergeCell ref="C70:D70"/>
    <mergeCell ref="C168:D168"/>
    <mergeCell ref="C119:D119"/>
    <mergeCell ref="C217:D217"/>
    <mergeCell ref="C266:D266"/>
    <mergeCell ref="C9:L9"/>
    <mergeCell ref="C58:L58"/>
    <mergeCell ref="C107:L107"/>
    <mergeCell ref="C156:L156"/>
    <mergeCell ref="C254:L254"/>
    <mergeCell ref="D318:E318"/>
    <mergeCell ref="B309:C309"/>
    <mergeCell ref="B310:C310"/>
    <mergeCell ref="D309:E309"/>
    <mergeCell ref="D310:E310"/>
    <mergeCell ref="D316:E316"/>
  </mergeCells>
  <phoneticPr fontId="0" type="noConversion"/>
  <pageMargins left="0.33" right="0.26" top="0.5" bottom="0.5" header="0.5" footer="0.5"/>
  <pageSetup orientation="portrait" r:id="rId1"/>
  <headerFooter alignWithMargins="0"/>
  <rowBreaks count="5" manualBreakCount="5">
    <brk id="105" max="16383" man="1"/>
    <brk id="154" max="16383" man="1"/>
    <brk id="203" max="16383" man="1"/>
    <brk id="252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Projected Income</vt:lpstr>
      <vt:lpstr>'Projected Income'!Print_Area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Dunn, Robert - RD, Lexington, KY</dc:creator>
  <cp:lastModifiedBy>Jeff Reynolds</cp:lastModifiedBy>
  <cp:lastPrinted>2020-02-26T18:36:41Z</cp:lastPrinted>
  <dcterms:created xsi:type="dcterms:W3CDTF">2008-09-24T17:14:52Z</dcterms:created>
  <dcterms:modified xsi:type="dcterms:W3CDTF">2020-04-23T20:18:45Z</dcterms:modified>
</cp:coreProperties>
</file>