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d.docs.live.net/e62741a09aa98025/Documents/Documents/Bailey Law Office Clients/Southern Water/"/>
    </mc:Choice>
  </mc:AlternateContent>
  <xr:revisionPtr revIDLastSave="0" documentId="8_{6984BCEE-537A-45BC-AEF5-5B83F8FEE2D9}"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9040" windowHeight="15720" activeTab="5"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oncurrentCalc="0"/>
  <customWorkbookViews>
    <customWorkbookView name="lisa.mendez - Personal View" guid="{A882C7F7-0D6D-4E4B-8EF1-7A466B035AD3}" mergeInterval="0" personalView="1" xWindow="2074" yWindow="232" windowWidth="1440" windowHeight="759" activeSheetId="1"/>
    <customWorkbookView name="agoad - Personal View" guid="{7D30D6EE-C7A4-479A-ADFA-D6A7B85196F5}" mergeInterval="0" personalView="1" maximized="1" xWindow="1432" yWindow="-8" windowWidth="1456" windowHeight="876" activeSheetId="3"/>
    <customWorkbookView name="samh.reid - Personal View" guid="{29732F16-11E8-42D9-941E-D56282971315}" mergeInterval="0" personalView="1" maximized="1" xWindow="-9" yWindow="-9" windowWidth="1298" windowHeight="992" activeSheetId="2"/>
    <customWorkbookView name="ariel.miller - Personal View" guid="{5E087F3E-FC44-448E-A42E-D43D6E603352}" mergeInterval="0" personalView="1" maximized="1" xWindow="1432" yWindow="-8" windowWidth="1456" windowHeight="876" activeSheetId="2"/>
    <customWorkbookView name="JeffD.Cline - Personal View" guid="{F86FB03E-1393-42C1-B137-526C03592366}"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4" l="1"/>
  <c r="F35" i="14"/>
  <c r="F37" i="14"/>
  <c r="F38" i="14"/>
  <c r="F39" i="14"/>
  <c r="F40" i="2"/>
  <c r="F40" i="3"/>
  <c r="F40" i="4"/>
  <c r="F40" i="5"/>
  <c r="F40" i="6"/>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5" i="4"/>
  <c r="F45" i="5"/>
  <c r="F45" i="6"/>
  <c r="F40" i="7"/>
  <c r="F45" i="7"/>
  <c r="F40" i="8"/>
  <c r="F45" i="8"/>
  <c r="F40" i="9"/>
  <c r="F45" i="9"/>
  <c r="F40" i="10"/>
  <c r="F45" i="10"/>
  <c r="F40" i="11"/>
  <c r="F45" i="11"/>
  <c r="F40" i="12"/>
  <c r="F45" i="12"/>
  <c r="F40" i="13"/>
  <c r="F45" i="13"/>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<sst xmlns="http://schemas.openxmlformats.org/spreadsheetml/2006/main" count="560" uniqueCount="94">
  <si>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</si>
  <si>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</si>
  <si>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</si>
  <si>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</si>
  <si>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</si>
  <si>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</si>
  <si>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</si>
  <si>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</si>
  <si>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</si>
  <si>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</si>
  <si>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</si>
  <si>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</si>
  <si>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</si>
  <si>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</si>
  <si>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</si>
  <si>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</si>
  <si>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</si>
  <si>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</si>
  <si>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</si>
  <si>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</si>
  <si>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</si>
  <si>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</si>
  <si>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</si>
  <si>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</si>
  <si>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</si>
  <si>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</si>
  <si>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</si>
  <si>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</si>
  <si>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</si>
  <si>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</si>
  <si>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</si>
  <si>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</si>
  <si>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</si>
  <si>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</si>
  <si>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</si>
  <si>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</si>
  <si>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</si>
  <si>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</si>
  <si>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</si>
  <si>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</si>
  <si>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</si>
  <si>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</si>
  <si>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</si>
  <si>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</si>
  <si>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</si>
  <si>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</si>
  <si>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</si>
  <si>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</si>
  <si>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</si>
  <si>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</si>
  <si>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</si>
  <si>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</si>
  <si>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</si>
  <si>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</si>
  <si>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</si>
  <si>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</si>
  <si>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</si>
  <si>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</si>
  <si>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</si>
  <si>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</si>
  <si>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</si>
  <si>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</si>
  <si>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</si>
  <si>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</si>
  <si>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</si>
  <si>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</si>
  <si>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</si>
  <si>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</si>
  <si>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</si>
  <si>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</si>
  <si>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</si>
  <si>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</si>
  <si>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</si>
  <si>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</si>
  <si>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</si>
  <si>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</si>
  <si>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</si>
  <si>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</si>
  <si>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</si>
  <si>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</si>
  <si>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</si>
  <si>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</si>
  <si>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</si>
  <si>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</si>
  <si>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</si>
  <si>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</si>
  <si>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</si>
  <si>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</si>
  <si>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</si>
  <si>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</si>
  <si>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Customer Leak Adjustments</t>
  </si>
  <si>
    <t>Customer Adjustments</t>
  </si>
  <si>
    <t>customer leak adjustments</t>
  </si>
  <si>
    <t>Leak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</si>
</sst>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A882C7F7-0D6D-4E4B-8EF1-7A466B035AD3}" fitToPage="1" topLeftCell="A22">
      <selection activeCell="C31" sqref="C31"/>
      <pageMargins left="0.45" right="0.45" top="0.75" bottom="0.5" header="0.3" footer="0.3"/>
      <printOptions gridLines="1"/>
      <pageSetup scale="69" orientation="portrait" r:id="rId1"/>
    </customSheetView>
    <customSheetView guid="{7D30D6EE-C7A4-479A-ADFA-D6A7B85196F5}" fitToPage="1">
      <selection activeCell="C31" sqref="C31"/>
      <pageMargins left="0.45" right="0.45" top="0.75" bottom="0.5" header="0.3" footer="0.3"/>
      <printOptions gridLines="1"/>
      <pageSetup scale="66"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5E087F3E-FC44-448E-A42E-D43D6E603352}" fitToPage="1" topLeftCell="A22">
      <selection activeCell="C31" sqref="C31"/>
      <pageMargins left="0.45" right="0.45" top="0.75" bottom="0.5" header="0.3" footer="0.3"/>
      <printOptions gridLines="1"/>
      <pageSetup scale="69" orientation="portrait" r:id="rId4"/>
    </customSheetView>
    <customSheetView guid="{F86FB03E-1393-42C1-B137-526C03592366}"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37</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38</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39</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85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13" zoomScaleNormal="100" workbookViewId="0">
      <selection activeCell="F40" sqref="F40"/>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42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228483</v>
      </c>
    </row>
    <row r="12" spans="1:6" x14ac:dyDescent="0.2">
      <c r="A12" s="16">
        <v>3</v>
      </c>
      <c r="B12" s="20" t="s">
        <v>8</v>
      </c>
      <c r="F12" s="34">
        <f>Jan!F12+Feb!F12+Mar!F12+Apr!F12+May!F12+Jun!F12+July!F12+Aug!F12+Sept!F12+Oct!F12+Nov!F12+Dec!F12</f>
        <v>85970</v>
      </c>
    </row>
    <row r="13" spans="1:6" ht="15.75" x14ac:dyDescent="0.25">
      <c r="A13" s="16">
        <v>4</v>
      </c>
      <c r="B13" s="47" t="s">
        <v>9</v>
      </c>
      <c r="C13" s="48"/>
      <c r="D13" s="48"/>
      <c r="E13" s="48"/>
      <c r="F13" s="8">
        <f>Jan!F13+Feb!F13+Mar!F13+Apr!F13+May!F13+Jun!F13+July!F13+Aug!F13+Sept!F13+Oct!F13+Nov!F13+Dec!F13</f>
        <v>314453</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98107</v>
      </c>
    </row>
    <row r="17" spans="1:7" x14ac:dyDescent="0.2">
      <c r="A17" s="16">
        <v>8</v>
      </c>
      <c r="B17" s="20" t="s">
        <v>12</v>
      </c>
      <c r="F17" s="34">
        <f>Jan!F17+Feb!F17+Mar!F17+Apr!F17+May!F17+Jun!F17+July!F17+Aug!F17+Sept!F17+Oct!F17+Nov!F17+Dec!F17</f>
        <v>13237</v>
      </c>
    </row>
    <row r="18" spans="1:7" x14ac:dyDescent="0.2">
      <c r="A18" s="16">
        <v>9</v>
      </c>
      <c r="B18" s="20" t="s">
        <v>13</v>
      </c>
      <c r="F18" s="34">
        <f>Jan!F18+Feb!F18+Mar!F18+Apr!F18+May!F18+Jun!F18+July!F18+Aug!F18+Sept!F18+Oct!F18+Nov!F18+Dec!F18</f>
        <v>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10816</v>
      </c>
    </row>
    <row r="21" spans="1:7" x14ac:dyDescent="0.2">
      <c r="A21" s="16">
        <v>12</v>
      </c>
      <c r="B21" s="20" t="s">
        <v>16</v>
      </c>
      <c r="F21" s="34">
        <f>Jan!F21+Feb!F21+Mar!F21+Apr!F21+May!F21+Jun!F21+July!F21+Aug!F21+Sept!F21+Oct!F21+Nov!F21+Dec!F21</f>
        <v>0</v>
      </c>
    </row>
    <row r="22" spans="1:7" x14ac:dyDescent="0.2">
      <c r="A22" s="16">
        <v>13</v>
      </c>
      <c r="B22" s="20" t="s">
        <v>43</v>
      </c>
      <c r="D22" s="23"/>
      <c r="E22" s="23"/>
      <c r="F22" s="34">
        <f>Jan!F22+Feb!F22+Mar!F22+Apr!F22+May!F22+Jun!F22+July!F22+Aug!F22+Sept!F22+Oct!F22+Nov!F22+Dec!F22</f>
        <v>0</v>
      </c>
      <c r="G22" s="24"/>
    </row>
    <row r="23" spans="1:7" ht="15.75" x14ac:dyDescent="0.25">
      <c r="A23" s="16">
        <v>14</v>
      </c>
      <c r="B23" s="47" t="s">
        <v>17</v>
      </c>
      <c r="C23" s="48"/>
      <c r="D23" s="48"/>
      <c r="E23" s="48"/>
      <c r="F23" s="8">
        <f>Jan!F23+Feb!F23+Mar!F23+Apr!F23+May!F23+Jun!F23+July!F23+Aug!F23+Sept!F23+Oct!F23+Nov!F23+Dec!F23</f>
        <v>122160</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6855</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5010</v>
      </c>
    </row>
    <row r="29" spans="1:7" x14ac:dyDescent="0.2">
      <c r="A29" s="16">
        <v>20</v>
      </c>
      <c r="B29" s="20" t="s">
        <v>40</v>
      </c>
      <c r="F29" s="34">
        <f>Jan!F29+Feb!F29+Mar!F29+Apr!F29+May!F29+Jun!F29+July!F29+Aug!F29+Sept!F29+Oct!F29+Nov!F29+Dec!F29</f>
        <v>8</v>
      </c>
    </row>
    <row r="30" spans="1:7" x14ac:dyDescent="0.2">
      <c r="A30" s="16">
        <v>21</v>
      </c>
      <c r="B30" s="20" t="s">
        <v>44</v>
      </c>
      <c r="D30" s="23"/>
      <c r="E30" s="23"/>
      <c r="F30" s="34">
        <f>Jan!F30+Feb!F30+Mar!F30+Apr!F30+May!F30+Jun!F30+July!F30+Aug!F30+Sept!F30+Oct!F30+Nov!F30+Dec!F30</f>
        <v>9740</v>
      </c>
      <c r="G30" s="24"/>
    </row>
    <row r="31" spans="1:7" ht="15.75" x14ac:dyDescent="0.25">
      <c r="A31" s="16">
        <v>22</v>
      </c>
      <c r="B31" s="47" t="s">
        <v>22</v>
      </c>
      <c r="C31" s="48"/>
      <c r="D31" s="48"/>
      <c r="E31" s="48"/>
      <c r="F31" s="8">
        <f>Jan!F31+Feb!F31+Mar!F31+Apr!F31+May!F31+Jun!F31+July!F31+Aug!F31+Sept!F31+Oct!F31+Nov!F31+Dec!F31</f>
        <v>21613</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15000</v>
      </c>
    </row>
    <row r="35" spans="1:6" x14ac:dyDescent="0.2">
      <c r="A35" s="16">
        <v>26</v>
      </c>
      <c r="B35" s="20" t="s">
        <v>25</v>
      </c>
      <c r="F35" s="34">
        <f>Jan!F35+Feb!F35+Mar!F35+Apr!F35+May!F35+Jun!F35+July!F35+Aug!F35+Sept!F35+Oct!F35+Nov!F35+Dec!F35</f>
        <v>36000</v>
      </c>
    </row>
    <row r="36" spans="1:6" x14ac:dyDescent="0.2">
      <c r="A36" s="16">
        <v>27</v>
      </c>
      <c r="B36" s="20" t="s">
        <v>26</v>
      </c>
      <c r="F36" s="34">
        <f>Jan!F36+Feb!F36+Mar!F36+Apr!F36+May!F36+Jun!F36+July!F36+Aug!F36+Sept!F36+Oct!F36+Nov!F36+Dec!F36</f>
        <v>119680</v>
      </c>
    </row>
    <row r="37" spans="1:6" x14ac:dyDescent="0.2">
      <c r="A37" s="16">
        <v>28</v>
      </c>
      <c r="B37" s="20" t="s">
        <v>27</v>
      </c>
      <c r="F37" s="34">
        <f>Jan!F37+Feb!F37+Mar!F37+Apr!F37+May!F37+Jun!F37+July!F37+Aug!F37+Sept!F37+Oct!F37+Nov!F37+Dec!F37</f>
        <v>0</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0</v>
      </c>
    </row>
    <row r="40" spans="1:6" ht="15.75" x14ac:dyDescent="0.25">
      <c r="A40" s="16">
        <v>31</v>
      </c>
      <c r="B40" s="47" t="s">
        <v>65</v>
      </c>
      <c r="C40" s="48"/>
      <c r="D40" s="48"/>
      <c r="E40" s="48"/>
      <c r="F40" s="8">
        <f>Jan!F40+Feb!F40+Mar!F40+Apr!F40+May!F40+Jun!F40+July!F40+Aug!F40+Sept!F40+Oct!F40+Nov!F40+Dec!F40</f>
        <v>170680</v>
      </c>
    </row>
    <row r="41" spans="1:6" x14ac:dyDescent="0.2">
      <c r="A41" s="16">
        <v>32</v>
      </c>
      <c r="F41" s="21"/>
    </row>
    <row r="42" spans="1:6" ht="15.75" x14ac:dyDescent="0.25">
      <c r="A42" s="16">
        <v>33</v>
      </c>
      <c r="B42" s="17" t="s">
        <v>47</v>
      </c>
      <c r="C42" s="17"/>
      <c r="F42" s="25" t="str">
        <f>IF(F13=(F23+F31+F40),"","DOES NOT EQUAL")</f>
        <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0.54278381824946809</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opLeftCell="A8" zoomScaleNormal="100" workbookViewId="0">
      <selection activeCell="F46" sqref="F46"/>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c r="E5" s="44"/>
      <c r="F5" s="45"/>
    </row>
    <row r="6" spans="1:6" ht="18" x14ac:dyDescent="0.25">
      <c r="A6" s="12"/>
    </row>
    <row r="7" spans="1:6" ht="18" x14ac:dyDescent="0.25">
      <c r="A7" s="12" t="s">
        <v>2</v>
      </c>
      <c r="D7" s="13" t="s">
        <v>29</v>
      </c>
      <c r="E7" s="14" t="s">
        <v>3</v>
      </c>
      <c r="F7" s="15">
        <v>2023</v>
      </c>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v>49460</v>
      </c>
    </row>
    <row r="12" spans="1:6" x14ac:dyDescent="0.2">
      <c r="A12" s="16">
        <v>3</v>
      </c>
      <c r="B12" s="20" t="s">
        <v>8</v>
      </c>
      <c r="F12" s="28">
        <v>17993</v>
      </c>
    </row>
    <row r="13" spans="1:6" ht="15.75" x14ac:dyDescent="0.25">
      <c r="A13" s="16">
        <v>4</v>
      </c>
      <c r="B13" s="40" t="s">
        <v>9</v>
      </c>
      <c r="C13" s="41"/>
      <c r="D13" s="41"/>
      <c r="E13" s="41"/>
      <c r="F13" s="8">
        <f>SUM(F11:F12)</f>
        <v>67453</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v>24499</v>
      </c>
    </row>
    <row r="17" spans="1:7" x14ac:dyDescent="0.2">
      <c r="A17" s="16">
        <v>8</v>
      </c>
      <c r="B17" s="20" t="s">
        <v>12</v>
      </c>
      <c r="F17" s="28">
        <v>2806</v>
      </c>
    </row>
    <row r="18" spans="1:7" x14ac:dyDescent="0.2">
      <c r="A18" s="16">
        <v>9</v>
      </c>
      <c r="B18" s="20" t="s">
        <v>13</v>
      </c>
      <c r="F18" s="28"/>
    </row>
    <row r="19" spans="1:7" x14ac:dyDescent="0.2">
      <c r="A19" s="16">
        <v>10</v>
      </c>
      <c r="B19" s="20" t="s">
        <v>14</v>
      </c>
      <c r="F19" s="28"/>
    </row>
    <row r="20" spans="1:7" x14ac:dyDescent="0.2">
      <c r="A20" s="16">
        <v>11</v>
      </c>
      <c r="B20" s="20" t="s">
        <v>15</v>
      </c>
      <c r="F20" s="28">
        <v>2392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29697</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v>1484</v>
      </c>
    </row>
    <row r="27" spans="1:7" x14ac:dyDescent="0.2">
      <c r="A27" s="16">
        <v>18</v>
      </c>
      <c r="B27" s="20" t="s">
        <v>20</v>
      </c>
      <c r="F27" s="28"/>
    </row>
    <row r="28" spans="1:7" x14ac:dyDescent="0.2">
      <c r="A28" s="16">
        <v>19</v>
      </c>
      <c r="B28" s="20" t="s">
        <v>21</v>
      </c>
      <c r="F28" s="28">
        <v>960</v>
      </c>
    </row>
    <row r="29" spans="1:7" x14ac:dyDescent="0.2">
      <c r="A29" s="16">
        <v>20</v>
      </c>
      <c r="B29" s="20" t="s">
        <v>40</v>
      </c>
      <c r="F29" s="28">
        <v>8</v>
      </c>
    </row>
    <row r="30" spans="1:7" x14ac:dyDescent="0.2">
      <c r="A30" s="16">
        <v>21</v>
      </c>
      <c r="B30" s="20" t="s">
        <v>44</v>
      </c>
      <c r="D30" s="22" t="s">
        <v>90</v>
      </c>
      <c r="E30" s="23"/>
      <c r="F30" s="29">
        <v>1016</v>
      </c>
      <c r="G30" s="24" t="str">
        <f>IF(AND(F30&gt;0,D30=""),"Explanation for Other Usage Must be Filled In","")</f>
        <v/>
      </c>
    </row>
    <row r="31" spans="1:7" ht="15.75" x14ac:dyDescent="0.25">
      <c r="A31" s="16">
        <v>22</v>
      </c>
      <c r="B31" s="40" t="s">
        <v>22</v>
      </c>
      <c r="C31" s="41"/>
      <c r="D31" s="41"/>
      <c r="E31" s="41"/>
      <c r="F31" s="8">
        <f>IF(AND(F30&gt;0,D30&lt;&gt;""),SUM(F26:F30),IF(F30=0,SUM(F26:F30),""))</f>
        <v>3468</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v>3000</v>
      </c>
    </row>
    <row r="36" spans="1:7" x14ac:dyDescent="0.2">
      <c r="A36" s="16">
        <v>27</v>
      </c>
      <c r="B36" s="20" t="s">
        <v>26</v>
      </c>
      <c r="F36" s="28">
        <v>31288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0" t="s">
        <v>65</v>
      </c>
      <c r="C40" s="41"/>
      <c r="D40" s="41"/>
      <c r="E40" s="41"/>
      <c r="F40" s="8">
        <f>SUM(F34:F39)</f>
        <v>34288</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f>IF(F40&gt;0,F40/F13,"0.00%")</f>
        <v>0.50832431470801887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4"/>
    </customSheetView>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topLeftCell="A4"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30</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42865</v>
      </c>
    </row>
    <row r="12" spans="1:6" x14ac:dyDescent="0.2">
      <c r="A12" s="16">
        <v>3</v>
      </c>
      <c r="B12" s="20" t="s">
        <v>8</v>
      </c>
      <c r="F12" s="28">
        <v>13696</v>
      </c>
    </row>
    <row r="13" spans="1:6" ht="15.75" x14ac:dyDescent="0.25">
      <c r="A13" s="16">
        <v>4</v>
      </c>
      <c r="B13" s="47" t="s">
        <v>9</v>
      </c>
      <c r="C13" s="48"/>
      <c r="D13" s="48"/>
      <c r="E13" s="48"/>
      <c r="F13" s="4">
        <f>SUM(F11:F12)</f>
        <v>56561</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19198</v>
      </c>
    </row>
    <row r="17" spans="1:7" x14ac:dyDescent="0.2">
      <c r="A17" s="16">
        <v>8</v>
      </c>
      <c r="B17" s="20" t="s">
        <v>12</v>
      </c>
      <c r="F17" s="28">
        <v>2372</v>
      </c>
    </row>
    <row r="18" spans="1:7" x14ac:dyDescent="0.2">
      <c r="A18" s="16">
        <v>9</v>
      </c>
      <c r="B18" s="20" t="s">
        <v>13</v>
      </c>
      <c r="F18" s="28"/>
    </row>
    <row r="19" spans="1:7" x14ac:dyDescent="0.2">
      <c r="A19" s="16">
        <v>10</v>
      </c>
      <c r="B19" s="20" t="s">
        <v>14</v>
      </c>
      <c r="F19" s="28"/>
    </row>
    <row r="20" spans="1:7" x14ac:dyDescent="0.2">
      <c r="A20" s="16">
        <v>11</v>
      </c>
      <c r="B20" s="20" t="s">
        <v>15</v>
      </c>
      <c r="F20" s="28">
        <v>2512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24082</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1286</v>
      </c>
    </row>
    <row r="27" spans="1:7" x14ac:dyDescent="0.2">
      <c r="A27" s="16">
        <v>18</v>
      </c>
      <c r="B27" s="20" t="s">
        <v>20</v>
      </c>
      <c r="F27" s="28"/>
    </row>
    <row r="28" spans="1:7" x14ac:dyDescent="0.2">
      <c r="A28" s="16">
        <v>19</v>
      </c>
      <c r="B28" s="20" t="s">
        <v>21</v>
      </c>
      <c r="F28" s="28">
        <v>800</v>
      </c>
    </row>
    <row r="29" spans="1:7" x14ac:dyDescent="0.2">
      <c r="A29" s="16">
        <v>20</v>
      </c>
      <c r="B29" s="20" t="s">
        <v>40</v>
      </c>
      <c r="F29" s="28"/>
    </row>
    <row r="30" spans="1:7" x14ac:dyDescent="0.2">
      <c r="A30" s="16">
        <v>21</v>
      </c>
      <c r="B30" s="20" t="s">
        <v>44</v>
      </c>
      <c r="D30" s="22" t="s">
        <v>90</v>
      </c>
      <c r="E30" s="23"/>
      <c r="F30" s="29">
        <v>2666</v>
      </c>
      <c r="G30" s="24" t="str">
        <f>IF(AND(F30&gt;0,D30=""),"Explanation for Other Usage Must be Filled In","")</f>
        <v/>
      </c>
    </row>
    <row r="31" spans="1:7" ht="15.75" x14ac:dyDescent="0.25">
      <c r="A31" s="16">
        <v>22</v>
      </c>
      <c r="B31" s="47" t="s">
        <v>22</v>
      </c>
      <c r="C31" s="48"/>
      <c r="D31" s="48"/>
      <c r="E31" s="48"/>
      <c r="F31" s="4">
        <f>IF(AND(F30&gt;0,D30&lt;&gt;""),SUM(F26:F30),IF(F30=0,SUM(F26:F30),""))</f>
        <v>4752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17727</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27727</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0.49021410512543978</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topLeftCell="A19">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31</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45920</v>
      </c>
    </row>
    <row r="12" spans="1:6" x14ac:dyDescent="0.2">
      <c r="A12" s="16">
        <v>3</v>
      </c>
      <c r="B12" s="20" t="s">
        <v>8</v>
      </c>
      <c r="F12" s="28">
        <v>25685</v>
      </c>
    </row>
    <row r="13" spans="1:6" ht="15.75" x14ac:dyDescent="0.25">
      <c r="A13" s="16">
        <v>4</v>
      </c>
      <c r="B13" s="47" t="s">
        <v>9</v>
      </c>
      <c r="C13" s="48"/>
      <c r="D13" s="48"/>
      <c r="E13" s="48"/>
      <c r="F13" s="4">
        <f>SUM(F11:F12)</f>
        <v>71605</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15915</v>
      </c>
    </row>
    <row r="17" spans="1:7" x14ac:dyDescent="0.2">
      <c r="A17" s="16">
        <v>8</v>
      </c>
      <c r="B17" s="20" t="s">
        <v>12</v>
      </c>
      <c r="F17" s="28">
        <v>2271</v>
      </c>
    </row>
    <row r="18" spans="1:7" x14ac:dyDescent="0.2">
      <c r="A18" s="16">
        <v>9</v>
      </c>
      <c r="B18" s="20" t="s">
        <v>13</v>
      </c>
      <c r="F18" s="28"/>
    </row>
    <row r="19" spans="1:7" x14ac:dyDescent="0.2">
      <c r="A19" s="16">
        <v>10</v>
      </c>
      <c r="B19" s="20" t="s">
        <v>14</v>
      </c>
      <c r="F19" s="28"/>
    </row>
    <row r="20" spans="1:7" x14ac:dyDescent="0.2">
      <c r="A20" s="16">
        <v>11</v>
      </c>
      <c r="B20" s="20" t="s">
        <v>15</v>
      </c>
      <c r="F20" s="28">
        <v>1260</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19446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1378</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91</v>
      </c>
      <c r="E30" s="23"/>
      <c r="F30" s="29">
        <v>2518</v>
      </c>
      <c r="G30" s="24" t="str">
        <f>IF(AND(F30&gt;0,D30=""),"Explanation for Other Usage Must be Filled In","")</f>
        <v/>
      </c>
    </row>
    <row r="31" spans="1:7" ht="15.75" x14ac:dyDescent="0.25">
      <c r="A31" s="16">
        <v>22</v>
      </c>
      <c r="B31" s="47" t="s">
        <v>22</v>
      </c>
      <c r="C31" s="48"/>
      <c r="D31" s="48"/>
      <c r="E31" s="48"/>
      <c r="F31" s="4">
        <f>IF(AND(F30&gt;0,D30&lt;&gt;""),SUM(F26:F30),IF(F30=0,SUM(F26:F30),""))</f>
        <v>5096</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3000</v>
      </c>
    </row>
    <row r="35" spans="1:7" x14ac:dyDescent="0.2">
      <c r="A35" s="16">
        <v>26</v>
      </c>
      <c r="B35" s="20" t="s">
        <v>25</v>
      </c>
      <c r="F35" s="28">
        <v>3000</v>
      </c>
    </row>
    <row r="36" spans="1:7" x14ac:dyDescent="0.2">
      <c r="A36" s="16">
        <v>27</v>
      </c>
      <c r="B36" s="20" t="s">
        <v>26</v>
      </c>
      <c r="F36" s="28">
        <v>41063</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47063</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0.65725857132881782</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44500</v>
      </c>
    </row>
    <row r="12" spans="1:6" x14ac:dyDescent="0.2">
      <c r="A12" s="16">
        <v>3</v>
      </c>
      <c r="B12" s="20" t="s">
        <v>8</v>
      </c>
      <c r="F12" s="28">
        <v>13882</v>
      </c>
    </row>
    <row r="13" spans="1:6" ht="15.75" x14ac:dyDescent="0.25">
      <c r="A13" s="16">
        <v>4</v>
      </c>
      <c r="B13" s="47" t="s">
        <v>9</v>
      </c>
      <c r="C13" s="48"/>
      <c r="D13" s="48"/>
      <c r="E13" s="48"/>
      <c r="F13" s="4">
        <f>SUM(F11:F12)</f>
        <v>58382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19248</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24468</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1335</v>
      </c>
    </row>
    <row r="27" spans="1:7" x14ac:dyDescent="0.2">
      <c r="A27" s="16">
        <v>18</v>
      </c>
      <c r="B27" s="20" t="s">
        <v>20</v>
      </c>
      <c r="F27" s="28"/>
    </row>
    <row r="28" spans="1:7" x14ac:dyDescent="0.2">
      <c r="A28" s="16">
        <v>19</v>
      </c>
      <c r="B28" s="20" t="s">
        <v>21</v>
      </c>
      <c r="F28" s="28">
        <v>850</v>
      </c>
    </row>
    <row r="29" spans="1:7" x14ac:dyDescent="0.2">
      <c r="A29" s="16">
        <v>20</v>
      </c>
      <c r="B29" s="20" t="s">
        <v>40</v>
      </c>
      <c r="F29" s="28"/>
    </row>
    <row r="30" spans="1:7" x14ac:dyDescent="0.2">
      <c r="A30" s="16">
        <v>21</v>
      </c>
      <c r="B30" s="20" t="s">
        <v>44</v>
      </c>
      <c r="D30" s="22" t="s">
        <v>92</v>
      </c>
      <c r="E30" s="23"/>
      <c r="F30" s="29">
        <v>825</v>
      </c>
      <c r="G30" s="24" t="str">
        <f>IF(AND(F30&gt;0,D30=""),"Explanation for Other Usage Must be Filled In","")</f>
        <v/>
      </c>
    </row>
    <row r="31" spans="1:7" ht="15.75" x14ac:dyDescent="0.25">
      <c r="A31" s="16">
        <v>22</v>
      </c>
      <c r="B31" s="47" t="s">
        <v>22</v>
      </c>
      <c r="C31" s="48"/>
      <c r="D31" s="48"/>
      <c r="E31" s="48"/>
      <c r="F31" s="4">
        <f>IF(AND(F30&gt;0,D30&lt;&gt;""),SUM(F26:F30),IF(F30=0,SUM(F26:F30),""))</f>
        <v>3010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12000</v>
      </c>
    </row>
    <row r="35" spans="1:7" x14ac:dyDescent="0.2">
      <c r="A35" s="16">
        <v>26</v>
      </c>
      <c r="B35" s="20" t="s">
        <v>25</v>
      </c>
      <c r="F35" s="28">
        <v>10000</v>
      </c>
    </row>
    <row r="36" spans="1:7" x14ac:dyDescent="0.2">
      <c r="A36" s="16">
        <v>27</v>
      </c>
      <c r="B36" s="20" t="s">
        <v>26</v>
      </c>
      <c r="F36" s="28">
        <v>8904</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30904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0.52934123531225374</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tabSelected="1"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33</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45738</v>
      </c>
    </row>
    <row r="12" spans="1:6" x14ac:dyDescent="0.2">
      <c r="A12" s="16">
        <v>3</v>
      </c>
      <c r="B12" s="20" t="s">
        <v>8</v>
      </c>
      <c r="F12" s="28">
        <v>14714</v>
      </c>
    </row>
    <row r="13" spans="1:6" ht="15.75" x14ac:dyDescent="0.25">
      <c r="A13" s="16">
        <v>4</v>
      </c>
      <c r="B13" s="47" t="s">
        <v>9</v>
      </c>
      <c r="C13" s="48"/>
      <c r="D13" s="48"/>
      <c r="E13" s="48"/>
      <c r="F13" s="4">
        <f>SUM(F11:F12)</f>
        <v>60452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19247</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24467</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1372</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93</v>
      </c>
      <c r="E30" s="23"/>
      <c r="F30" s="29">
        <v>2715</v>
      </c>
      <c r="G30" s="24" t="str">
        <f>IF(AND(F30&gt;0,D30=""),"Explanation for Other Usage Must be Filled In","")</f>
        <v/>
      </c>
    </row>
    <row r="31" spans="1:7" ht="15.75" x14ac:dyDescent="0.25">
      <c r="A31" s="16">
        <v>22</v>
      </c>
      <c r="B31" s="47" t="s">
        <v>22</v>
      </c>
      <c r="C31" s="48"/>
      <c r="D31" s="48"/>
      <c r="E31" s="48"/>
      <c r="F31" s="4">
        <f>IF(AND(F30&gt;0,D30&lt;&gt;""),SUM(F26:F30),IF(F30=0,SUM(F26:F30),""))</f>
        <v>5287</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20698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30698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0.50780784754846819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34</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7"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36</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FE7C600-9D80-4AEA-8391-E1ECEDD82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steven bailey</cp:lastModifiedBy>
  <cp:lastPrinted>2020-03-02T16:50:44Z</cp:lastPrinted>
  <dcterms:created xsi:type="dcterms:W3CDTF">2018-07-10T15:33:25Z</dcterms:created>
  <dcterms:modified xsi:type="dcterms:W3CDTF">2023-06-07T16:02:08Z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