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C42" i="1"/>
  <c r="E27" i="1" l="1"/>
  <c r="E22" i="1" l="1"/>
  <c r="C22" i="1"/>
  <c r="E23" i="1"/>
  <c r="C23" i="1"/>
  <c r="E24" i="1"/>
  <c r="C24" i="1"/>
  <c r="E25" i="1"/>
  <c r="C25" i="1"/>
  <c r="E28" i="1"/>
  <c r="C28" i="1"/>
  <c r="E26" i="1"/>
  <c r="C26" i="1"/>
  <c r="C27" i="1"/>
  <c r="E29" i="1"/>
  <c r="C29" i="1"/>
  <c r="E30" i="1"/>
  <c r="C30" i="1"/>
  <c r="E31" i="1"/>
  <c r="C31" i="1"/>
  <c r="E32" i="1"/>
  <c r="C32" i="1"/>
  <c r="E33" i="1" l="1"/>
  <c r="E34" i="1" s="1"/>
  <c r="C33" i="1"/>
  <c r="C34" i="1" s="1"/>
  <c r="E37" i="1"/>
  <c r="C37" i="1"/>
  <c r="E38" i="1"/>
  <c r="C38" i="1"/>
  <c r="E39" i="1"/>
  <c r="C39" i="1"/>
  <c r="E40" i="1"/>
  <c r="C40" i="1"/>
  <c r="E41" i="1"/>
  <c r="C41" i="1"/>
  <c r="E18" i="1"/>
  <c r="C18" i="1"/>
  <c r="E17" i="1"/>
  <c r="C17" i="1"/>
  <c r="C16" i="1"/>
  <c r="E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E19" i="1" s="1"/>
  <c r="C7" i="1"/>
  <c r="C19" i="1" s="1"/>
</calcChain>
</file>

<file path=xl/sharedStrings.xml><?xml version="1.0" encoding="utf-8"?>
<sst xmlns="http://schemas.openxmlformats.org/spreadsheetml/2006/main" count="46" uniqueCount="18">
  <si>
    <t>7b.  Provide monthly bad debt write offs for each month in 2018, 2019 &amp; 2020</t>
  </si>
  <si>
    <t>March</t>
  </si>
  <si>
    <t>April</t>
  </si>
  <si>
    <t>May</t>
  </si>
  <si>
    <t xml:space="preserve">January </t>
  </si>
  <si>
    <t>February</t>
  </si>
  <si>
    <t>June</t>
  </si>
  <si>
    <t>July</t>
  </si>
  <si>
    <t>August</t>
  </si>
  <si>
    <t>September</t>
  </si>
  <si>
    <t>October</t>
  </si>
  <si>
    <t>November</t>
  </si>
  <si>
    <t>December</t>
  </si>
  <si>
    <t>Water</t>
  </si>
  <si>
    <t>Sewer</t>
  </si>
  <si>
    <t>Case No. 2020-000085</t>
  </si>
  <si>
    <t>Response to PSC Post Formal Conference Question No. 7(b)</t>
  </si>
  <si>
    <t>Hardin County Water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</si>
</sst>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/>
    <xf numFmtId="0" fontId="0" fillId="0" borderId="0" xfId="0" applyFill="1"/>
    <xf numFmtId="43" fontId="2" fillId="0" borderId="0" xfId="1" applyFont="1" applyFill="1"/>
    <xf numFmtId="43" fontId="0" fillId="0" borderId="0" xfId="1" applyFont="1" applyFill="1"/>
    <xf numFmtId="43" fontId="0" fillId="0" borderId="1" xfId="1" applyFont="1" applyFill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3" sqref="A3"/>
    </sheetView>
  </sheetViews>
  <sheetFormatPr defaultRowHeight="15" x14ac:dyDescent="0.25"/>
  <cols>
    <col min="1" max="1" width="10.85546875" style="5" customWidth="1"/>
    <col min="2" max="2" width="3.140625" style="5" customWidth="1"/>
    <col min="3" max="3" width="10.5703125" style="7" bestFit="1" customWidth="1"/>
    <col min="4" max="4" width="2.5703125" style="5" customWidth="1"/>
    <col min="5" max="5" width="10.5703125" style="7" bestFit="1" customWidth="1"/>
  </cols>
  <sheetData>
    <row r="1" spans="1:5" x14ac:dyDescent="0.25">
      <c r="A1" s="9" t="s">
        <v>15</v>
      </c>
    </row>
    <row r="2" spans="1:5" x14ac:dyDescent="0.25">
      <c r="A2" s="9" t="s">
        <v>17</v>
      </c>
    </row>
    <row r="3" spans="1:5" x14ac:dyDescent="0.25">
      <c r="A3" s="9" t="s">
        <v>16</v>
      </c>
    </row>
    <row r="4" spans="1:5" s="1" customFormat="1" ht="31.5" customHeight="1" x14ac:dyDescent="0.25">
      <c r="A4" s="2" t="s">
        <v>0</v>
      </c>
      <c r="B4" s="2"/>
      <c r="C4" s="3"/>
      <c r="D4" s="2"/>
      <c r="E4" s="3"/>
    </row>
    <row r="6" spans="1:5" x14ac:dyDescent="0.25">
      <c r="A6" s="4">
        <v>2018</v>
      </c>
      <c r="C6" s="6" t="s">
        <v>13</v>
      </c>
      <c r="E6" s="6" t="s">
        <v>14</v>
      </c>
    </row>
    <row r="7" spans="1:5" x14ac:dyDescent="0.25">
      <c r="A7" s="5" t="s">
        <v>4</v>
      </c>
      <c r="C7" s="7">
        <f>4450.27+107.81+111.84</f>
        <v>4669.920000000001</v>
      </c>
      <c r="E7" s="7">
        <f>5145.13+150.87</f>
        <v>5296</v>
      </c>
    </row>
    <row r="8" spans="1:5" x14ac:dyDescent="0.25">
      <c r="A8" s="5" t="s">
        <v>5</v>
      </c>
      <c r="C8" s="7">
        <f>4692.42+86.52+85.89</f>
        <v>4864.8300000000008</v>
      </c>
      <c r="E8" s="7">
        <f>4001.39+118.49</f>
        <v>4119.88</v>
      </c>
    </row>
    <row r="9" spans="1:5" x14ac:dyDescent="0.25">
      <c r="A9" s="5" t="s">
        <v>1</v>
      </c>
      <c r="C9" s="7">
        <f>3210.91+95.21+98.22+11.11</f>
        <v>3415.45</v>
      </c>
      <c r="E9" s="7">
        <f>4309.18+120.52+12.4</f>
        <v>4442.1000000000004</v>
      </c>
    </row>
    <row r="10" spans="1:5" x14ac:dyDescent="0.25">
      <c r="A10" s="5" t="s">
        <v>2</v>
      </c>
      <c r="C10" s="7">
        <f>4827.5+122.8+136.18+3.4</f>
        <v>5089.88</v>
      </c>
      <c r="E10" s="7">
        <f>5181.05+154.73+5.36</f>
        <v>5341.1399999999994</v>
      </c>
    </row>
    <row r="11" spans="1:5" x14ac:dyDescent="0.25">
      <c r="A11" s="5" t="s">
        <v>3</v>
      </c>
      <c r="C11" s="7">
        <f>4360.15+62.32+70.62+15.75</f>
        <v>4508.8399999999992</v>
      </c>
      <c r="E11" s="7">
        <f>3515.69+101.41+19.52</f>
        <v>3636.62</v>
      </c>
    </row>
    <row r="12" spans="1:5" x14ac:dyDescent="0.25">
      <c r="A12" s="5" t="s">
        <v>6</v>
      </c>
      <c r="C12" s="7">
        <f>6325.23+187.85+187.85+136.91</f>
        <v>6837.84</v>
      </c>
      <c r="E12" s="7">
        <f>8769.74+258.45+194.79</f>
        <v>9222.9800000000014</v>
      </c>
    </row>
    <row r="13" spans="1:5" x14ac:dyDescent="0.25">
      <c r="A13" s="5" t="s">
        <v>7</v>
      </c>
      <c r="C13" s="7">
        <f>5166.39+55.71+129.8+167.68</f>
        <v>5519.5800000000008</v>
      </c>
      <c r="E13" s="7">
        <f>2867.22+80.23+16.7</f>
        <v>2964.1499999999996</v>
      </c>
    </row>
    <row r="14" spans="1:5" x14ac:dyDescent="0.25">
      <c r="A14" s="5" t="s">
        <v>8</v>
      </c>
      <c r="C14" s="7">
        <f>3413.02+84.43+92.4</f>
        <v>3589.85</v>
      </c>
      <c r="E14" s="7">
        <f>3824.27+106.55</f>
        <v>3930.82</v>
      </c>
    </row>
    <row r="15" spans="1:5" x14ac:dyDescent="0.25">
      <c r="A15" s="5" t="s">
        <v>9</v>
      </c>
      <c r="C15" s="7">
        <f>3575.69+100.02+104.34</f>
        <v>3780.05</v>
      </c>
      <c r="E15" s="7">
        <f>4461.22+128.69</f>
        <v>4589.91</v>
      </c>
    </row>
    <row r="16" spans="1:5" x14ac:dyDescent="0.25">
      <c r="A16" s="5" t="s">
        <v>10</v>
      </c>
      <c r="C16" s="7">
        <f>2962.71+76.81+79.13+0.37</f>
        <v>3119.02</v>
      </c>
      <c r="E16" s="7">
        <f>3270.67+100.25</f>
        <v>3370.92</v>
      </c>
    </row>
    <row r="17" spans="1:5" x14ac:dyDescent="0.25">
      <c r="A17" s="5" t="s">
        <v>11</v>
      </c>
      <c r="C17" s="7">
        <f>5180.42+136.86+136.24+10.96</f>
        <v>5464.48</v>
      </c>
      <c r="E17" s="7">
        <f>5925.81+172.09+12.39</f>
        <v>6110.2900000000009</v>
      </c>
    </row>
    <row r="18" spans="1:5" x14ac:dyDescent="0.25">
      <c r="A18" s="5" t="s">
        <v>12</v>
      </c>
      <c r="C18" s="8">
        <f>4255.48+128.8+133.45+106.81</f>
        <v>4624.54</v>
      </c>
      <c r="E18" s="8">
        <f>5632.58+179.23+150.23</f>
        <v>5962.0399999999991</v>
      </c>
    </row>
    <row r="19" spans="1:5" x14ac:dyDescent="0.25">
      <c r="C19" s="7">
        <f>SUM(C7:C18)</f>
        <v>55484.280000000006</v>
      </c>
      <c r="E19" s="7">
        <f>SUM(E7:E18)</f>
        <v>58986.850000000006</v>
      </c>
    </row>
    <row r="21" spans="1:5" x14ac:dyDescent="0.25">
      <c r="A21" s="4">
        <v>2019</v>
      </c>
      <c r="C21" s="6" t="s">
        <v>13</v>
      </c>
      <c r="E21" s="6" t="s">
        <v>14</v>
      </c>
    </row>
    <row r="22" spans="1:5" x14ac:dyDescent="0.25">
      <c r="A22" s="5" t="s">
        <v>4</v>
      </c>
      <c r="C22" s="7">
        <f>5425.86+137.09+143.32+4.08</f>
        <v>5710.3499999999995</v>
      </c>
      <c r="E22" s="7">
        <f>6285.53+175.84+4.38</f>
        <v>6465.75</v>
      </c>
    </row>
    <row r="23" spans="1:5" x14ac:dyDescent="0.25">
      <c r="A23" s="5" t="s">
        <v>5</v>
      </c>
      <c r="C23" s="7">
        <f>4754.47+98.22+102.07</f>
        <v>4954.76</v>
      </c>
      <c r="E23" s="7">
        <f>4485.78+124.43</f>
        <v>4610.21</v>
      </c>
    </row>
    <row r="24" spans="1:5" x14ac:dyDescent="0.25">
      <c r="A24" s="5" t="s">
        <v>1</v>
      </c>
      <c r="C24" s="7">
        <f>3317.87+89.69+91.85+4.45</f>
        <v>3503.8599999999997</v>
      </c>
      <c r="E24" s="7">
        <f>3854.44+122.17</f>
        <v>3976.61</v>
      </c>
    </row>
    <row r="25" spans="1:5" x14ac:dyDescent="0.25">
      <c r="A25" s="5" t="s">
        <v>2</v>
      </c>
      <c r="C25" s="7">
        <f>3085.06+74.3+80.66+1.2</f>
        <v>3241.22</v>
      </c>
      <c r="E25" s="7">
        <f>3536.38+97.03+2.76</f>
        <v>3636.1700000000005</v>
      </c>
    </row>
    <row r="26" spans="1:5" x14ac:dyDescent="0.25">
      <c r="A26" s="5" t="s">
        <v>3</v>
      </c>
      <c r="C26" s="7">
        <f>2916.27+72.08+73.76</f>
        <v>3062.11</v>
      </c>
      <c r="E26" s="7">
        <f>3321.24+93.44+0.44</f>
        <v>3415.12</v>
      </c>
    </row>
    <row r="27" spans="1:5" x14ac:dyDescent="0.25">
      <c r="A27" s="5" t="s">
        <v>6</v>
      </c>
      <c r="C27" s="7">
        <f>5458.67+110.53+133.92</f>
        <v>5703.12</v>
      </c>
      <c r="E27" s="7">
        <f>5320.1+152.1</f>
        <v>5472.2000000000007</v>
      </c>
    </row>
    <row r="28" spans="1:5" x14ac:dyDescent="0.25">
      <c r="A28" s="5" t="s">
        <v>7</v>
      </c>
      <c r="C28" s="7">
        <f>2804.2+59.77+68.6</f>
        <v>2932.5699999999997</v>
      </c>
      <c r="E28" s="7">
        <f>2959.34+76.02</f>
        <v>3035.36</v>
      </c>
    </row>
    <row r="29" spans="1:5" x14ac:dyDescent="0.25">
      <c r="A29" s="5" t="s">
        <v>8</v>
      </c>
      <c r="C29" s="7">
        <f>2025.1+56.41+57.54+14.66</f>
        <v>2153.7099999999996</v>
      </c>
      <c r="E29" s="7">
        <f>3190.28+88.76+20.46</f>
        <v>3299.5000000000005</v>
      </c>
    </row>
    <row r="30" spans="1:5" x14ac:dyDescent="0.25">
      <c r="A30" s="5" t="s">
        <v>9</v>
      </c>
      <c r="C30" s="7">
        <f>3082.97+73.52+75.99</f>
        <v>3232.4799999999996</v>
      </c>
      <c r="E30" s="7">
        <f>3020.46+85.41</f>
        <v>3105.87</v>
      </c>
    </row>
    <row r="31" spans="1:5" x14ac:dyDescent="0.25">
      <c r="A31" s="5" t="s">
        <v>10</v>
      </c>
      <c r="C31" s="7">
        <f>3852.75+97.55+105.14</f>
        <v>4055.44</v>
      </c>
      <c r="E31" s="7">
        <f>4541.79+129.3</f>
        <v>4671.09</v>
      </c>
    </row>
    <row r="32" spans="1:5" x14ac:dyDescent="0.25">
      <c r="A32" s="5" t="s">
        <v>11</v>
      </c>
      <c r="C32" s="7">
        <f>2231.41+54.12+54.93</f>
        <v>2340.4599999999996</v>
      </c>
      <c r="E32" s="7">
        <f>2485.71+74.54</f>
        <v>2560.25</v>
      </c>
    </row>
    <row r="33" spans="1:5" x14ac:dyDescent="0.25">
      <c r="A33" s="5" t="s">
        <v>12</v>
      </c>
      <c r="C33" s="8">
        <f>4685.24+107.54+131.33+11.6</f>
        <v>4935.71</v>
      </c>
      <c r="E33" s="8">
        <f>4696.97+136.32+13.41</f>
        <v>4846.7</v>
      </c>
    </row>
    <row r="34" spans="1:5" x14ac:dyDescent="0.25">
      <c r="C34" s="7">
        <f>SUM(C22:C33)</f>
        <v>45825.79</v>
      </c>
      <c r="E34" s="7">
        <f>SUM(E22:E33)</f>
        <v>49094.83</v>
      </c>
    </row>
    <row r="36" spans="1:5" x14ac:dyDescent="0.25">
      <c r="A36" s="4">
        <v>2020</v>
      </c>
      <c r="C36" s="6" t="s">
        <v>13</v>
      </c>
      <c r="E36" s="6" t="s">
        <v>14</v>
      </c>
    </row>
    <row r="37" spans="1:5" x14ac:dyDescent="0.25">
      <c r="A37" s="5" t="s">
        <v>4</v>
      </c>
      <c r="C37" s="7">
        <f>5982.42+164.6+164.2+96.98</f>
        <v>6408.2</v>
      </c>
      <c r="E37" s="7">
        <f>7501.74+223.52+114.45</f>
        <v>7839.71</v>
      </c>
    </row>
    <row r="38" spans="1:5" x14ac:dyDescent="0.25">
      <c r="A38" s="5" t="s">
        <v>5</v>
      </c>
      <c r="C38" s="7">
        <f>2333.07+69.13+69.13</f>
        <v>2471.3300000000004</v>
      </c>
      <c r="E38" s="7">
        <f>3038.23+85.43</f>
        <v>3123.66</v>
      </c>
    </row>
    <row r="39" spans="1:5" x14ac:dyDescent="0.25">
      <c r="A39" s="5" t="s">
        <v>1</v>
      </c>
      <c r="C39" s="7">
        <f>2988.03+80.83+80.83+6.04</f>
        <v>3155.73</v>
      </c>
      <c r="E39" s="7">
        <f>3514.33+108.51+1.5</f>
        <v>3624.34</v>
      </c>
    </row>
    <row r="40" spans="1:5" x14ac:dyDescent="0.25">
      <c r="A40" s="5" t="s">
        <v>2</v>
      </c>
      <c r="C40" s="7">
        <f>2021.46+43.81+55.36+2.34</f>
        <v>2122.9700000000003</v>
      </c>
      <c r="E40" s="7">
        <f>2138.61+60.86+2.5</f>
        <v>2201.9700000000003</v>
      </c>
    </row>
    <row r="41" spans="1:5" x14ac:dyDescent="0.25">
      <c r="A41" s="5" t="s">
        <v>3</v>
      </c>
      <c r="C41" s="7">
        <f>1348.87+35.04+36.3+10.77</f>
        <v>1430.9799999999998</v>
      </c>
      <c r="E41" s="7">
        <f>1566.48+44.19+12.59</f>
        <v>1623.26</v>
      </c>
    </row>
    <row r="42" spans="1:5" x14ac:dyDescent="0.25">
      <c r="A42" s="5" t="s">
        <v>6</v>
      </c>
      <c r="C42" s="7">
        <f>3249.48+68.08+70.27+44.44</f>
        <v>3432.27</v>
      </c>
      <c r="E42" s="7">
        <f>4243.8+118.69+119.1</f>
        <v>4481.59</v>
      </c>
    </row>
    <row r="43" spans="1:5" x14ac:dyDescent="0.25">
      <c r="A43" s="5" t="s">
        <v>7</v>
      </c>
    </row>
    <row r="44" spans="1:5" x14ac:dyDescent="0.25">
      <c r="A44" s="5" t="s">
        <v>8</v>
      </c>
    </row>
    <row r="45" spans="1:5" x14ac:dyDescent="0.25">
      <c r="A45" s="5" t="s">
        <v>9</v>
      </c>
    </row>
    <row r="46" spans="1:5" x14ac:dyDescent="0.25">
      <c r="A46" s="5" t="s">
        <v>10</v>
      </c>
    </row>
    <row r="47" spans="1:5" x14ac:dyDescent="0.25">
      <c r="A47" s="5" t="s">
        <v>11</v>
      </c>
    </row>
    <row r="48" spans="1:5" x14ac:dyDescent="0.25">
      <c r="A48" s="5" t="s">
        <v>12</v>
      </c>
    </row>
    <row r="50" spans="1:5" x14ac:dyDescent="0.25">
      <c r="C50" s="7">
        <v>0</v>
      </c>
    </row>
    <row r="51" spans="1:5" x14ac:dyDescent="0.25">
      <c r="A51" s="4"/>
      <c r="C51" s="6"/>
      <c r="E51" s="6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Strange</dc:creator>
  <cp:lastModifiedBy>Scott Schmuck</cp:lastModifiedBy>
  <dcterms:created xsi:type="dcterms:W3CDTF">2020-06-25T19:35:53Z</dcterms:created>
  <dcterms:modified xsi:type="dcterms:W3CDTF">2020-07-02T19:12:24Z</dcterms:modified>
</cp:coreProperties>
</file>