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OSEIDON\Shared\Users\SSchmuck\My Documents\PSC\Disconnect_Late Fee Waivers\PSC Data Request Case No. 2020-00085 - COVID-19\"/>
    </mc:Choice>
  </mc:AlternateContent>
  <bookViews>
    <workbookView xWindow="28680" yWindow="-120" windowWidth="29040" windowHeight="15840" activeTab="3"/>
  </bookViews>
  <sheets>
    <sheet name="2017 Water_Sewer" sheetId="1" r:id="rId1"/>
    <sheet name="2018 Water_Sewer" sheetId="2" r:id="rId2"/>
    <sheet name="2019 Water_Sewer" sheetId="3" r:id="rId3"/>
    <sheet name="2020 Water_Sewer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4" i="4" l="1"/>
  <c r="N21" i="4"/>
  <c r="N15" i="4"/>
  <c r="N12" i="4"/>
  <c r="N9" i="4"/>
  <c r="F12" i="1"/>
  <c r="N24" i="3"/>
  <c r="N21" i="3"/>
  <c r="N15" i="3"/>
  <c r="N12" i="3"/>
  <c r="N9" i="3"/>
  <c r="D12" i="3"/>
  <c r="C12" i="3"/>
  <c r="M12" i="2"/>
  <c r="L12" i="2"/>
  <c r="K12" i="2"/>
  <c r="J12" i="2"/>
  <c r="I12" i="2"/>
  <c r="H12" i="2"/>
  <c r="G12" i="2"/>
  <c r="F12" i="2"/>
  <c r="E12" i="2"/>
  <c r="D12" i="2"/>
  <c r="C12" i="2"/>
  <c r="B12" i="2"/>
  <c r="M12" i="1" l="1"/>
  <c r="L12" i="1"/>
  <c r="K12" i="1"/>
  <c r="J12" i="1"/>
  <c r="H12" i="1"/>
  <c r="G12" i="1"/>
  <c r="E12" i="1"/>
  <c r="D12" i="1"/>
  <c r="N24" i="2" l="1"/>
  <c r="N21" i="2"/>
  <c r="N14" i="2"/>
  <c r="N12" i="2"/>
  <c r="N9" i="2"/>
  <c r="N21" i="1" l="1"/>
  <c r="N9" i="1"/>
  <c r="H24" i="1"/>
  <c r="G24" i="1"/>
  <c r="F24" i="1"/>
  <c r="E24" i="1"/>
  <c r="D24" i="1"/>
  <c r="C24" i="1"/>
  <c r="B24" i="1"/>
  <c r="N24" i="1" s="1"/>
  <c r="C12" i="1"/>
  <c r="B12" i="1"/>
  <c r="N12" i="1" s="1"/>
</calcChain>
</file>

<file path=xl/comments1.xml><?xml version="1.0" encoding="utf-8"?>
<comments xmlns="http://schemas.openxmlformats.org/spreadsheetml/2006/main">
  <authors>
    <author>Scott Schmuck</author>
  </authors>
  <commentList>
    <comment ref="L14" authorId="0" shapeId="0">
      <text>
        <r>
          <rPr>
            <b/>
            <sz val="9"/>
            <color indexed="81"/>
            <rFont val="Tahoma"/>
            <family val="2"/>
          </rPr>
          <t>Scott Schmuck:</t>
        </r>
        <r>
          <rPr>
            <sz val="9"/>
            <color indexed="81"/>
            <rFont val="Tahoma"/>
            <family val="2"/>
          </rPr>
          <t xml:space="preserve">
One-time write-off of Penalty's per agreement between GM &amp; Mayor of West Point</t>
        </r>
      </text>
    </comment>
  </commentList>
</comments>
</file>

<file path=xl/comments2.xml><?xml version="1.0" encoding="utf-8"?>
<comments xmlns="http://schemas.openxmlformats.org/spreadsheetml/2006/main">
  <authors>
    <author>Scott Schmuck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Scott Schmuck:</t>
        </r>
        <r>
          <rPr>
            <sz val="9"/>
            <color indexed="81"/>
            <rFont val="Tahoma"/>
            <family val="2"/>
          </rPr>
          <t xml:space="preserve">
Thrru 03/15/20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Scott Schmuck:</t>
        </r>
        <r>
          <rPr>
            <sz val="9"/>
            <color indexed="81"/>
            <rFont val="Tahoma"/>
            <family val="2"/>
          </rPr>
          <t xml:space="preserve">
Thru 03/15/20
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Scott Schmuck:</t>
        </r>
        <r>
          <rPr>
            <sz val="9"/>
            <color indexed="81"/>
            <rFont val="Tahoma"/>
            <family val="2"/>
          </rPr>
          <t xml:space="preserve">
Thru 03/15/20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>Scott Schmuck:</t>
        </r>
        <r>
          <rPr>
            <sz val="9"/>
            <color indexed="81"/>
            <rFont val="Tahoma"/>
            <family val="2"/>
          </rPr>
          <t xml:space="preserve">
Thru 03/15/20
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Scott Schmuck:</t>
        </r>
        <r>
          <rPr>
            <sz val="9"/>
            <color indexed="81"/>
            <rFont val="Tahoma"/>
            <family val="2"/>
          </rPr>
          <t xml:space="preserve">
Thru 03/15/20
</t>
        </r>
      </text>
    </comment>
  </commentList>
</comments>
</file>

<file path=xl/sharedStrings.xml><?xml version="1.0" encoding="utf-8"?>
<sst xmlns="http://schemas.openxmlformats.org/spreadsheetml/2006/main" count="164" uniqueCount="29">
  <si>
    <t>Residential</t>
  </si>
  <si>
    <t>Total Annual</t>
  </si>
  <si>
    <t>Wholesale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</si>
  <si>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</si>
  <si>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</si>
  <si>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</si>
  <si>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</si>
  <si>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</si>
  <si>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</si>
  <si>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</si>
  <si>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</si>
  <si>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</si>
  <si>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</si>
  <si>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</si>
  <si>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</si>
  <si>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2017 Water</t>
  </si>
  <si>
    <t>2017 Sewer</t>
  </si>
  <si>
    <t>2018 Sewer</t>
  </si>
  <si>
    <t>2019 Water</t>
  </si>
  <si>
    <t>2019 Sewer</t>
  </si>
  <si>
    <t>2020 Water</t>
  </si>
  <si>
    <t>2020 Sewer</t>
  </si>
  <si>
    <t>Penalties</t>
  </si>
  <si>
    <t>Taxable</t>
  </si>
  <si>
    <t>2018 Water</t>
  </si>
  <si>
    <t>Case No. 2020-000085</t>
  </si>
  <si>
    <t>Hardin County Wter District No. 1</t>
  </si>
  <si>
    <t>Response to PSC Data Request Question No. 11 (a-d)</t>
  </si>
  <si>
    <t>Hardin County Water District No.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</si>
</sst>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4" fontId="0" fillId="0" borderId="0" xfId="2" applyFont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43" fontId="0" fillId="0" borderId="0" xfId="1" applyFont="1"/>
    <xf numFmtId="43" fontId="0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44" fontId="1" fillId="0" borderId="0" xfId="1" applyNumberFormat="1" applyFont="1" applyAlignment="1">
      <alignment horizontal="center"/>
    </xf>
    <xf numFmtId="44" fontId="0" fillId="0" borderId="0" xfId="1" applyNumberFormat="1" applyFont="1"/>
    <xf numFmtId="44" fontId="0" fillId="0" borderId="0" xfId="0" applyNumberFormat="1"/>
    <xf numFmtId="0" fontId="2" fillId="0" borderId="0" xfId="0" applyFont="1"/>
    <xf numFmtId="43" fontId="2" fillId="0" borderId="0" xfId="1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sqref="A1:A3"/>
    </sheetView>
  </sheetViews>
  <sheetFormatPr defaultRowHeight="15" x14ac:dyDescent="0.25"/>
  <cols>
    <col min="1" max="1" width="15" style="6" customWidth="1"/>
    <col min="2" max="13" width="10.5703125" style="6" bestFit="1" customWidth="1"/>
    <col min="14" max="14" width="17.7109375" style="6" customWidth="1"/>
    <col min="15" max="16384" width="9.140625" style="6"/>
  </cols>
  <sheetData>
    <row r="1" spans="1:14" x14ac:dyDescent="0.25">
      <c r="A1" s="14" t="s">
        <v>25</v>
      </c>
    </row>
    <row r="2" spans="1:14" x14ac:dyDescent="0.25">
      <c r="A2" s="14" t="s">
        <v>26</v>
      </c>
    </row>
    <row r="3" spans="1:14" x14ac:dyDescent="0.25">
      <c r="A3" s="14" t="s">
        <v>27</v>
      </c>
    </row>
    <row r="5" spans="1:14" x14ac:dyDescent="0.25">
      <c r="A5" s="5"/>
      <c r="B5" s="15" t="s">
        <v>15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4" x14ac:dyDescent="0.25">
      <c r="A6" s="7"/>
    </row>
    <row r="7" spans="1:14" x14ac:dyDescent="0.25">
      <c r="A7" s="7"/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</v>
      </c>
    </row>
    <row r="8" spans="1:14" x14ac:dyDescent="0.25">
      <c r="A8" s="7" t="s">
        <v>0</v>
      </c>
    </row>
    <row r="9" spans="1:14" x14ac:dyDescent="0.25">
      <c r="A9" s="6" t="s">
        <v>22</v>
      </c>
      <c r="B9" s="12">
        <v>5739.33</v>
      </c>
      <c r="C9" s="12">
        <v>5893.6</v>
      </c>
      <c r="D9" s="12">
        <v>5720.3</v>
      </c>
      <c r="E9" s="12">
        <v>5598.27</v>
      </c>
      <c r="F9" s="12">
        <v>5731.46</v>
      </c>
      <c r="G9" s="12">
        <v>6432.1</v>
      </c>
      <c r="H9" s="12">
        <v>7993.21</v>
      </c>
      <c r="I9" s="12">
        <v>7940.59</v>
      </c>
      <c r="J9" s="12">
        <v>8412.42</v>
      </c>
      <c r="K9" s="12">
        <v>7292.83</v>
      </c>
      <c r="L9" s="12">
        <v>7503.92</v>
      </c>
      <c r="M9" s="12">
        <v>7036.51</v>
      </c>
      <c r="N9" s="12">
        <f>SUM(B9:M9)</f>
        <v>81294.539999999994</v>
      </c>
    </row>
    <row r="10" spans="1:14" x14ac:dyDescent="0.2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x14ac:dyDescent="0.25">
      <c r="A11" s="7" t="s">
        <v>23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x14ac:dyDescent="0.25">
      <c r="A12" s="6" t="s">
        <v>22</v>
      </c>
      <c r="B12" s="12">
        <f>449.36+258.61</f>
        <v>707.97</v>
      </c>
      <c r="C12" s="12">
        <f>120.46+366.59</f>
        <v>487.04999999999995</v>
      </c>
      <c r="D12" s="12">
        <f>564.9+210.7+46.66</f>
        <v>822.25999999999988</v>
      </c>
      <c r="E12" s="12">
        <f>296.49+275.26+36.28</f>
        <v>608.03</v>
      </c>
      <c r="F12" s="12">
        <f>356.9+275.26</f>
        <v>632.16</v>
      </c>
      <c r="G12" s="12">
        <f>302.91+341.45+60.21</f>
        <v>704.57</v>
      </c>
      <c r="H12" s="12">
        <f>477.84+275.18+42.82</f>
        <v>795.84</v>
      </c>
      <c r="I12" s="12">
        <v>864.31</v>
      </c>
      <c r="J12" s="12">
        <f>1111.02+68.15</f>
        <v>1179.17</v>
      </c>
      <c r="K12" s="12">
        <f>844.86+39.9</f>
        <v>884.76</v>
      </c>
      <c r="L12" s="12">
        <f>807.86+28.24</f>
        <v>836.1</v>
      </c>
      <c r="M12" s="12">
        <f>702+39.9</f>
        <v>741.9</v>
      </c>
      <c r="N12" s="12">
        <f>SUM(B12:M12)</f>
        <v>9264.119999999999</v>
      </c>
    </row>
    <row r="13" spans="1:14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x14ac:dyDescent="0.25">
      <c r="A14" s="7" t="s">
        <v>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x14ac:dyDescent="0.25">
      <c r="A15" s="6" t="s">
        <v>22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/>
    </row>
    <row r="17" spans="1:14" x14ac:dyDescent="0.25">
      <c r="B17" s="15" t="s">
        <v>16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4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4" x14ac:dyDescent="0.25">
      <c r="A19" s="7"/>
      <c r="B19" s="6" t="s">
        <v>3</v>
      </c>
      <c r="C19" s="6" t="s">
        <v>4</v>
      </c>
      <c r="D19" s="6" t="s">
        <v>5</v>
      </c>
      <c r="E19" s="6" t="s">
        <v>6</v>
      </c>
      <c r="F19" s="6" t="s">
        <v>7</v>
      </c>
      <c r="G19" s="6" t="s">
        <v>8</v>
      </c>
      <c r="H19" s="6" t="s">
        <v>9</v>
      </c>
      <c r="I19" s="6" t="s">
        <v>10</v>
      </c>
      <c r="J19" s="6" t="s">
        <v>11</v>
      </c>
      <c r="K19" s="6" t="s">
        <v>12</v>
      </c>
      <c r="L19" s="6" t="s">
        <v>13</v>
      </c>
      <c r="M19" s="6" t="s">
        <v>14</v>
      </c>
      <c r="N19" s="6" t="s">
        <v>1</v>
      </c>
    </row>
    <row r="20" spans="1:14" x14ac:dyDescent="0.25">
      <c r="A20" s="7" t="s">
        <v>0</v>
      </c>
    </row>
    <row r="21" spans="1:14" x14ac:dyDescent="0.25">
      <c r="A21" s="6" t="s">
        <v>22</v>
      </c>
      <c r="B21" s="12">
        <v>7516.17</v>
      </c>
      <c r="C21" s="12">
        <v>7840.36</v>
      </c>
      <c r="D21" s="12">
        <v>7557.03</v>
      </c>
      <c r="E21" s="12">
        <v>7292.53</v>
      </c>
      <c r="F21" s="12">
        <v>7498.74</v>
      </c>
      <c r="G21" s="12">
        <v>8342.2000000000007</v>
      </c>
      <c r="H21" s="12">
        <v>8670.98</v>
      </c>
      <c r="I21" s="12">
        <v>8653.3700000000008</v>
      </c>
      <c r="J21" s="12">
        <v>9281.01</v>
      </c>
      <c r="K21" s="12">
        <v>8222.4500000000007</v>
      </c>
      <c r="L21" s="12">
        <v>8221.6</v>
      </c>
      <c r="M21" s="12">
        <v>7834.71</v>
      </c>
      <c r="N21" s="12">
        <f>SUM(B21:M21)</f>
        <v>96931.150000000009</v>
      </c>
    </row>
    <row r="22" spans="1:14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x14ac:dyDescent="0.25">
      <c r="A23" s="7" t="s">
        <v>23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22</v>
      </c>
      <c r="B24" s="12">
        <f>806.6+392.49</f>
        <v>1199.0900000000001</v>
      </c>
      <c r="C24" s="12">
        <f>139.18+531.32</f>
        <v>670.5</v>
      </c>
      <c r="D24" s="12">
        <f>834.46+316.93</f>
        <v>1151.3900000000001</v>
      </c>
      <c r="E24" s="12">
        <f>455.23+367.04</f>
        <v>822.27</v>
      </c>
      <c r="F24" s="12">
        <f>472.92+367.04</f>
        <v>839.96</v>
      </c>
      <c r="G24" s="12">
        <f>490.17+479.91</f>
        <v>970.08</v>
      </c>
      <c r="H24" s="12">
        <f>597.56+305.11</f>
        <v>902.67</v>
      </c>
      <c r="I24" s="12">
        <v>1055.4000000000001</v>
      </c>
      <c r="J24" s="12">
        <v>1101.05</v>
      </c>
      <c r="K24" s="12">
        <v>1285.03</v>
      </c>
      <c r="L24" s="12">
        <v>980.83</v>
      </c>
      <c r="M24" s="12">
        <v>857.77</v>
      </c>
      <c r="N24" s="12">
        <f>SUM(B24:M24)</f>
        <v>11836.04</v>
      </c>
    </row>
  </sheetData>
  <mergeCells count="2">
    <mergeCell ref="B5:M5"/>
    <mergeCell ref="B17:M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4"/>
  <sheetViews>
    <sheetView workbookViewId="0">
      <selection sqref="A1:A3"/>
    </sheetView>
  </sheetViews>
  <sheetFormatPr defaultRowHeight="15" x14ac:dyDescent="0.25"/>
  <cols>
    <col min="1" max="1" width="15" style="6" customWidth="1"/>
    <col min="2" max="13" width="12.5703125" style="6" bestFit="1" customWidth="1"/>
    <col min="14" max="14" width="17.7109375" style="6" customWidth="1"/>
    <col min="15" max="16384" width="9.140625" style="6"/>
  </cols>
  <sheetData>
    <row r="1" spans="1:14" x14ac:dyDescent="0.25">
      <c r="A1" s="14" t="s">
        <v>25</v>
      </c>
    </row>
    <row r="2" spans="1:14" x14ac:dyDescent="0.25">
      <c r="A2" s="14" t="s">
        <v>26</v>
      </c>
    </row>
    <row r="3" spans="1:14" x14ac:dyDescent="0.25">
      <c r="A3" s="14" t="s">
        <v>27</v>
      </c>
    </row>
    <row r="5" spans="1:14" x14ac:dyDescent="0.25">
      <c r="A5" s="8"/>
      <c r="B5" s="15" t="s">
        <v>24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4" x14ac:dyDescent="0.25">
      <c r="A6" s="7"/>
    </row>
    <row r="7" spans="1:14" x14ac:dyDescent="0.25">
      <c r="A7" s="7"/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</v>
      </c>
    </row>
    <row r="8" spans="1:14" x14ac:dyDescent="0.25">
      <c r="A8" s="7" t="s">
        <v>0</v>
      </c>
    </row>
    <row r="9" spans="1:14" x14ac:dyDescent="0.25">
      <c r="A9" s="6" t="s">
        <v>22</v>
      </c>
      <c r="B9" s="12">
        <v>7014.12</v>
      </c>
      <c r="C9" s="12">
        <v>7065.67</v>
      </c>
      <c r="D9" s="12">
        <v>6714.33</v>
      </c>
      <c r="E9" s="12">
        <v>6706.72</v>
      </c>
      <c r="F9" s="12">
        <v>6854.57</v>
      </c>
      <c r="G9" s="12">
        <v>8154.66</v>
      </c>
      <c r="H9" s="12">
        <v>7798.85</v>
      </c>
      <c r="I9" s="12">
        <v>7820.33</v>
      </c>
      <c r="J9" s="12">
        <v>7614.33</v>
      </c>
      <c r="K9" s="12">
        <v>7660.84</v>
      </c>
      <c r="L9" s="12">
        <v>7410.43</v>
      </c>
      <c r="M9" s="12">
        <v>7349.39</v>
      </c>
      <c r="N9" s="12">
        <f>SUM(B9:M9)</f>
        <v>88164.24</v>
      </c>
    </row>
    <row r="10" spans="1:14" x14ac:dyDescent="0.2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x14ac:dyDescent="0.25">
      <c r="A11" s="7" t="s">
        <v>23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x14ac:dyDescent="0.25">
      <c r="A12" s="6" t="s">
        <v>22</v>
      </c>
      <c r="B12" s="12">
        <f>817.96+28.24</f>
        <v>846.2</v>
      </c>
      <c r="C12" s="12">
        <f>844.34+39.9</f>
        <v>884.24</v>
      </c>
      <c r="D12" s="12">
        <f>1071.39+39.9</f>
        <v>1111.2900000000002</v>
      </c>
      <c r="E12" s="12">
        <f>564.43+17.49</f>
        <v>581.91999999999996</v>
      </c>
      <c r="F12" s="12">
        <f>578.17+5.83</f>
        <v>584</v>
      </c>
      <c r="G12" s="12">
        <f>966.59+17.49</f>
        <v>984.08</v>
      </c>
      <c r="H12" s="12">
        <f>677.15+5.83</f>
        <v>682.98</v>
      </c>
      <c r="I12" s="12">
        <f>468.9+17.49</f>
        <v>486.39</v>
      </c>
      <c r="J12" s="12">
        <f>424.42+17.49</f>
        <v>441.91</v>
      </c>
      <c r="K12" s="12">
        <f>1009.51+17.49</f>
        <v>1027</v>
      </c>
      <c r="L12" s="12">
        <f>329.69+17.49</f>
        <v>347.18</v>
      </c>
      <c r="M12" s="12">
        <f>664.75+17.49</f>
        <v>682.24</v>
      </c>
      <c r="N12" s="12">
        <f>SUM(B12:M12)</f>
        <v>8659.4300000000021</v>
      </c>
    </row>
    <row r="13" spans="1:14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x14ac:dyDescent="0.25">
      <c r="A14" s="7" t="s">
        <v>2</v>
      </c>
      <c r="B14" s="12">
        <v>0</v>
      </c>
      <c r="C14" s="12">
        <v>0</v>
      </c>
      <c r="D14" s="12">
        <v>0</v>
      </c>
      <c r="E14" s="12">
        <v>0</v>
      </c>
      <c r="F14" s="12">
        <v>251.26</v>
      </c>
      <c r="G14" s="12">
        <v>550.98</v>
      </c>
      <c r="H14" s="12">
        <v>546.94000000000005</v>
      </c>
      <c r="I14" s="12">
        <v>839.2</v>
      </c>
      <c r="J14" s="12">
        <v>1030.31</v>
      </c>
      <c r="K14" s="12">
        <v>772.92</v>
      </c>
      <c r="L14" s="10">
        <v>-2525.71</v>
      </c>
      <c r="M14" s="12">
        <v>635.5</v>
      </c>
      <c r="N14" s="12">
        <f>SUM(B14:M14)</f>
        <v>2101.4</v>
      </c>
    </row>
    <row r="15" spans="1:14" x14ac:dyDescent="0.25">
      <c r="A15" s="6" t="s">
        <v>22</v>
      </c>
    </row>
    <row r="17" spans="1:14" x14ac:dyDescent="0.25">
      <c r="B17" s="15" t="s">
        <v>17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4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4" x14ac:dyDescent="0.25">
      <c r="A19" s="7"/>
      <c r="B19" s="6" t="s">
        <v>3</v>
      </c>
      <c r="C19" s="6" t="s">
        <v>4</v>
      </c>
      <c r="D19" s="6" t="s">
        <v>5</v>
      </c>
      <c r="E19" s="6" t="s">
        <v>6</v>
      </c>
      <c r="F19" s="6" t="s">
        <v>7</v>
      </c>
      <c r="G19" s="6" t="s">
        <v>8</v>
      </c>
      <c r="H19" s="6" t="s">
        <v>9</v>
      </c>
      <c r="I19" s="6" t="s">
        <v>10</v>
      </c>
      <c r="J19" s="6" t="s">
        <v>11</v>
      </c>
      <c r="K19" s="6" t="s">
        <v>12</v>
      </c>
      <c r="L19" s="6" t="s">
        <v>13</v>
      </c>
      <c r="M19" s="6" t="s">
        <v>14</v>
      </c>
      <c r="N19" s="6" t="s">
        <v>1</v>
      </c>
    </row>
    <row r="20" spans="1:14" x14ac:dyDescent="0.25">
      <c r="A20" s="7" t="s">
        <v>0</v>
      </c>
    </row>
    <row r="21" spans="1:14" x14ac:dyDescent="0.25">
      <c r="A21" s="6" t="s">
        <v>22</v>
      </c>
      <c r="B21" s="12">
        <v>7735.25</v>
      </c>
      <c r="C21" s="12">
        <v>7944.53</v>
      </c>
      <c r="D21" s="12">
        <v>7562.57</v>
      </c>
      <c r="E21" s="12">
        <v>7297.73</v>
      </c>
      <c r="F21" s="12">
        <v>7693.64</v>
      </c>
      <c r="G21" s="12">
        <v>8915.35</v>
      </c>
      <c r="H21" s="12">
        <v>8905.36</v>
      </c>
      <c r="I21" s="12">
        <v>8594.09</v>
      </c>
      <c r="J21" s="12">
        <v>8227.77</v>
      </c>
      <c r="K21" s="12">
        <v>8592.5</v>
      </c>
      <c r="L21" s="12">
        <v>8348.65</v>
      </c>
      <c r="M21" s="12">
        <v>8050.87</v>
      </c>
      <c r="N21" s="12">
        <f>SUM(B21:M21)</f>
        <v>97868.31</v>
      </c>
    </row>
    <row r="22" spans="1:14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x14ac:dyDescent="0.25">
      <c r="A23" s="7" t="s">
        <v>23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22</v>
      </c>
      <c r="B24" s="12">
        <v>876.79</v>
      </c>
      <c r="C24" s="12">
        <v>1032.23</v>
      </c>
      <c r="D24" s="12">
        <v>1395.79</v>
      </c>
      <c r="E24" s="12">
        <v>755.83</v>
      </c>
      <c r="F24" s="12">
        <v>782.56</v>
      </c>
      <c r="G24" s="12">
        <v>1225.1400000000001</v>
      </c>
      <c r="H24" s="12">
        <v>820.01</v>
      </c>
      <c r="I24" s="12">
        <v>706.31</v>
      </c>
      <c r="J24" s="12">
        <v>596.91</v>
      </c>
      <c r="K24" s="12">
        <v>1158.17</v>
      </c>
      <c r="L24" s="12">
        <v>482.25</v>
      </c>
      <c r="M24" s="12">
        <v>862.09</v>
      </c>
      <c r="N24" s="12">
        <f>SUM(B24:M24)</f>
        <v>10694.08</v>
      </c>
    </row>
    <row r="26" spans="1:14" x14ac:dyDescent="0.25">
      <c r="A26" s="7"/>
    </row>
    <row r="28" spans="1:14" x14ac:dyDescent="0.25">
      <c r="A28" s="7"/>
    </row>
    <row r="30" spans="1:14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2" spans="1:14" x14ac:dyDescent="0.25">
      <c r="A32" s="7"/>
    </row>
    <row r="34" spans="2:13" x14ac:dyDescent="0.2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</sheetData>
  <mergeCells count="2">
    <mergeCell ref="B5:M5"/>
    <mergeCell ref="B17:M17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sqref="A1:A3"/>
    </sheetView>
  </sheetViews>
  <sheetFormatPr defaultRowHeight="15" x14ac:dyDescent="0.25"/>
  <cols>
    <col min="1" max="1" width="15" style="6" customWidth="1"/>
    <col min="2" max="4" width="10.5703125" style="6" bestFit="1" customWidth="1"/>
    <col min="5" max="5" width="10.7109375" style="6" bestFit="1" customWidth="1"/>
    <col min="6" max="13" width="10.5703125" style="6" bestFit="1" customWidth="1"/>
    <col min="14" max="14" width="17.7109375" style="6" customWidth="1"/>
    <col min="15" max="16384" width="9.140625" style="6"/>
  </cols>
  <sheetData>
    <row r="1" spans="1:14" x14ac:dyDescent="0.25">
      <c r="A1" s="14" t="s">
        <v>25</v>
      </c>
    </row>
    <row r="2" spans="1:14" x14ac:dyDescent="0.25">
      <c r="A2" s="14" t="s">
        <v>26</v>
      </c>
    </row>
    <row r="3" spans="1:14" x14ac:dyDescent="0.25">
      <c r="A3" s="14" t="s">
        <v>27</v>
      </c>
    </row>
    <row r="5" spans="1:14" x14ac:dyDescent="0.25">
      <c r="A5" s="9"/>
      <c r="B5" s="15" t="s">
        <v>18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4" x14ac:dyDescent="0.25">
      <c r="A6" s="7"/>
    </row>
    <row r="7" spans="1:14" x14ac:dyDescent="0.25">
      <c r="A7" s="7"/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</v>
      </c>
    </row>
    <row r="8" spans="1:14" x14ac:dyDescent="0.25">
      <c r="A8" s="7" t="s">
        <v>0</v>
      </c>
    </row>
    <row r="9" spans="1:14" x14ac:dyDescent="0.25">
      <c r="A9" s="6" t="s">
        <v>22</v>
      </c>
      <c r="B9" s="12">
        <v>7298.17</v>
      </c>
      <c r="C9" s="12">
        <v>6949.5</v>
      </c>
      <c r="D9" s="12">
        <v>6541.74</v>
      </c>
      <c r="E9" s="11">
        <v>6277.49</v>
      </c>
      <c r="F9" s="11">
        <v>6863.13</v>
      </c>
      <c r="G9" s="11">
        <v>6878.11</v>
      </c>
      <c r="H9" s="11">
        <v>7068.15</v>
      </c>
      <c r="I9" s="11">
        <v>7755.65</v>
      </c>
      <c r="J9" s="11">
        <v>6811.37</v>
      </c>
      <c r="K9" s="11">
        <v>7133.22</v>
      </c>
      <c r="L9" s="11">
        <v>6863.47</v>
      </c>
      <c r="M9" s="11">
        <v>6804.39</v>
      </c>
      <c r="N9" s="12">
        <f>SUM(B9:M9)</f>
        <v>83244.39</v>
      </c>
    </row>
    <row r="11" spans="1:14" x14ac:dyDescent="0.25">
      <c r="A11" s="7" t="s">
        <v>23</v>
      </c>
    </row>
    <row r="12" spans="1:14" x14ac:dyDescent="0.25">
      <c r="A12" s="6" t="s">
        <v>22</v>
      </c>
      <c r="B12" s="12">
        <v>955.78</v>
      </c>
      <c r="C12" s="12">
        <f>925.66+11.66</f>
        <v>937.31999999999994</v>
      </c>
      <c r="D12" s="12">
        <f>953.92+17.49</f>
        <v>971.41</v>
      </c>
      <c r="E12" s="10">
        <v>248.68</v>
      </c>
      <c r="F12" s="10">
        <v>873.46</v>
      </c>
      <c r="G12" s="10">
        <v>611.97</v>
      </c>
      <c r="H12" s="10">
        <v>689.75</v>
      </c>
      <c r="I12" s="10">
        <v>727.14</v>
      </c>
      <c r="J12" s="10">
        <v>686.33</v>
      </c>
      <c r="K12" s="10">
        <v>690.69</v>
      </c>
      <c r="L12" s="10">
        <v>710.95</v>
      </c>
      <c r="M12" s="10">
        <v>854.57</v>
      </c>
      <c r="N12" s="12">
        <f>SUM(B12:M12)</f>
        <v>8958.0500000000011</v>
      </c>
    </row>
    <row r="13" spans="1:14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x14ac:dyDescent="0.25">
      <c r="A14" s="7" t="s">
        <v>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x14ac:dyDescent="0.25">
      <c r="A15" s="6" t="s">
        <v>22</v>
      </c>
      <c r="B15" s="12">
        <v>659.69</v>
      </c>
      <c r="C15" s="12">
        <v>642.67999999999995</v>
      </c>
      <c r="D15" s="12">
        <v>789.33</v>
      </c>
      <c r="E15" s="10">
        <v>767.73</v>
      </c>
      <c r="F15" s="10">
        <v>747.39</v>
      </c>
      <c r="G15" s="10">
        <v>717.89</v>
      </c>
      <c r="H15" s="10">
        <v>831.45</v>
      </c>
      <c r="I15" s="10">
        <v>879.1</v>
      </c>
      <c r="J15" s="10">
        <v>0</v>
      </c>
      <c r="K15" s="10">
        <v>721.43</v>
      </c>
      <c r="L15" s="10">
        <v>616.86</v>
      </c>
      <c r="M15" s="10">
        <v>653.32000000000005</v>
      </c>
      <c r="N15" s="12">
        <f>SUM(B15:M15)</f>
        <v>8026.87</v>
      </c>
    </row>
    <row r="17" spans="1:14" x14ac:dyDescent="0.25">
      <c r="B17" s="15" t="s">
        <v>19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4" x14ac:dyDescent="0.2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4" x14ac:dyDescent="0.25">
      <c r="A19" s="7"/>
      <c r="B19" s="6" t="s">
        <v>3</v>
      </c>
      <c r="C19" s="6" t="s">
        <v>4</v>
      </c>
      <c r="D19" s="6" t="s">
        <v>5</v>
      </c>
      <c r="E19" s="6" t="s">
        <v>6</v>
      </c>
      <c r="F19" s="6" t="s">
        <v>7</v>
      </c>
      <c r="G19" s="6" t="s">
        <v>8</v>
      </c>
      <c r="H19" s="6" t="s">
        <v>9</v>
      </c>
      <c r="I19" s="6" t="s">
        <v>10</v>
      </c>
      <c r="J19" s="6" t="s">
        <v>11</v>
      </c>
      <c r="K19" s="6" t="s">
        <v>12</v>
      </c>
      <c r="L19" s="6" t="s">
        <v>13</v>
      </c>
      <c r="M19" s="6" t="s">
        <v>14</v>
      </c>
      <c r="N19" s="6" t="s">
        <v>1</v>
      </c>
    </row>
    <row r="20" spans="1:14" x14ac:dyDescent="0.25">
      <c r="A20" s="7" t="s">
        <v>0</v>
      </c>
    </row>
    <row r="21" spans="1:14" x14ac:dyDescent="0.25">
      <c r="A21" s="6" t="s">
        <v>22</v>
      </c>
      <c r="B21" s="12">
        <v>8141.99</v>
      </c>
      <c r="C21" s="12">
        <v>7723.81</v>
      </c>
      <c r="D21" s="12">
        <v>7391.8</v>
      </c>
      <c r="E21" s="11">
        <v>7201.4</v>
      </c>
      <c r="F21" s="11">
        <v>7926.47</v>
      </c>
      <c r="G21" s="11">
        <v>7821.91</v>
      </c>
      <c r="H21" s="11">
        <v>8060.99</v>
      </c>
      <c r="I21" s="11">
        <v>8650.15</v>
      </c>
      <c r="J21" s="11">
        <v>7694.2</v>
      </c>
      <c r="K21" s="11">
        <v>8367.5400000000009</v>
      </c>
      <c r="L21" s="11">
        <v>7762.27</v>
      </c>
      <c r="M21" s="11">
        <v>7719.58</v>
      </c>
      <c r="N21" s="12">
        <f>SUM(B21:M21)</f>
        <v>94462.110000000015</v>
      </c>
    </row>
    <row r="22" spans="1:14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4" x14ac:dyDescent="0.25">
      <c r="A23" s="7" t="s">
        <v>23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4" x14ac:dyDescent="0.25">
      <c r="A24" s="6" t="s">
        <v>22</v>
      </c>
      <c r="B24" s="12">
        <v>1246.22</v>
      </c>
      <c r="C24" s="12">
        <v>1190.7</v>
      </c>
      <c r="D24" s="12">
        <v>1229.28</v>
      </c>
      <c r="E24" s="10">
        <v>318.89</v>
      </c>
      <c r="F24" s="10">
        <v>1077.3699999999999</v>
      </c>
      <c r="G24" s="10">
        <v>793.4</v>
      </c>
      <c r="H24" s="10">
        <v>928.04</v>
      </c>
      <c r="I24" s="10">
        <v>950.02</v>
      </c>
      <c r="J24" s="10">
        <v>902.11</v>
      </c>
      <c r="K24" s="10">
        <v>933.07</v>
      </c>
      <c r="L24" s="10">
        <v>571.4</v>
      </c>
      <c r="M24" s="10">
        <v>952.29</v>
      </c>
      <c r="N24" s="12">
        <f>SUM(B24:M24)</f>
        <v>11092.789999999997</v>
      </c>
    </row>
    <row r="25" spans="1:14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4" x14ac:dyDescent="0.25">
      <c r="A26" s="7"/>
    </row>
    <row r="28" spans="1:14" x14ac:dyDescent="0.25">
      <c r="A28" s="7"/>
    </row>
    <row r="30" spans="1:14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2" spans="1:14" x14ac:dyDescent="0.25">
      <c r="A32" s="7"/>
    </row>
    <row r="34" spans="2:13" x14ac:dyDescent="0.2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</sheetData>
  <mergeCells count="2">
    <mergeCell ref="B5:M5"/>
    <mergeCell ref="B17:M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A3" sqref="A3"/>
    </sheetView>
  </sheetViews>
  <sheetFormatPr defaultRowHeight="15" x14ac:dyDescent="0.25"/>
  <cols>
    <col min="1" max="1" width="15" customWidth="1"/>
    <col min="2" max="5" width="12.5703125" bestFit="1" customWidth="1"/>
    <col min="14" max="14" width="17.7109375" customWidth="1"/>
  </cols>
  <sheetData>
    <row r="1" spans="1:14" x14ac:dyDescent="0.25">
      <c r="A1" s="14" t="s">
        <v>25</v>
      </c>
    </row>
    <row r="2" spans="1:14" x14ac:dyDescent="0.25">
      <c r="A2" s="14" t="s">
        <v>28</v>
      </c>
    </row>
    <row r="3" spans="1:14" x14ac:dyDescent="0.25">
      <c r="A3" s="14" t="s">
        <v>27</v>
      </c>
    </row>
    <row r="5" spans="1:14" x14ac:dyDescent="0.25">
      <c r="A5" s="4"/>
      <c r="B5" s="16" t="s">
        <v>20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4" x14ac:dyDescent="0.25">
      <c r="A6" s="1"/>
    </row>
    <row r="7" spans="1:14" x14ac:dyDescent="0.25">
      <c r="A7" s="1"/>
      <c r="B7" t="s">
        <v>3</v>
      </c>
      <c r="C7" t="s">
        <v>4</v>
      </c>
      <c r="D7" t="s">
        <v>5</v>
      </c>
      <c r="E7" t="s">
        <v>6</v>
      </c>
      <c r="F7" t="s">
        <v>7</v>
      </c>
      <c r="G7" t="s">
        <v>8</v>
      </c>
      <c r="H7" t="s">
        <v>9</v>
      </c>
      <c r="I7" t="s">
        <v>10</v>
      </c>
      <c r="J7" t="s">
        <v>11</v>
      </c>
      <c r="K7" t="s">
        <v>12</v>
      </c>
      <c r="L7" t="s">
        <v>13</v>
      </c>
      <c r="M7" t="s">
        <v>14</v>
      </c>
      <c r="N7" t="s">
        <v>1</v>
      </c>
    </row>
    <row r="8" spans="1:14" x14ac:dyDescent="0.25">
      <c r="A8" s="1" t="s">
        <v>0</v>
      </c>
    </row>
    <row r="9" spans="1:14" x14ac:dyDescent="0.25">
      <c r="A9" t="s">
        <v>22</v>
      </c>
      <c r="B9" s="11">
        <v>7026.37</v>
      </c>
      <c r="C9" s="11">
        <v>6289.87</v>
      </c>
      <c r="D9" s="11">
        <v>2979.5</v>
      </c>
      <c r="N9" s="13">
        <f>SUM(B9:M9)</f>
        <v>16295.74</v>
      </c>
    </row>
    <row r="11" spans="1:14" x14ac:dyDescent="0.25">
      <c r="A11" s="7" t="s">
        <v>23</v>
      </c>
    </row>
    <row r="12" spans="1:14" x14ac:dyDescent="0.25">
      <c r="A12" t="s">
        <v>22</v>
      </c>
      <c r="B12" s="10">
        <v>646.69000000000005</v>
      </c>
      <c r="C12" s="10">
        <v>462.69</v>
      </c>
      <c r="D12" s="10">
        <v>458.71</v>
      </c>
      <c r="N12" s="13">
        <f>SUM(B12:M12)</f>
        <v>1568.0900000000001</v>
      </c>
    </row>
    <row r="14" spans="1:14" x14ac:dyDescent="0.25">
      <c r="A14" s="1" t="s">
        <v>2</v>
      </c>
    </row>
    <row r="15" spans="1:14" x14ac:dyDescent="0.25">
      <c r="A15" t="s">
        <v>22</v>
      </c>
      <c r="B15" s="10">
        <v>653.41</v>
      </c>
      <c r="C15" s="10">
        <v>663.28</v>
      </c>
      <c r="D15" s="10">
        <v>602.37</v>
      </c>
      <c r="N15" s="13">
        <f>SUM(B15:M15)</f>
        <v>1919.06</v>
      </c>
    </row>
    <row r="17" spans="1:14" x14ac:dyDescent="0.25">
      <c r="B17" s="16" t="s">
        <v>21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4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4" x14ac:dyDescent="0.25">
      <c r="A19" s="1"/>
      <c r="B19" t="s">
        <v>3</v>
      </c>
      <c r="C19" t="s">
        <v>4</v>
      </c>
      <c r="D19" t="s">
        <v>5</v>
      </c>
      <c r="E19" t="s">
        <v>6</v>
      </c>
      <c r="F19" t="s">
        <v>7</v>
      </c>
      <c r="G19" t="s">
        <v>8</v>
      </c>
      <c r="H19" t="s">
        <v>9</v>
      </c>
      <c r="I19" t="s">
        <v>10</v>
      </c>
      <c r="J19" t="s">
        <v>11</v>
      </c>
      <c r="K19" t="s">
        <v>12</v>
      </c>
      <c r="L19" t="s">
        <v>13</v>
      </c>
      <c r="M19" t="s">
        <v>14</v>
      </c>
      <c r="N19" t="s">
        <v>1</v>
      </c>
    </row>
    <row r="20" spans="1:14" x14ac:dyDescent="0.25">
      <c r="A20" s="1" t="s">
        <v>0</v>
      </c>
    </row>
    <row r="21" spans="1:14" x14ac:dyDescent="0.25">
      <c r="A21" t="s">
        <v>22</v>
      </c>
      <c r="B21" s="11">
        <v>7747.11</v>
      </c>
      <c r="C21" s="11">
        <v>7081.38</v>
      </c>
      <c r="D21" s="11">
        <v>3805.31</v>
      </c>
      <c r="N21" s="13">
        <f>SUM(B21:M21)</f>
        <v>18633.8</v>
      </c>
    </row>
    <row r="23" spans="1:14" x14ac:dyDescent="0.25">
      <c r="A23" s="7" t="s">
        <v>23</v>
      </c>
    </row>
    <row r="24" spans="1:14" x14ac:dyDescent="0.25">
      <c r="A24" t="s">
        <v>22</v>
      </c>
      <c r="B24" s="10">
        <v>842.34</v>
      </c>
      <c r="C24" s="10">
        <v>620.14</v>
      </c>
      <c r="D24" s="10">
        <v>597.98</v>
      </c>
      <c r="N24" s="13">
        <f>SUM(B24:M24)</f>
        <v>2060.46</v>
      </c>
    </row>
    <row r="26" spans="1:14" x14ac:dyDescent="0.25">
      <c r="A26" s="1"/>
    </row>
    <row r="27" spans="1:14" x14ac:dyDescent="0.25">
      <c r="B27" s="3"/>
      <c r="C27" s="3"/>
      <c r="D27" s="3"/>
      <c r="E27" s="3"/>
      <c r="F27" s="3"/>
    </row>
    <row r="28" spans="1:14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30" spans="1:14" x14ac:dyDescent="0.25">
      <c r="A30" s="1"/>
    </row>
    <row r="31" spans="1:14" x14ac:dyDescent="0.25">
      <c r="B31" s="3"/>
      <c r="C31" s="3"/>
      <c r="D31" s="3"/>
      <c r="E31" s="3"/>
      <c r="F31" s="3"/>
    </row>
    <row r="32" spans="1:14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</sheetData>
  <mergeCells count="2">
    <mergeCell ref="B5:M5"/>
    <mergeCell ref="B17:M1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2017 Water_Sewer</vt:lpstr>
      <vt:lpstr>2018 Water_Sewer</vt:lpstr>
      <vt:lpstr>2019 Water_Sewer</vt:lpstr>
      <vt:lpstr>2020 Water_Sewer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Schmuck</dc:creator>
  <cp:lastModifiedBy>Scott Schmuck</cp:lastModifiedBy>
  <dcterms:created xsi:type="dcterms:W3CDTF">2020-06-25T16:43:33Z</dcterms:created>
  <dcterms:modified xsi:type="dcterms:W3CDTF">2020-07-02T19:14:08Z</dcterms:modified>
</cp:coreProperties>
</file>