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bin Slone\Documents\PSC-Financial\2020\"/>
    </mc:Choice>
  </mc:AlternateContent>
  <xr:revisionPtr revIDLastSave="0" documentId="8_{4F65A1D0-C7C4-4780-A1A9-23F60D45E585}" xr6:coauthVersionLast="45" xr6:coauthVersionMax="45" xr10:uidLastSave="{00000000-0000-0000-0000-000000000000}"/>
  <bookViews>
    <workbookView xWindow="-120" yWindow="-120" windowWidth="19440" windowHeight="15000" activeTab="5" xr2:uid="{798EFAD5-7501-4D58-9E9C-5B629D6CF730}"/>
  </bookViews>
  <sheets>
    <sheet name="Item #3" sheetId="1" r:id="rId1"/>
    <sheet name="Item #4" sheetId="2" r:id="rId2"/>
    <sheet name="Item #5" sheetId="4" r:id="rId3"/>
    <sheet name="Item #6" sheetId="5" r:id="rId4"/>
    <sheet name="Item #7" sheetId="6" r:id="rId5"/>
    <sheet name="Item #9" sheetId="8" r:id="rId6"/>
    <sheet name="Item #10" sheetId="7" r:id="rId7"/>
    <sheet name="Item #11" sheetId="3" r:id="rId8"/>
    <sheet name="Item #14" sheetId="9" r:id="rId9"/>
  </sheets>
  <definedNames>
    <definedName name="_xlnm.Print_Area" localSheetId="6">'Item #10'!$B$1:$Q$27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4" i="8" l="1"/>
  <c r="F24" i="8"/>
  <c r="E23" i="8"/>
  <c r="F23" i="8"/>
  <c r="E22" i="8"/>
  <c r="F22" i="8"/>
  <c r="E21" i="8"/>
  <c r="F21" i="8" s="1"/>
  <c r="E20" i="8"/>
  <c r="F20" i="8" s="1"/>
  <c r="B16" i="3" l="1"/>
  <c r="F64" i="2"/>
  <c r="G64" i="2"/>
  <c r="F65" i="2"/>
  <c r="G65" i="2"/>
  <c r="F66" i="2"/>
  <c r="G66" i="2"/>
  <c r="F67" i="2"/>
  <c r="G67" i="2"/>
  <c r="F68" i="2"/>
  <c r="G68" i="2"/>
  <c r="B69" i="2"/>
  <c r="C69" i="2"/>
  <c r="D69" i="2"/>
  <c r="E69" i="2"/>
  <c r="F69" i="2"/>
  <c r="G69" i="2"/>
  <c r="F73" i="2"/>
  <c r="F48" i="2"/>
  <c r="F40" i="2"/>
  <c r="D16" i="3"/>
  <c r="D27" i="5"/>
  <c r="C27" i="5"/>
  <c r="B27" i="5"/>
  <c r="E17" i="2"/>
  <c r="E16" i="2"/>
  <c r="E15" i="2"/>
  <c r="E14" i="2"/>
  <c r="D18" i="2"/>
  <c r="E13" i="2"/>
  <c r="D7" i="2"/>
  <c r="D9" i="2" l="1"/>
  <c r="E7" i="2" s="1"/>
  <c r="F7" i="2" s="1"/>
  <c r="G7" i="2" s="1"/>
  <c r="D86" i="2"/>
  <c r="D85" i="2"/>
  <c r="D84" i="2"/>
  <c r="D83" i="2"/>
  <c r="D82" i="2"/>
  <c r="E41" i="2"/>
  <c r="F41" i="2" s="1"/>
  <c r="E35" i="2"/>
  <c r="E34" i="2"/>
  <c r="F35" i="2"/>
  <c r="G35" i="2" s="1"/>
  <c r="E25" i="2"/>
  <c r="C87" i="2"/>
  <c r="C78" i="2"/>
  <c r="D78" i="2"/>
  <c r="E78" i="2"/>
  <c r="C61" i="2"/>
  <c r="D61" i="2"/>
  <c r="E61" i="2"/>
  <c r="C53" i="2"/>
  <c r="D53" i="2"/>
  <c r="E53" i="2"/>
  <c r="C45" i="2"/>
  <c r="D45" i="2"/>
  <c r="E42" i="2" s="1"/>
  <c r="F42" i="2" s="1"/>
  <c r="G42" i="2" s="1"/>
  <c r="C36" i="2"/>
  <c r="D36" i="2"/>
  <c r="E33" i="2" s="1"/>
  <c r="C18" i="2"/>
  <c r="F77" i="2"/>
  <c r="G77" i="2" s="1"/>
  <c r="F76" i="2"/>
  <c r="G76" i="2" s="1"/>
  <c r="F75" i="2"/>
  <c r="G75" i="2" s="1"/>
  <c r="F74" i="2"/>
  <c r="G74" i="2" s="1"/>
  <c r="G73" i="2"/>
  <c r="F60" i="2"/>
  <c r="G60" i="2" s="1"/>
  <c r="F59" i="2"/>
  <c r="G59" i="2" s="1"/>
  <c r="F58" i="2"/>
  <c r="G58" i="2" s="1"/>
  <c r="F57" i="2"/>
  <c r="F56" i="2"/>
  <c r="G56" i="2" s="1"/>
  <c r="F52" i="2"/>
  <c r="G52" i="2" s="1"/>
  <c r="F51" i="2"/>
  <c r="F50" i="2"/>
  <c r="G50" i="2" s="1"/>
  <c r="F49" i="2"/>
  <c r="G49" i="2" s="1"/>
  <c r="G48" i="2"/>
  <c r="F34" i="2"/>
  <c r="G34" i="2" s="1"/>
  <c r="C27" i="2"/>
  <c r="D27" i="2"/>
  <c r="B27" i="2"/>
  <c r="F25" i="2"/>
  <c r="G25" i="2" s="1"/>
  <c r="F13" i="2"/>
  <c r="G13" i="2" s="1"/>
  <c r="F17" i="2"/>
  <c r="F16" i="2"/>
  <c r="G16" i="2" s="1"/>
  <c r="F15" i="2"/>
  <c r="G15" i="2" s="1"/>
  <c r="F14" i="2"/>
  <c r="G14" i="2" s="1"/>
  <c r="C82" i="2"/>
  <c r="C86" i="2"/>
  <c r="C85" i="2"/>
  <c r="C84" i="2"/>
  <c r="C83" i="2"/>
  <c r="C9" i="2"/>
  <c r="B86" i="2"/>
  <c r="B85" i="2"/>
  <c r="B84" i="2"/>
  <c r="B83" i="2"/>
  <c r="B82" i="2"/>
  <c r="B78" i="2"/>
  <c r="B61" i="2"/>
  <c r="B53" i="2"/>
  <c r="G51" i="2"/>
  <c r="B45" i="2"/>
  <c r="B36" i="2"/>
  <c r="B18" i="2"/>
  <c r="G17" i="2"/>
  <c r="B9" i="2"/>
  <c r="E85" i="2" l="1"/>
  <c r="E40" i="2"/>
  <c r="G40" i="2" s="1"/>
  <c r="E43" i="2"/>
  <c r="F43" i="2" s="1"/>
  <c r="G43" i="2" s="1"/>
  <c r="E44" i="2"/>
  <c r="F44" i="2" s="1"/>
  <c r="G44" i="2" s="1"/>
  <c r="E32" i="2"/>
  <c r="F32" i="2" s="1"/>
  <c r="F83" i="2" s="1"/>
  <c r="G83" i="2" s="1"/>
  <c r="F33" i="2"/>
  <c r="G33" i="2" s="1"/>
  <c r="E84" i="2"/>
  <c r="E31" i="2"/>
  <c r="E23" i="2"/>
  <c r="F23" i="2" s="1"/>
  <c r="G23" i="2" s="1"/>
  <c r="E24" i="2"/>
  <c r="F24" i="2" s="1"/>
  <c r="G24" i="2" s="1"/>
  <c r="E22" i="2"/>
  <c r="F22" i="2" s="1"/>
  <c r="G22" i="2" s="1"/>
  <c r="E26" i="2"/>
  <c r="F26" i="2" s="1"/>
  <c r="G26" i="2" s="1"/>
  <c r="E8" i="2"/>
  <c r="F8" i="2" s="1"/>
  <c r="G8" i="2" s="1"/>
  <c r="E6" i="2"/>
  <c r="F6" i="2" s="1"/>
  <c r="G6" i="2" s="1"/>
  <c r="E5" i="2"/>
  <c r="F5" i="2" s="1"/>
  <c r="E4" i="2"/>
  <c r="F4" i="2" s="1"/>
  <c r="G4" i="2" s="1"/>
  <c r="D87" i="2"/>
  <c r="F78" i="2"/>
  <c r="G78" i="2" s="1"/>
  <c r="F85" i="2"/>
  <c r="G85" i="2" s="1"/>
  <c r="F61" i="2"/>
  <c r="G61" i="2" s="1"/>
  <c r="F53" i="2"/>
  <c r="G53" i="2" s="1"/>
  <c r="F45" i="2"/>
  <c r="G45" i="2" s="1"/>
  <c r="G41" i="2"/>
  <c r="F86" i="2"/>
  <c r="G86" i="2" s="1"/>
  <c r="F84" i="2"/>
  <c r="G84" i="2" s="1"/>
  <c r="G57" i="2"/>
  <c r="F18" i="2"/>
  <c r="G18" i="2" s="1"/>
  <c r="B87" i="2"/>
  <c r="E86" i="2" l="1"/>
  <c r="G32" i="2"/>
  <c r="E83" i="2"/>
  <c r="F31" i="2"/>
  <c r="E82" i="2"/>
  <c r="F27" i="2"/>
  <c r="G27" i="2" s="1"/>
  <c r="G5" i="2"/>
  <c r="F9" i="2"/>
  <c r="G9" i="2" s="1"/>
  <c r="C26" i="8"/>
  <c r="E19" i="8"/>
  <c r="F19" i="8" s="1"/>
  <c r="D26" i="8"/>
  <c r="B87" i="5"/>
  <c r="C87" i="5"/>
  <c r="C86" i="5"/>
  <c r="C85" i="5"/>
  <c r="C84" i="5"/>
  <c r="C83" i="5"/>
  <c r="C82" i="5"/>
  <c r="B82" i="5"/>
  <c r="D73" i="5"/>
  <c r="D74" i="5"/>
  <c r="D75" i="5"/>
  <c r="D76" i="5"/>
  <c r="D77" i="5"/>
  <c r="B78" i="5"/>
  <c r="C78" i="5"/>
  <c r="D78" i="5" s="1"/>
  <c r="B86" i="5"/>
  <c r="B85" i="5"/>
  <c r="B84" i="5"/>
  <c r="B83" i="5"/>
  <c r="B28" i="4"/>
  <c r="C28" i="4"/>
  <c r="D28" i="4" s="1"/>
  <c r="D27" i="4"/>
  <c r="C28" i="1"/>
  <c r="F23" i="1"/>
  <c r="F24" i="1"/>
  <c r="F25" i="1"/>
  <c r="F26" i="1"/>
  <c r="F27" i="1"/>
  <c r="F22" i="1"/>
  <c r="D28" i="1"/>
  <c r="G27" i="1"/>
  <c r="E28" i="1"/>
  <c r="B28" i="1"/>
  <c r="E87" i="2" l="1"/>
  <c r="G31" i="2"/>
  <c r="F82" i="2"/>
  <c r="F36" i="2"/>
  <c r="G36" i="2" s="1"/>
  <c r="D87" i="5"/>
  <c r="F28" i="1"/>
  <c r="E16" i="1"/>
  <c r="G82" i="2" l="1"/>
  <c r="F87" i="2"/>
  <c r="G87" i="2" s="1"/>
  <c r="F16" i="1"/>
  <c r="G22" i="1"/>
  <c r="E10" i="1"/>
  <c r="F10" i="1" s="1"/>
  <c r="E4" i="1"/>
  <c r="F4" i="1" s="1"/>
  <c r="I7" i="9" l="1"/>
  <c r="K7" i="9" s="1"/>
  <c r="D18" i="7" l="1"/>
  <c r="D19" i="7"/>
  <c r="D20" i="7"/>
  <c r="D21" i="7"/>
  <c r="D17" i="7"/>
  <c r="E15" i="8" l="1"/>
  <c r="F15" i="8" s="1"/>
  <c r="E16" i="8"/>
  <c r="F16" i="8" s="1"/>
  <c r="E17" i="8"/>
  <c r="F17" i="8" s="1"/>
  <c r="E18" i="8"/>
  <c r="F18" i="8" s="1"/>
  <c r="E14" i="8"/>
  <c r="F14" i="8" s="1"/>
  <c r="D9" i="8"/>
  <c r="E9" i="8" s="1"/>
  <c r="I4" i="8"/>
  <c r="J4" i="8" s="1"/>
  <c r="D4" i="8"/>
  <c r="E4" i="8" s="1"/>
  <c r="D12" i="7"/>
  <c r="D13" i="7"/>
  <c r="D14" i="7"/>
  <c r="D15" i="7"/>
  <c r="D11" i="7"/>
  <c r="D6" i="7"/>
  <c r="D7" i="7"/>
  <c r="D8" i="7"/>
  <c r="D9" i="7"/>
  <c r="D5" i="7"/>
  <c r="B9" i="5"/>
  <c r="B18" i="5"/>
  <c r="C69" i="5"/>
  <c r="B69" i="5"/>
  <c r="D68" i="5"/>
  <c r="D67" i="5"/>
  <c r="D66" i="5"/>
  <c r="D65" i="5"/>
  <c r="D64" i="5"/>
  <c r="C61" i="5"/>
  <c r="B61" i="5"/>
  <c r="D60" i="5"/>
  <c r="D59" i="5"/>
  <c r="D58" i="5"/>
  <c r="D57" i="5"/>
  <c r="D56" i="5"/>
  <c r="C53" i="5"/>
  <c r="B53" i="5"/>
  <c r="D52" i="5"/>
  <c r="D51" i="5"/>
  <c r="D50" i="5"/>
  <c r="D49" i="5"/>
  <c r="D48" i="5"/>
  <c r="C45" i="5"/>
  <c r="B45" i="5"/>
  <c r="D44" i="5"/>
  <c r="D43" i="5"/>
  <c r="D42" i="5"/>
  <c r="D41" i="5"/>
  <c r="D40" i="5"/>
  <c r="B36" i="5"/>
  <c r="C36" i="5"/>
  <c r="E26" i="8" l="1"/>
  <c r="F26" i="8" s="1"/>
  <c r="D86" i="5"/>
  <c r="D85" i="5"/>
  <c r="D84" i="5"/>
  <c r="D83" i="5"/>
  <c r="D82" i="5"/>
  <c r="D36" i="5"/>
  <c r="D61" i="5"/>
  <c r="D53" i="5"/>
  <c r="D45" i="5"/>
  <c r="D69" i="5"/>
  <c r="D23" i="5"/>
  <c r="D24" i="5"/>
  <c r="D25" i="5"/>
  <c r="D26" i="5"/>
  <c r="C18" i="5" l="1"/>
  <c r="D18" i="5" s="1"/>
  <c r="D14" i="5"/>
  <c r="D15" i="5"/>
  <c r="D16" i="5"/>
  <c r="D17" i="5"/>
  <c r="D8" i="5" l="1"/>
  <c r="C9" i="5"/>
  <c r="D9" i="5" s="1"/>
  <c r="D7" i="5"/>
  <c r="D6" i="5"/>
  <c r="D5" i="5"/>
  <c r="D35" i="5" l="1"/>
  <c r="D34" i="5"/>
  <c r="D33" i="5"/>
  <c r="D32" i="5"/>
  <c r="D31" i="5"/>
  <c r="D22" i="5"/>
  <c r="D13" i="5"/>
  <c r="D4" i="5"/>
  <c r="D26" i="4"/>
  <c r="D25" i="4"/>
  <c r="D24" i="4"/>
  <c r="D23" i="4"/>
  <c r="D22" i="4"/>
  <c r="C16" i="4"/>
  <c r="C10" i="4"/>
  <c r="C4" i="4"/>
  <c r="E16" i="3"/>
  <c r="C16" i="3"/>
  <c r="G28" i="1" l="1"/>
  <c r="G23" i="1"/>
  <c r="G24" i="1"/>
  <c r="G25" i="1"/>
  <c r="G26" i="1"/>
</calcChain>
</file>

<file path=xl/sharedStrings.xml><?xml version="1.0" encoding="utf-8"?>
<sst xmlns="http://schemas.openxmlformats.org/spreadsheetml/2006/main" count="367" uniqueCount="77">
  <si>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</si>
  <si>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</si>
  <si>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</si>
  <si>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</si>
  <si>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</si>
  <si>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</si>
  <si>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</si>
  <si>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</si>
  <si>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</si>
  <si>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</si>
  <si>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</si>
  <si>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</si>
  <si>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Month</t>
  </si>
  <si>
    <t>3a.</t>
  </si>
  <si>
    <t>3b.</t>
  </si>
  <si>
    <t>Customers Billed</t>
  </si>
  <si>
    <t>Total Billed</t>
  </si>
  <si>
    <t>3c.</t>
  </si>
  <si>
    <t>3d.</t>
  </si>
  <si>
    <t>Average Bill</t>
  </si>
  <si>
    <t>11a. - 11d.</t>
  </si>
  <si>
    <t>Late Fees</t>
  </si>
  <si>
    <t>Year</t>
  </si>
  <si>
    <t>5a.</t>
  </si>
  <si>
    <t>5b.</t>
  </si>
  <si>
    <t>5c.</t>
  </si>
  <si>
    <t>5d.</t>
  </si>
  <si>
    <t>Class</t>
  </si>
  <si>
    <t>6a.</t>
  </si>
  <si>
    <t>6b.</t>
  </si>
  <si>
    <t>6c.</t>
  </si>
  <si>
    <t>6d.</t>
  </si>
  <si>
    <t>Schedule A-1 Farm &amp; Home</t>
  </si>
  <si>
    <t>Schedule A-2 Commercial &amp; Small Power</t>
  </si>
  <si>
    <t>Schedule LP Large Power Service</t>
  </si>
  <si>
    <t>Schedule LPR Large Power Service</t>
  </si>
  <si>
    <t>Schedule IND 1-B</t>
  </si>
  <si>
    <t>7b.</t>
  </si>
  <si>
    <t>Jan</t>
  </si>
  <si>
    <t>Feb</t>
  </si>
  <si>
    <t>Mar</t>
  </si>
  <si>
    <t>Apr</t>
  </si>
  <si>
    <t>Jun</t>
  </si>
  <si>
    <t>Jul</t>
  </si>
  <si>
    <t>Aug</t>
  </si>
  <si>
    <t>Sep</t>
  </si>
  <si>
    <t>Oct</t>
  </si>
  <si>
    <t>Nov</t>
  </si>
  <si>
    <t>Dec</t>
  </si>
  <si>
    <t>Annually</t>
  </si>
  <si>
    <t>Total service termination notices issued.</t>
  </si>
  <si>
    <t>Total service terminations</t>
  </si>
  <si>
    <t xml:space="preserve">Total # Consumers </t>
  </si>
  <si>
    <t>Total # Deliquent</t>
  </si>
  <si>
    <t>%</t>
  </si>
  <si>
    <t xml:space="preserve">Jan </t>
  </si>
  <si>
    <t>Total Consumers</t>
  </si>
  <si>
    <t>2015 through 2019</t>
  </si>
  <si>
    <t>Bis Sandy Rural Electric Cooperative Corporation</t>
  </si>
  <si>
    <t>Residential Termination Notices and Terminations For Non-Payment</t>
  </si>
  <si>
    <t>a.</t>
  </si>
  <si>
    <t>b.</t>
  </si>
  <si>
    <t>c.</t>
  </si>
  <si>
    <t>Big Sandy Rural Electric Cooperative Corporation</t>
  </si>
  <si>
    <t>Difference</t>
  </si>
  <si>
    <t>Year-to-date Sales Analysis</t>
  </si>
  <si>
    <t>2016 - 2020</t>
  </si>
  <si>
    <t>Average Sales 2016 - 2019</t>
  </si>
  <si>
    <t>Current Bill</t>
  </si>
  <si>
    <t>Arrears</t>
  </si>
  <si>
    <t>2020 Totals</t>
  </si>
  <si>
    <t>Delinquent %</t>
  </si>
  <si>
    <t>Current %</t>
  </si>
  <si>
    <t xml:space="preserve">Average YTD Sales as of June </t>
  </si>
  <si>
    <t>Year-to-date June 2020</t>
  </si>
  <si>
    <t xml:space="preserve">July </t>
  </si>
  <si>
    <t xml:space="preserve">November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</si>
</sst>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[$-409]mmm\-yy;@"/>
    <numFmt numFmtId="167" formatCode="[$-409]mmmm\-yy;@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u val="singleAccounting"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5" fontId="0" fillId="0" borderId="0" xfId="2" applyNumberFormat="1" applyFont="1" applyFill="1" applyBorder="1"/>
    <xf numFmtId="165" fontId="0" fillId="0" borderId="0" xfId="0" applyNumberFormat="1"/>
    <xf numFmtId="164" fontId="0" fillId="0" borderId="0" xfId="0" applyNumberFormat="1"/>
    <xf numFmtId="0" fontId="0" fillId="0" borderId="0" xfId="0" applyFill="1"/>
    <xf numFmtId="0" fontId="0" fillId="0" borderId="0" xfId="0" applyAlignment="1"/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 wrapText="1"/>
    </xf>
    <xf numFmtId="44" fontId="0" fillId="0" borderId="0" xfId="2" applyFont="1"/>
    <xf numFmtId="165" fontId="0" fillId="0" borderId="0" xfId="2" applyNumberFormat="1" applyFont="1"/>
    <xf numFmtId="164" fontId="0" fillId="0" borderId="0" xfId="1" applyNumberFormat="1" applyFont="1"/>
    <xf numFmtId="0" fontId="0" fillId="0" borderId="1" xfId="0" applyBorder="1"/>
    <xf numFmtId="164" fontId="0" fillId="0" borderId="0" xfId="1" applyNumberFormat="1" applyFont="1" applyAlignment="1">
      <alignment horizontal="center"/>
    </xf>
    <xf numFmtId="165" fontId="0" fillId="0" borderId="0" xfId="2" applyNumberFormat="1" applyFont="1" applyAlignment="1">
      <alignment horizontal="center"/>
    </xf>
    <xf numFmtId="164" fontId="0" fillId="0" borderId="1" xfId="1" applyNumberFormat="1" applyFont="1" applyBorder="1" applyAlignment="1">
      <alignment horizontal="center"/>
    </xf>
    <xf numFmtId="165" fontId="0" fillId="0" borderId="1" xfId="2" applyNumberFormat="1" applyFont="1" applyBorder="1" applyAlignment="1">
      <alignment horizontal="center"/>
    </xf>
    <xf numFmtId="164" fontId="0" fillId="0" borderId="0" xfId="0" applyNumberFormat="1" applyAlignment="1">
      <alignment horizontal="center"/>
    </xf>
    <xf numFmtId="44" fontId="0" fillId="0" borderId="1" xfId="2" applyFont="1" applyBorder="1"/>
    <xf numFmtId="0" fontId="0" fillId="0" borderId="0" xfId="0" applyAlignment="1">
      <alignment horizontal="center"/>
    </xf>
    <xf numFmtId="0" fontId="0" fillId="0" borderId="0" xfId="0" applyBorder="1" applyAlignment="1"/>
    <xf numFmtId="165" fontId="0" fillId="0" borderId="1" xfId="2" applyNumberFormat="1" applyFont="1" applyBorder="1"/>
    <xf numFmtId="165" fontId="0" fillId="0" borderId="1" xfId="2" applyNumberFormat="1" applyFont="1" applyFill="1" applyBorder="1"/>
    <xf numFmtId="164" fontId="0" fillId="0" borderId="1" xfId="1" applyNumberFormat="1" applyFont="1" applyBorder="1"/>
    <xf numFmtId="0" fontId="0" fillId="0" borderId="0" xfId="0" applyFill="1" applyBorder="1"/>
    <xf numFmtId="0" fontId="0" fillId="0" borderId="2" xfId="0" applyBorder="1"/>
    <xf numFmtId="0" fontId="0" fillId="0" borderId="3" xfId="0" applyFill="1" applyBorder="1" applyAlignment="1">
      <alignment horizontal="center" wrapText="1"/>
    </xf>
    <xf numFmtId="0" fontId="0" fillId="0" borderId="4" xfId="0" applyBorder="1"/>
    <xf numFmtId="0" fontId="0" fillId="0" borderId="0" xfId="0" applyBorder="1" applyAlignment="1">
      <alignment horizontal="center"/>
    </xf>
    <xf numFmtId="164" fontId="0" fillId="0" borderId="0" xfId="1" applyNumberFormat="1" applyFont="1" applyBorder="1" applyAlignment="1">
      <alignment horizontal="center"/>
    </xf>
    <xf numFmtId="165" fontId="0" fillId="0" borderId="0" xfId="2" applyNumberFormat="1" applyFont="1" applyBorder="1" applyAlignment="1">
      <alignment horizontal="center"/>
    </xf>
    <xf numFmtId="0" fontId="0" fillId="0" borderId="0" xfId="0" applyBorder="1"/>
    <xf numFmtId="0" fontId="0" fillId="0" borderId="5" xfId="0" applyBorder="1"/>
    <xf numFmtId="165" fontId="0" fillId="0" borderId="5" xfId="2" applyNumberFormat="1" applyFont="1" applyFill="1" applyBorder="1" applyAlignment="1">
      <alignment horizontal="center"/>
    </xf>
    <xf numFmtId="165" fontId="0" fillId="0" borderId="3" xfId="2" applyNumberFormat="1" applyFont="1" applyFill="1" applyBorder="1" applyAlignment="1">
      <alignment horizontal="center"/>
    </xf>
    <xf numFmtId="0" fontId="4" fillId="0" borderId="0" xfId="0" applyFont="1" applyBorder="1" applyAlignment="1"/>
    <xf numFmtId="164" fontId="0" fillId="0" borderId="1" xfId="0" applyNumberFormat="1" applyBorder="1" applyAlignment="1">
      <alignment horizontal="center"/>
    </xf>
    <xf numFmtId="165" fontId="0" fillId="0" borderId="1" xfId="0" applyNumberFormat="1" applyBorder="1"/>
    <xf numFmtId="0" fontId="0" fillId="0" borderId="0" xfId="0"/>
    <xf numFmtId="0" fontId="6" fillId="0" borderId="0" xfId="0" applyFont="1" applyAlignment="1">
      <alignment horizontal="center"/>
    </xf>
    <xf numFmtId="164" fontId="6" fillId="0" borderId="0" xfId="1" applyNumberFormat="1" applyFont="1"/>
    <xf numFmtId="43" fontId="7" fillId="0" borderId="0" xfId="1" applyFont="1" applyAlignment="1">
      <alignment horizontal="center"/>
    </xf>
    <xf numFmtId="43" fontId="7" fillId="0" borderId="0" xfId="1" applyFont="1"/>
    <xf numFmtId="0" fontId="0" fillId="0" borderId="0" xfId="0"/>
    <xf numFmtId="0" fontId="3" fillId="0" borderId="0" xfId="0" applyFont="1"/>
    <xf numFmtId="9" fontId="0" fillId="0" borderId="0" xfId="3" applyFont="1"/>
    <xf numFmtId="0" fontId="0" fillId="0" borderId="0" xfId="0" applyAlignment="1">
      <alignment horizontal="center" wrapText="1"/>
    </xf>
    <xf numFmtId="9" fontId="0" fillId="0" borderId="0" xfId="3" applyFont="1" applyAlignment="1">
      <alignment horizontal="center"/>
    </xf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0" xfId="0"/>
    <xf numFmtId="166" fontId="0" fillId="0" borderId="0" xfId="0" applyNumberFormat="1" applyBorder="1" applyAlignment="1">
      <alignment horizontal="center"/>
    </xf>
    <xf numFmtId="166" fontId="0" fillId="0" borderId="0" xfId="0" applyNumberFormat="1" applyBorder="1" applyAlignment="1">
      <alignment horizontal="center" wrapText="1"/>
    </xf>
    <xf numFmtId="44" fontId="0" fillId="0" borderId="0" xfId="2" applyFont="1" applyBorder="1"/>
    <xf numFmtId="0" fontId="4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165" fontId="0" fillId="0" borderId="0" xfId="0" applyNumberFormat="1" applyBorder="1"/>
    <xf numFmtId="0" fontId="0" fillId="0" borderId="1" xfId="0" applyFill="1" applyBorder="1" applyAlignment="1">
      <alignment horizontal="center"/>
    </xf>
    <xf numFmtId="164" fontId="0" fillId="0" borderId="1" xfId="1" applyNumberFormat="1" applyFont="1" applyFill="1" applyBorder="1" applyAlignment="1">
      <alignment horizontal="center"/>
    </xf>
    <xf numFmtId="44" fontId="0" fillId="0" borderId="0" xfId="2" applyFont="1" applyBorder="1" applyAlignment="1">
      <alignment horizontal="center"/>
    </xf>
    <xf numFmtId="165" fontId="0" fillId="0" borderId="0" xfId="2" applyNumberFormat="1" applyFont="1" applyFill="1" applyAlignment="1">
      <alignment horizontal="center"/>
    </xf>
    <xf numFmtId="165" fontId="0" fillId="0" borderId="0" xfId="2" applyNumberFormat="1" applyFont="1" applyFill="1" applyBorder="1" applyAlignment="1">
      <alignment horizontal="center"/>
    </xf>
    <xf numFmtId="165" fontId="0" fillId="0" borderId="1" xfId="2" applyNumberFormat="1" applyFont="1" applyFill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/>
    </xf>
    <xf numFmtId="9" fontId="0" fillId="0" borderId="1" xfId="3" applyFont="1" applyBorder="1" applyAlignment="1">
      <alignment horizontal="center"/>
    </xf>
    <xf numFmtId="9" fontId="0" fillId="0" borderId="14" xfId="3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9" fontId="0" fillId="0" borderId="0" xfId="3" applyFont="1" applyBorder="1" applyAlignment="1">
      <alignment horizontal="center"/>
    </xf>
    <xf numFmtId="0" fontId="0" fillId="0" borderId="11" xfId="0" applyBorder="1"/>
    <xf numFmtId="9" fontId="0" fillId="0" borderId="12" xfId="3" applyFont="1" applyBorder="1" applyAlignment="1">
      <alignment horizontal="center"/>
    </xf>
    <xf numFmtId="0" fontId="0" fillId="0" borderId="13" xfId="0" applyBorder="1"/>
    <xf numFmtId="165" fontId="0" fillId="0" borderId="0" xfId="2" applyNumberFormat="1" applyFont="1" applyBorder="1"/>
    <xf numFmtId="165" fontId="0" fillId="0" borderId="6" xfId="2" applyNumberFormat="1" applyFont="1" applyBorder="1"/>
    <xf numFmtId="165" fontId="0" fillId="0" borderId="6" xfId="2" applyNumberFormat="1" applyFont="1" applyBorder="1" applyAlignment="1">
      <alignment horizontal="center"/>
    </xf>
    <xf numFmtId="164" fontId="0" fillId="0" borderId="6" xfId="1" applyNumberFormat="1" applyFont="1" applyBorder="1"/>
    <xf numFmtId="164" fontId="0" fillId="0" borderId="0" xfId="1" applyNumberFormat="1" applyFont="1" applyBorder="1"/>
    <xf numFmtId="44" fontId="0" fillId="0" borderId="1" xfId="2" applyFont="1" applyBorder="1" applyAlignment="1">
      <alignment horizontal="center"/>
    </xf>
    <xf numFmtId="0" fontId="0" fillId="0" borderId="0" xfId="0" applyAlignment="1">
      <alignment horizontal="center"/>
    </xf>
    <xf numFmtId="167" fontId="5" fillId="0" borderId="7" xfId="0" applyNumberFormat="1" applyFont="1" applyBorder="1" applyAlignment="1">
      <alignment horizontal="center"/>
    </xf>
    <xf numFmtId="167" fontId="5" fillId="0" borderId="6" xfId="0" applyNumberFormat="1" applyFont="1" applyBorder="1" applyAlignment="1">
      <alignment horizontal="center"/>
    </xf>
    <xf numFmtId="167" fontId="5" fillId="0" borderId="8" xfId="0" applyNumberFormat="1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166" fontId="5" fillId="0" borderId="7" xfId="0" applyNumberFormat="1" applyFont="1" applyBorder="1" applyAlignment="1">
      <alignment horizontal="center"/>
    </xf>
    <xf numFmtId="166" fontId="5" fillId="0" borderId="6" xfId="0" applyNumberFormat="1" applyFont="1" applyBorder="1" applyAlignment="1">
      <alignment horizontal="center"/>
    </xf>
    <xf numFmtId="166" fontId="5" fillId="0" borderId="8" xfId="0" applyNumberFormat="1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1" xfId="0" applyFill="1" applyBorder="1"/>
    <xf numFmtId="0" fontId="0" fillId="0" borderId="12" xfId="0" applyBorder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81A67F-4F5D-4BC8-B084-B47D09722ADB}">
  <dimension ref="A1:G28"/>
  <sheetViews>
    <sheetView workbookViewId="0">
      <selection activeCell="C33" sqref="C33"/>
    </sheetView>
  </sheetViews>
  <sheetFormatPr defaultRowHeight="15" x14ac:dyDescent="0.25"/>
  <cols>
    <col min="1" max="1" width="11.140625" customWidth="1"/>
    <col min="2" max="2" width="12.5703125" style="53" bestFit="1" customWidth="1"/>
    <col min="3" max="4" width="14.28515625" style="53" bestFit="1" customWidth="1"/>
    <col min="5" max="5" width="15.28515625" bestFit="1" customWidth="1"/>
    <col min="6" max="6" width="14.7109375" customWidth="1"/>
    <col min="7" max="7" width="9.140625" style="6" customWidth="1"/>
  </cols>
  <sheetData>
    <row r="1" spans="1:7" x14ac:dyDescent="0.25">
      <c r="A1" t="s">
        <v>13</v>
      </c>
    </row>
    <row r="2" spans="1:7" x14ac:dyDescent="0.25">
      <c r="A2" s="86">
        <v>2017</v>
      </c>
      <c r="B2" s="86"/>
      <c r="C2" s="86"/>
      <c r="D2" s="86"/>
      <c r="E2" s="86"/>
      <c r="F2" s="86"/>
      <c r="G2" s="7"/>
    </row>
    <row r="3" spans="1:7" ht="30" x14ac:dyDescent="0.25">
      <c r="A3" s="8" t="s">
        <v>15</v>
      </c>
      <c r="B3" s="8" t="s">
        <v>68</v>
      </c>
      <c r="C3" s="8" t="s">
        <v>69</v>
      </c>
      <c r="D3" s="8" t="s">
        <v>21</v>
      </c>
      <c r="E3" s="9" t="s">
        <v>16</v>
      </c>
      <c r="F3" s="10" t="s">
        <v>19</v>
      </c>
    </row>
    <row r="4" spans="1:7" x14ac:dyDescent="0.25">
      <c r="A4" s="5">
        <v>155250</v>
      </c>
      <c r="B4" s="4">
        <v>22147096</v>
      </c>
      <c r="C4" s="4">
        <v>2332649</v>
      </c>
      <c r="D4" s="5">
        <v>309874.45</v>
      </c>
      <c r="E4" s="4">
        <f>SUM(B4:D4)</f>
        <v>24789619.449999999</v>
      </c>
      <c r="F4" s="3">
        <f>E4/A4</f>
        <v>159.67548760064412</v>
      </c>
    </row>
    <row r="7" spans="1:7" x14ac:dyDescent="0.25">
      <c r="A7" t="s">
        <v>14</v>
      </c>
    </row>
    <row r="8" spans="1:7" x14ac:dyDescent="0.25">
      <c r="A8" s="86">
        <v>2018</v>
      </c>
      <c r="B8" s="86"/>
      <c r="C8" s="86"/>
      <c r="D8" s="86"/>
      <c r="E8" s="86"/>
      <c r="F8" s="86"/>
      <c r="G8" s="7"/>
    </row>
    <row r="9" spans="1:7" ht="30" x14ac:dyDescent="0.25">
      <c r="A9" s="8" t="s">
        <v>15</v>
      </c>
      <c r="B9" s="8" t="s">
        <v>68</v>
      </c>
      <c r="C9" s="8" t="s">
        <v>69</v>
      </c>
      <c r="D9" s="8" t="s">
        <v>21</v>
      </c>
      <c r="E9" s="9" t="s">
        <v>16</v>
      </c>
      <c r="F9" s="10" t="s">
        <v>19</v>
      </c>
    </row>
    <row r="10" spans="1:7" x14ac:dyDescent="0.25">
      <c r="A10" s="13">
        <v>154387</v>
      </c>
      <c r="B10" s="12">
        <v>24519877.170000002</v>
      </c>
      <c r="C10" s="12">
        <v>3391422</v>
      </c>
      <c r="D10" s="13">
        <v>349842.39</v>
      </c>
      <c r="E10" s="4">
        <f>SUM(B10:D10)</f>
        <v>28261141.560000002</v>
      </c>
      <c r="F10" s="3">
        <f>E10/A10</f>
        <v>183.05389417502769</v>
      </c>
    </row>
    <row r="13" spans="1:7" x14ac:dyDescent="0.25">
      <c r="A13" t="s">
        <v>17</v>
      </c>
    </row>
    <row r="14" spans="1:7" x14ac:dyDescent="0.25">
      <c r="A14" s="86">
        <v>2019</v>
      </c>
      <c r="B14" s="86"/>
      <c r="C14" s="86"/>
      <c r="D14" s="86"/>
      <c r="E14" s="86"/>
      <c r="F14" s="86"/>
    </row>
    <row r="15" spans="1:7" ht="30" x14ac:dyDescent="0.25">
      <c r="A15" s="8" t="s">
        <v>15</v>
      </c>
      <c r="B15" s="8" t="s">
        <v>68</v>
      </c>
      <c r="C15" s="8" t="s">
        <v>69</v>
      </c>
      <c r="D15" s="8" t="s">
        <v>21</v>
      </c>
      <c r="E15" s="9" t="s">
        <v>16</v>
      </c>
      <c r="F15" s="10" t="s">
        <v>19</v>
      </c>
    </row>
    <row r="16" spans="1:7" x14ac:dyDescent="0.25">
      <c r="A16" s="13">
        <v>153106</v>
      </c>
      <c r="B16" s="12">
        <v>23550355.079999998</v>
      </c>
      <c r="C16" s="12">
        <v>3080067</v>
      </c>
      <c r="D16" s="12">
        <v>335851.53</v>
      </c>
      <c r="E16" s="4">
        <f>SUM(B16:D16)</f>
        <v>26966273.609999999</v>
      </c>
      <c r="F16" s="3">
        <f>E16/A16</f>
        <v>176.12813090277325</v>
      </c>
    </row>
    <row r="19" spans="1:7" x14ac:dyDescent="0.25">
      <c r="A19" t="s">
        <v>18</v>
      </c>
    </row>
    <row r="20" spans="1:7" x14ac:dyDescent="0.25">
      <c r="A20" s="86">
        <v>2020</v>
      </c>
      <c r="B20" s="86"/>
      <c r="C20" s="86"/>
      <c r="D20" s="86"/>
      <c r="E20" s="86"/>
      <c r="F20" s="86"/>
      <c r="G20" s="86"/>
    </row>
    <row r="21" spans="1:7" ht="30" x14ac:dyDescent="0.25">
      <c r="A21" s="9" t="s">
        <v>12</v>
      </c>
      <c r="B21" s="8" t="s">
        <v>15</v>
      </c>
      <c r="C21" s="8" t="s">
        <v>69</v>
      </c>
      <c r="D21" s="8" t="s">
        <v>68</v>
      </c>
      <c r="E21" s="8" t="s">
        <v>21</v>
      </c>
      <c r="F21" s="9" t="s">
        <v>16</v>
      </c>
      <c r="G21" s="10" t="s">
        <v>19</v>
      </c>
    </row>
    <row r="22" spans="1:7" x14ac:dyDescent="0.25">
      <c r="A22" s="1" t="s">
        <v>0</v>
      </c>
      <c r="B22" s="15">
        <v>12728</v>
      </c>
      <c r="C22" s="16">
        <v>291999.32</v>
      </c>
      <c r="D22" s="16">
        <v>2314546.6</v>
      </c>
      <c r="E22" s="12">
        <v>42363.79</v>
      </c>
      <c r="F22" s="4">
        <f>SUM(C22:E22)</f>
        <v>2648909.71</v>
      </c>
      <c r="G22" s="65">
        <f t="shared" ref="G22:G27" si="0">D22/B22</f>
        <v>181.84684160905093</v>
      </c>
    </row>
    <row r="23" spans="1:7" x14ac:dyDescent="0.25">
      <c r="A23" s="1" t="s">
        <v>1</v>
      </c>
      <c r="B23" s="15">
        <v>12722</v>
      </c>
      <c r="C23" s="16">
        <v>376208</v>
      </c>
      <c r="D23" s="16">
        <v>2076240.1400000001</v>
      </c>
      <c r="E23" s="12">
        <v>33355.919999999998</v>
      </c>
      <c r="F23" s="4">
        <f t="shared" ref="F23:F27" si="1">SUM(C23:E23)</f>
        <v>2485804.06</v>
      </c>
      <c r="G23" s="65">
        <f t="shared" si="0"/>
        <v>163.20076560289263</v>
      </c>
    </row>
    <row r="24" spans="1:7" x14ac:dyDescent="0.25">
      <c r="A24" s="1" t="s">
        <v>2</v>
      </c>
      <c r="B24" s="15">
        <v>12694</v>
      </c>
      <c r="C24" s="16">
        <v>402674.26</v>
      </c>
      <c r="D24" s="16">
        <v>1691731.55</v>
      </c>
      <c r="E24" s="11">
        <v>0</v>
      </c>
      <c r="F24" s="4">
        <f t="shared" si="1"/>
        <v>2094405.81</v>
      </c>
      <c r="G24" s="65">
        <f t="shared" si="0"/>
        <v>133.27017094690405</v>
      </c>
    </row>
    <row r="25" spans="1:7" x14ac:dyDescent="0.25">
      <c r="A25" s="1" t="s">
        <v>3</v>
      </c>
      <c r="B25" s="15">
        <v>12717</v>
      </c>
      <c r="C25" s="16">
        <v>326035.31</v>
      </c>
      <c r="D25" s="16">
        <v>1573267.67</v>
      </c>
      <c r="E25" s="11">
        <v>0</v>
      </c>
      <c r="F25" s="4">
        <f t="shared" si="1"/>
        <v>1899302.98</v>
      </c>
      <c r="G25" s="65">
        <f t="shared" si="0"/>
        <v>123.71374302115278</v>
      </c>
    </row>
    <row r="26" spans="1:7" s="53" customFormat="1" x14ac:dyDescent="0.25">
      <c r="A26" s="58" t="s">
        <v>4</v>
      </c>
      <c r="B26" s="31">
        <v>12730</v>
      </c>
      <c r="C26" s="32">
        <v>228636.23</v>
      </c>
      <c r="D26" s="32">
        <v>1588807.71</v>
      </c>
      <c r="E26" s="56">
        <v>0</v>
      </c>
      <c r="F26" s="4">
        <f t="shared" si="1"/>
        <v>1817443.94</v>
      </c>
      <c r="G26" s="66">
        <f t="shared" si="0"/>
        <v>124.80814689709348</v>
      </c>
    </row>
    <row r="27" spans="1:7" x14ac:dyDescent="0.25">
      <c r="A27" s="62" t="s">
        <v>5</v>
      </c>
      <c r="B27" s="63">
        <v>12805</v>
      </c>
      <c r="C27" s="23">
        <v>230342.89</v>
      </c>
      <c r="D27" s="23">
        <v>1645536.65</v>
      </c>
      <c r="E27" s="20">
        <v>0</v>
      </c>
      <c r="F27" s="39">
        <f t="shared" si="1"/>
        <v>1875879.54</v>
      </c>
      <c r="G27" s="67">
        <f t="shared" si="0"/>
        <v>128.50735259664194</v>
      </c>
    </row>
    <row r="28" spans="1:7" x14ac:dyDescent="0.25">
      <c r="B28" s="19">
        <f>SUM(B22:B27)</f>
        <v>76396</v>
      </c>
      <c r="C28" s="16">
        <f>SUM(C22:C27)</f>
        <v>1855896.0100000002</v>
      </c>
      <c r="D28" s="19">
        <f>SUM(D22:D27)</f>
        <v>10890130.32</v>
      </c>
      <c r="E28" s="16">
        <f>SUM(E22:E27)</f>
        <v>75719.709999999992</v>
      </c>
      <c r="F28" s="4">
        <f>SUM(F22:F27)</f>
        <v>12821746.039999999</v>
      </c>
      <c r="G28" s="65">
        <f>F28/B28</f>
        <v>167.83268809885334</v>
      </c>
    </row>
  </sheetData>
  <mergeCells count="4">
    <mergeCell ref="A2:F2"/>
    <mergeCell ref="A8:F8"/>
    <mergeCell ref="A14:F14"/>
    <mergeCell ref="A20:G20"/>
  </mergeCells>
  <pageMargins left="0.7" right="0.7" top="0.75" bottom="0.75" header="0.3" footer="0.3"/>
  <ignoredErrors>
    <ignoredError sqref="E4 E10 E16 F22:F2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47DF17-A810-4879-AE6D-DC42285564A4}">
  <dimension ref="A1:H87"/>
  <sheetViews>
    <sheetView topLeftCell="A52" workbookViewId="0">
      <selection activeCell="M73" sqref="M73"/>
    </sheetView>
  </sheetViews>
  <sheetFormatPr defaultRowHeight="15" x14ac:dyDescent="0.25"/>
  <cols>
    <col min="1" max="1" width="37.7109375" style="53" bestFit="1" customWidth="1"/>
    <col min="2" max="2" width="15.28515625" style="53" bestFit="1" customWidth="1"/>
    <col min="3" max="3" width="12.5703125" style="53" bestFit="1" customWidth="1"/>
    <col min="4" max="4" width="13" style="53" customWidth="1"/>
    <col min="5" max="5" width="12" style="53" customWidth="1"/>
    <col min="6" max="6" width="14.7109375" style="53" customWidth="1"/>
    <col min="7" max="7" width="11.5703125" style="6" bestFit="1" customWidth="1"/>
    <col min="8" max="8" width="11.5703125" style="53" bestFit="1" customWidth="1"/>
    <col min="9" max="16384" width="9.140625" style="53"/>
  </cols>
  <sheetData>
    <row r="1" spans="1:7" x14ac:dyDescent="0.25">
      <c r="A1" s="53" t="s">
        <v>28</v>
      </c>
    </row>
    <row r="2" spans="1:7" x14ac:dyDescent="0.25">
      <c r="A2" s="86">
        <v>2017</v>
      </c>
      <c r="B2" s="86"/>
      <c r="C2" s="86"/>
      <c r="D2" s="86"/>
      <c r="E2" s="86"/>
      <c r="F2" s="86"/>
      <c r="G2" s="86"/>
    </row>
    <row r="3" spans="1:7" ht="30" x14ac:dyDescent="0.25">
      <c r="A3" s="51" t="s">
        <v>27</v>
      </c>
      <c r="B3" s="8" t="s">
        <v>15</v>
      </c>
      <c r="C3" s="8" t="s">
        <v>68</v>
      </c>
      <c r="D3" s="8" t="s">
        <v>69</v>
      </c>
      <c r="E3" s="8" t="s">
        <v>21</v>
      </c>
      <c r="F3" s="59" t="s">
        <v>16</v>
      </c>
      <c r="G3" s="10" t="s">
        <v>19</v>
      </c>
    </row>
    <row r="4" spans="1:7" x14ac:dyDescent="0.25">
      <c r="A4" s="53" t="s">
        <v>32</v>
      </c>
      <c r="B4" s="5">
        <v>142179</v>
      </c>
      <c r="C4" s="4">
        <v>17072862</v>
      </c>
      <c r="D4" s="12">
        <v>2213589.25</v>
      </c>
      <c r="E4" s="83">
        <f>(D4/D9)*E9</f>
        <v>294058.26804822258</v>
      </c>
      <c r="F4" s="4">
        <f>SUM(C4:E4)</f>
        <v>19580509.518048223</v>
      </c>
      <c r="G4" s="3">
        <f t="shared" ref="G4:G9" si="0">F4/B4</f>
        <v>137.71731070023156</v>
      </c>
    </row>
    <row r="5" spans="1:7" x14ac:dyDescent="0.25">
      <c r="A5" s="53" t="s">
        <v>33</v>
      </c>
      <c r="B5" s="13">
        <v>10999</v>
      </c>
      <c r="C5" s="12">
        <v>1394613.33</v>
      </c>
      <c r="D5" s="12">
        <v>79966.490000000005</v>
      </c>
      <c r="E5" s="84">
        <f>(D5/D9)*E9</f>
        <v>10622.931761750971</v>
      </c>
      <c r="F5" s="4">
        <f t="shared" ref="F5:F8" si="1">SUM(C5:E5)</f>
        <v>1485202.751761751</v>
      </c>
      <c r="G5" s="3">
        <f t="shared" si="0"/>
        <v>135.03070749720439</v>
      </c>
    </row>
    <row r="6" spans="1:7" x14ac:dyDescent="0.25">
      <c r="A6" s="53" t="s">
        <v>34</v>
      </c>
      <c r="B6" s="13">
        <v>1968</v>
      </c>
      <c r="C6" s="12">
        <v>2555159.4500000002</v>
      </c>
      <c r="D6" s="12">
        <v>38247.85</v>
      </c>
      <c r="E6" s="84">
        <f>(D6/D9)*E9</f>
        <v>5080.9320327012838</v>
      </c>
      <c r="F6" s="4">
        <f t="shared" si="1"/>
        <v>2598488.2320327014</v>
      </c>
      <c r="G6" s="3">
        <f t="shared" si="0"/>
        <v>1320.3700366019823</v>
      </c>
    </row>
    <row r="7" spans="1:7" x14ac:dyDescent="0.25">
      <c r="A7" s="53" t="s">
        <v>35</v>
      </c>
      <c r="B7" s="13">
        <v>92</v>
      </c>
      <c r="C7" s="12">
        <v>727932.71</v>
      </c>
      <c r="D7" s="12">
        <f>845.5</f>
        <v>845.5</v>
      </c>
      <c r="E7" s="84">
        <f>(D7/D9)*E9</f>
        <v>112.31815732515514</v>
      </c>
      <c r="F7" s="4">
        <f t="shared" si="1"/>
        <v>728890.52815732511</v>
      </c>
      <c r="G7" s="3">
        <f t="shared" si="0"/>
        <v>7922.723132144838</v>
      </c>
    </row>
    <row r="8" spans="1:7" x14ac:dyDescent="0.25">
      <c r="A8" s="51" t="s">
        <v>36</v>
      </c>
      <c r="B8" s="51">
        <v>12</v>
      </c>
      <c r="C8" s="23">
        <v>396528.53</v>
      </c>
      <c r="D8" s="23">
        <v>0</v>
      </c>
      <c r="E8" s="25">
        <f>(D8/D9)*E9</f>
        <v>0</v>
      </c>
      <c r="F8" s="39">
        <f t="shared" si="1"/>
        <v>396528.53</v>
      </c>
      <c r="G8" s="24">
        <f t="shared" si="0"/>
        <v>33044.044166666667</v>
      </c>
    </row>
    <row r="9" spans="1:7" x14ac:dyDescent="0.25">
      <c r="B9" s="5">
        <f>SUM(B4:B8)</f>
        <v>155250</v>
      </c>
      <c r="C9" s="5">
        <f>SUM(C4:C8)</f>
        <v>22147096.02</v>
      </c>
      <c r="D9" s="5">
        <f>SUM(D4:D8)</f>
        <v>2332649.0900000003</v>
      </c>
      <c r="E9" s="5">
        <v>309874.45</v>
      </c>
      <c r="F9" s="5">
        <f t="shared" ref="F9" si="2">SUM(F4:F8)</f>
        <v>24789619.559999999</v>
      </c>
      <c r="G9" s="12">
        <f t="shared" si="0"/>
        <v>159.67548830917875</v>
      </c>
    </row>
    <row r="10" spans="1:7" x14ac:dyDescent="0.25">
      <c r="A10" s="53" t="s">
        <v>29</v>
      </c>
      <c r="D10" s="47"/>
    </row>
    <row r="11" spans="1:7" x14ac:dyDescent="0.25">
      <c r="A11" s="86">
        <v>2018</v>
      </c>
      <c r="B11" s="86"/>
      <c r="C11" s="86"/>
      <c r="D11" s="86"/>
      <c r="E11" s="86"/>
      <c r="F11" s="86"/>
      <c r="G11" s="86"/>
    </row>
    <row r="12" spans="1:7" ht="30" x14ac:dyDescent="0.25">
      <c r="A12" s="51" t="s">
        <v>27</v>
      </c>
      <c r="B12" s="8" t="s">
        <v>15</v>
      </c>
      <c r="C12" s="8" t="s">
        <v>68</v>
      </c>
      <c r="D12" s="8" t="s">
        <v>69</v>
      </c>
      <c r="E12" s="8" t="s">
        <v>21</v>
      </c>
      <c r="F12" s="59" t="s">
        <v>16</v>
      </c>
      <c r="G12" s="10" t="s">
        <v>19</v>
      </c>
    </row>
    <row r="13" spans="1:7" x14ac:dyDescent="0.25">
      <c r="A13" s="53" t="s">
        <v>32</v>
      </c>
      <c r="B13" s="13">
        <v>141556</v>
      </c>
      <c r="C13" s="81">
        <v>19363237</v>
      </c>
      <c r="D13" s="13">
        <v>3279978.05</v>
      </c>
      <c r="E13" s="83">
        <f>(D13/D18)*E18</f>
        <v>338346.39098118094</v>
      </c>
      <c r="F13" s="4">
        <f>SUM(C13:E13)</f>
        <v>22981561.440981183</v>
      </c>
      <c r="G13" s="3">
        <f t="shared" ref="G13:G18" si="3">F13/B13</f>
        <v>162.3496103378252</v>
      </c>
    </row>
    <row r="14" spans="1:7" x14ac:dyDescent="0.25">
      <c r="A14" s="53" t="s">
        <v>33</v>
      </c>
      <c r="B14" s="13">
        <v>10651</v>
      </c>
      <c r="C14" s="80">
        <v>1358566.35</v>
      </c>
      <c r="D14" s="13">
        <v>56346.19</v>
      </c>
      <c r="E14" s="84">
        <f>(D14/D18)*E18</f>
        <v>5812.3956140620849</v>
      </c>
      <c r="F14" s="4">
        <f t="shared" ref="F14:F17" si="4">SUM(C14:E14)</f>
        <v>1420724.935614062</v>
      </c>
      <c r="G14" s="3">
        <f t="shared" si="3"/>
        <v>133.3888776278342</v>
      </c>
    </row>
    <row r="15" spans="1:7" x14ac:dyDescent="0.25">
      <c r="A15" s="53" t="s">
        <v>34</v>
      </c>
      <c r="B15" s="13">
        <v>2068</v>
      </c>
      <c r="C15" s="80">
        <v>2610243.29</v>
      </c>
      <c r="D15" s="13">
        <v>53158.68</v>
      </c>
      <c r="E15" s="84">
        <f>(D15/D18)*E18</f>
        <v>5483.5877719741102</v>
      </c>
      <c r="F15" s="4">
        <f t="shared" si="4"/>
        <v>2668885.5577719742</v>
      </c>
      <c r="G15" s="3">
        <f t="shared" si="3"/>
        <v>1290.5636159438948</v>
      </c>
    </row>
    <row r="16" spans="1:7" x14ac:dyDescent="0.25">
      <c r="A16" s="53" t="s">
        <v>35</v>
      </c>
      <c r="B16" s="13">
        <v>100</v>
      </c>
      <c r="C16" s="80">
        <v>755267.32</v>
      </c>
      <c r="D16" s="13">
        <v>1938.98</v>
      </c>
      <c r="E16" s="84">
        <f>(D16/D18)*E18</f>
        <v>200.01563278287495</v>
      </c>
      <c r="F16" s="4">
        <f t="shared" si="4"/>
        <v>757406.31563278276</v>
      </c>
      <c r="G16" s="3">
        <f t="shared" si="3"/>
        <v>7574.0631563278275</v>
      </c>
    </row>
    <row r="17" spans="1:8" x14ac:dyDescent="0.25">
      <c r="A17" s="51" t="s">
        <v>36</v>
      </c>
      <c r="B17" s="25">
        <v>12</v>
      </c>
      <c r="C17" s="23">
        <v>432562.77</v>
      </c>
      <c r="D17" s="25">
        <v>0</v>
      </c>
      <c r="E17" s="25">
        <f>(D17/D18)*E18</f>
        <v>0</v>
      </c>
      <c r="F17" s="39">
        <f t="shared" si="4"/>
        <v>432562.77</v>
      </c>
      <c r="G17" s="24">
        <f t="shared" si="3"/>
        <v>36046.897499999999</v>
      </c>
    </row>
    <row r="18" spans="1:8" x14ac:dyDescent="0.25">
      <c r="B18" s="5">
        <f>SUM(B13:B17)</f>
        <v>154387</v>
      </c>
      <c r="C18" s="5">
        <f>SUM(C13:C17)</f>
        <v>24519876.73</v>
      </c>
      <c r="D18" s="5">
        <f>SUM(D13:D17)</f>
        <v>3391421.9</v>
      </c>
      <c r="E18" s="5">
        <v>349842.39</v>
      </c>
      <c r="F18" s="4">
        <f>SUM(F13:F17)</f>
        <v>28261141.02</v>
      </c>
      <c r="G18" s="3">
        <f t="shared" si="3"/>
        <v>183.05389067732386</v>
      </c>
    </row>
    <row r="19" spans="1:8" x14ac:dyDescent="0.25">
      <c r="A19" s="53" t="s">
        <v>30</v>
      </c>
      <c r="D19" s="47"/>
      <c r="G19" s="26"/>
    </row>
    <row r="20" spans="1:8" x14ac:dyDescent="0.25">
      <c r="A20" s="86">
        <v>2019</v>
      </c>
      <c r="B20" s="86"/>
      <c r="C20" s="86"/>
      <c r="D20" s="86"/>
      <c r="E20" s="86"/>
      <c r="F20" s="86"/>
      <c r="G20" s="86"/>
    </row>
    <row r="21" spans="1:8" ht="30" x14ac:dyDescent="0.25">
      <c r="A21" s="51" t="s">
        <v>27</v>
      </c>
      <c r="B21" s="8" t="s">
        <v>15</v>
      </c>
      <c r="C21" s="8" t="s">
        <v>68</v>
      </c>
      <c r="D21" s="8" t="s">
        <v>69</v>
      </c>
      <c r="E21" s="8" t="s">
        <v>21</v>
      </c>
      <c r="F21" s="59" t="s">
        <v>16</v>
      </c>
      <c r="G21" s="10" t="s">
        <v>19</v>
      </c>
    </row>
    <row r="22" spans="1:8" x14ac:dyDescent="0.25">
      <c r="A22" s="53" t="s">
        <v>32</v>
      </c>
      <c r="B22" s="13">
        <v>140464</v>
      </c>
      <c r="C22" s="12">
        <v>18514481</v>
      </c>
      <c r="D22" s="13">
        <v>2790513.5</v>
      </c>
      <c r="E22" s="83">
        <f>(D22/D27)*E27</f>
        <v>304278.47165798792</v>
      </c>
      <c r="F22" s="4">
        <f>SUM(C22:E22)</f>
        <v>21609272.971657988</v>
      </c>
      <c r="G22" s="3">
        <f>F22/B22</f>
        <v>153.84207321205426</v>
      </c>
    </row>
    <row r="23" spans="1:8" x14ac:dyDescent="0.25">
      <c r="A23" s="53" t="s">
        <v>33</v>
      </c>
      <c r="B23" s="13">
        <v>10493</v>
      </c>
      <c r="C23" s="12">
        <v>1274147.0900000001</v>
      </c>
      <c r="D23" s="13">
        <v>65297</v>
      </c>
      <c r="E23" s="84">
        <f>(D23/D27)*E27</f>
        <v>7120.005462740688</v>
      </c>
      <c r="F23" s="4">
        <f t="shared" ref="F23:F26" si="5">SUM(C23:E23)</f>
        <v>1346564.0954627409</v>
      </c>
      <c r="G23" s="3">
        <f>F23/B23</f>
        <v>128.32975273637101</v>
      </c>
    </row>
    <row r="24" spans="1:8" x14ac:dyDescent="0.25">
      <c r="A24" s="53" t="s">
        <v>34</v>
      </c>
      <c r="B24" s="13">
        <v>2029</v>
      </c>
      <c r="C24" s="12">
        <v>2493507.3199999998</v>
      </c>
      <c r="D24" s="13">
        <v>71656.72</v>
      </c>
      <c r="E24" s="84">
        <f>(D24/D27)*E27</f>
        <v>7813.4713362341299</v>
      </c>
      <c r="F24" s="4">
        <f t="shared" si="5"/>
        <v>2572977.5113362344</v>
      </c>
      <c r="G24" s="3">
        <f>F24/B24</f>
        <v>1268.1012870065226</v>
      </c>
    </row>
    <row r="25" spans="1:8" x14ac:dyDescent="0.25">
      <c r="A25" s="53" t="s">
        <v>35</v>
      </c>
      <c r="B25" s="13">
        <v>108</v>
      </c>
      <c r="C25" s="12">
        <v>855934.3</v>
      </c>
      <c r="D25" s="13">
        <v>71505.09</v>
      </c>
      <c r="E25" s="84">
        <f>(D25/D27)*E27</f>
        <v>7796.9375532377371</v>
      </c>
      <c r="F25" s="4">
        <f t="shared" si="5"/>
        <v>935236.32755323779</v>
      </c>
      <c r="G25" s="3">
        <f>F25/B25</f>
        <v>8659.5956254929424</v>
      </c>
    </row>
    <row r="26" spans="1:8" x14ac:dyDescent="0.25">
      <c r="A26" s="51" t="s">
        <v>36</v>
      </c>
      <c r="B26" s="25">
        <v>12</v>
      </c>
      <c r="C26" s="23">
        <v>412285.4</v>
      </c>
      <c r="D26" s="25">
        <v>81095.179999999993</v>
      </c>
      <c r="E26" s="25">
        <f>(D26/D27)*E27</f>
        <v>8842.6439897995224</v>
      </c>
      <c r="F26" s="39">
        <f t="shared" si="5"/>
        <v>502223.22398979956</v>
      </c>
      <c r="G26" s="24">
        <f>F26/B26</f>
        <v>41851.935332483299</v>
      </c>
    </row>
    <row r="27" spans="1:8" x14ac:dyDescent="0.25">
      <c r="B27" s="5">
        <f>SUM(B22:B26)</f>
        <v>153106</v>
      </c>
      <c r="C27" s="5">
        <f t="shared" ref="C27:F27" si="6">SUM(C22:C26)</f>
        <v>23550355.109999999</v>
      </c>
      <c r="D27" s="5">
        <f t="shared" si="6"/>
        <v>3080067.49</v>
      </c>
      <c r="E27" s="5">
        <v>335851.53</v>
      </c>
      <c r="F27" s="5">
        <f t="shared" si="6"/>
        <v>26966274.129999999</v>
      </c>
      <c r="G27" s="3">
        <f t="shared" ref="G27" si="7">F27/B27</f>
        <v>176.12813429911301</v>
      </c>
    </row>
    <row r="28" spans="1:8" x14ac:dyDescent="0.25">
      <c r="A28" s="53" t="s">
        <v>31</v>
      </c>
      <c r="D28" s="47"/>
    </row>
    <row r="29" spans="1:8" ht="18.75" x14ac:dyDescent="0.3">
      <c r="A29" s="93">
        <v>43831</v>
      </c>
      <c r="B29" s="94"/>
      <c r="C29" s="94"/>
      <c r="D29" s="94"/>
      <c r="E29" s="94"/>
      <c r="F29" s="94"/>
      <c r="G29" s="95"/>
      <c r="H29" s="37"/>
    </row>
    <row r="30" spans="1:8" ht="30" x14ac:dyDescent="0.25">
      <c r="A30" s="27" t="s">
        <v>27</v>
      </c>
      <c r="B30" s="8" t="s">
        <v>15</v>
      </c>
      <c r="C30" s="8" t="s">
        <v>68</v>
      </c>
      <c r="D30" s="8" t="s">
        <v>69</v>
      </c>
      <c r="E30" s="8" t="s">
        <v>21</v>
      </c>
      <c r="F30" s="59" t="s">
        <v>16</v>
      </c>
      <c r="G30" s="28" t="s">
        <v>19</v>
      </c>
    </row>
    <row r="31" spans="1:8" x14ac:dyDescent="0.25">
      <c r="A31" s="29" t="s">
        <v>32</v>
      </c>
      <c r="B31" s="31">
        <v>11676</v>
      </c>
      <c r="C31" s="82">
        <v>1890202.76</v>
      </c>
      <c r="D31" s="32">
        <v>270204.03000000003</v>
      </c>
      <c r="E31" s="83">
        <f>(D31/D36)*E36</f>
        <v>39201.689867201407</v>
      </c>
      <c r="F31" s="4">
        <f>SUM(C31:E31)</f>
        <v>2199608.4798672013</v>
      </c>
      <c r="G31" s="35">
        <f>F31/B31</f>
        <v>188.38715997492304</v>
      </c>
    </row>
    <row r="32" spans="1:8" x14ac:dyDescent="0.25">
      <c r="A32" s="29" t="s">
        <v>33</v>
      </c>
      <c r="B32" s="31">
        <v>873</v>
      </c>
      <c r="C32" s="32">
        <v>113279.18</v>
      </c>
      <c r="D32" s="32">
        <v>9045.52</v>
      </c>
      <c r="E32" s="84">
        <f>(D32/D36)*E36</f>
        <v>1312.3404181927547</v>
      </c>
      <c r="F32" s="4">
        <f t="shared" ref="F32:F35" si="8">SUM(C32:E32)</f>
        <v>123637.04041819276</v>
      </c>
      <c r="G32" s="35">
        <f t="shared" ref="G32:G35" si="9">F32/B32</f>
        <v>141.62318490056444</v>
      </c>
    </row>
    <row r="33" spans="1:7" x14ac:dyDescent="0.25">
      <c r="A33" s="29" t="s">
        <v>34</v>
      </c>
      <c r="B33" s="31">
        <v>169</v>
      </c>
      <c r="C33" s="32">
        <v>203477.25</v>
      </c>
      <c r="D33" s="32">
        <v>27.04</v>
      </c>
      <c r="E33" s="84">
        <f>(D33/D36)*E36</f>
        <v>3.9230121549598129</v>
      </c>
      <c r="F33" s="4">
        <f t="shared" si="8"/>
        <v>203508.21301215497</v>
      </c>
      <c r="G33" s="35">
        <f t="shared" si="9"/>
        <v>1204.1906095393786</v>
      </c>
    </row>
    <row r="34" spans="1:7" x14ac:dyDescent="0.25">
      <c r="A34" s="29" t="s">
        <v>35</v>
      </c>
      <c r="B34" s="31">
        <v>9</v>
      </c>
      <c r="C34" s="32">
        <v>73293.460000000006</v>
      </c>
      <c r="D34" s="32">
        <v>10231.36</v>
      </c>
      <c r="E34" s="84">
        <f>(D34/D36)*E36</f>
        <v>1484.3842323139659</v>
      </c>
      <c r="F34" s="4">
        <f t="shared" si="8"/>
        <v>85009.204232313976</v>
      </c>
      <c r="G34" s="35">
        <f t="shared" si="9"/>
        <v>9445.4671369237749</v>
      </c>
    </row>
    <row r="35" spans="1:7" x14ac:dyDescent="0.25">
      <c r="A35" s="27" t="s">
        <v>36</v>
      </c>
      <c r="B35" s="17">
        <v>1</v>
      </c>
      <c r="C35" s="18">
        <v>34293.949999999997</v>
      </c>
      <c r="D35" s="18">
        <v>2491.37</v>
      </c>
      <c r="E35" s="25">
        <f>(D35/D36)*E36</f>
        <v>361.4524701369167</v>
      </c>
      <c r="F35" s="39">
        <f t="shared" si="8"/>
        <v>37146.772470136915</v>
      </c>
      <c r="G35" s="36">
        <f t="shared" si="9"/>
        <v>37146.772470136915</v>
      </c>
    </row>
    <row r="36" spans="1:7" x14ac:dyDescent="0.25">
      <c r="A36" s="27"/>
      <c r="B36" s="38">
        <f>SUM(B31:B35)</f>
        <v>12728</v>
      </c>
      <c r="C36" s="38">
        <f t="shared" ref="C36:D36" si="10">SUM(C31:C35)</f>
        <v>2314546.6</v>
      </c>
      <c r="D36" s="18">
        <f t="shared" si="10"/>
        <v>291999.32</v>
      </c>
      <c r="E36" s="18">
        <v>42363.79</v>
      </c>
      <c r="F36" s="39">
        <f>SUM(F31:F35)</f>
        <v>2648909.7100000004</v>
      </c>
      <c r="G36" s="36">
        <f>F36/B36</f>
        <v>208.11672768698935</v>
      </c>
    </row>
    <row r="37" spans="1:7" x14ac:dyDescent="0.25">
      <c r="A37" s="29"/>
      <c r="B37" s="52"/>
      <c r="C37" s="52"/>
      <c r="D37" s="52"/>
      <c r="E37" s="52"/>
      <c r="F37" s="26"/>
      <c r="G37" s="34"/>
    </row>
    <row r="38" spans="1:7" ht="15.75" x14ac:dyDescent="0.25">
      <c r="A38" s="87">
        <v>43862</v>
      </c>
      <c r="B38" s="88"/>
      <c r="C38" s="88"/>
      <c r="D38" s="88"/>
      <c r="E38" s="88"/>
      <c r="F38" s="88"/>
      <c r="G38" s="89"/>
    </row>
    <row r="39" spans="1:7" ht="30" x14ac:dyDescent="0.25">
      <c r="A39" s="27" t="s">
        <v>27</v>
      </c>
      <c r="B39" s="8" t="s">
        <v>15</v>
      </c>
      <c r="C39" s="8" t="s">
        <v>68</v>
      </c>
      <c r="D39" s="8" t="s">
        <v>69</v>
      </c>
      <c r="E39" s="8" t="s">
        <v>21</v>
      </c>
      <c r="F39" s="59" t="s">
        <v>16</v>
      </c>
      <c r="G39" s="28" t="s">
        <v>19</v>
      </c>
    </row>
    <row r="40" spans="1:7" x14ac:dyDescent="0.25">
      <c r="A40" s="29" t="s">
        <v>32</v>
      </c>
      <c r="B40" s="31">
        <v>11674</v>
      </c>
      <c r="C40" s="32">
        <v>1692720.61</v>
      </c>
      <c r="D40" s="32">
        <v>356498.35</v>
      </c>
      <c r="E40" s="83">
        <f>(D40/D45)*E45</f>
        <v>31608.39250267957</v>
      </c>
      <c r="F40" s="4">
        <f>SUM(C40:E40)</f>
        <v>2080827.3525026795</v>
      </c>
      <c r="G40" s="35">
        <f>F40/B40</f>
        <v>178.24459075746782</v>
      </c>
    </row>
    <row r="41" spans="1:7" x14ac:dyDescent="0.25">
      <c r="A41" s="29" t="s">
        <v>33</v>
      </c>
      <c r="B41" s="31">
        <v>871</v>
      </c>
      <c r="C41" s="32">
        <v>105047</v>
      </c>
      <c r="D41" s="32">
        <v>8760.23</v>
      </c>
      <c r="E41" s="84">
        <f>(D41/D45)*E45</f>
        <v>776.71267834408945</v>
      </c>
      <c r="F41" s="4">
        <f t="shared" ref="F41:F44" si="11">SUM(C41:E41)</f>
        <v>114583.94267834409</v>
      </c>
      <c r="G41" s="35">
        <f t="shared" ref="G41:G44" si="12">F41/B41</f>
        <v>131.55446920590595</v>
      </c>
    </row>
    <row r="42" spans="1:7" x14ac:dyDescent="0.25">
      <c r="A42" s="29" t="s">
        <v>34</v>
      </c>
      <c r="B42" s="31">
        <v>167</v>
      </c>
      <c r="C42" s="32">
        <v>181713</v>
      </c>
      <c r="D42" s="32">
        <v>3778.17</v>
      </c>
      <c r="E42" s="84">
        <f>(D42/D45)*E45</f>
        <v>334.985786895925</v>
      </c>
      <c r="F42" s="4">
        <f t="shared" si="11"/>
        <v>185826.15578689595</v>
      </c>
      <c r="G42" s="35">
        <f t="shared" si="12"/>
        <v>1112.7314717778202</v>
      </c>
    </row>
    <row r="43" spans="1:7" x14ac:dyDescent="0.25">
      <c r="A43" s="29" t="s">
        <v>35</v>
      </c>
      <c r="B43" s="31">
        <v>9</v>
      </c>
      <c r="C43" s="32">
        <v>68799</v>
      </c>
      <c r="D43" s="32">
        <v>7171.26</v>
      </c>
      <c r="E43" s="84">
        <f>(D43/D45)*E45</f>
        <v>635.82903208041739</v>
      </c>
      <c r="F43" s="4">
        <f t="shared" si="11"/>
        <v>76606.089032080417</v>
      </c>
      <c r="G43" s="35">
        <f t="shared" si="12"/>
        <v>8511.7876702311569</v>
      </c>
    </row>
    <row r="44" spans="1:7" x14ac:dyDescent="0.25">
      <c r="A44" s="27" t="s">
        <v>36</v>
      </c>
      <c r="B44" s="17">
        <v>1</v>
      </c>
      <c r="C44" s="18">
        <v>27961</v>
      </c>
      <c r="D44" s="18">
        <v>0</v>
      </c>
      <c r="E44" s="25">
        <f>(D44/D45)*E45</f>
        <v>0</v>
      </c>
      <c r="F44" s="39">
        <f t="shared" si="11"/>
        <v>27961</v>
      </c>
      <c r="G44" s="36">
        <f t="shared" si="12"/>
        <v>27961</v>
      </c>
    </row>
    <row r="45" spans="1:7" x14ac:dyDescent="0.25">
      <c r="A45" s="27"/>
      <c r="B45" s="38">
        <f>SUM(B40:B44)</f>
        <v>12722</v>
      </c>
      <c r="C45" s="38">
        <f t="shared" ref="C45:D45" si="13">SUM(C40:C44)</f>
        <v>2076240.61</v>
      </c>
      <c r="D45" s="18">
        <f t="shared" si="13"/>
        <v>376208.00999999995</v>
      </c>
      <c r="E45" s="18">
        <v>33355.919999999998</v>
      </c>
      <c r="F45" s="39">
        <f>SUM(F40:F44)</f>
        <v>2485804.54</v>
      </c>
      <c r="G45" s="36">
        <f>F45/B45</f>
        <v>195.39416286747368</v>
      </c>
    </row>
    <row r="46" spans="1:7" ht="15.75" x14ac:dyDescent="0.25">
      <c r="A46" s="87">
        <v>43891</v>
      </c>
      <c r="B46" s="88"/>
      <c r="C46" s="88"/>
      <c r="D46" s="88"/>
      <c r="E46" s="88"/>
      <c r="F46" s="88"/>
      <c r="G46" s="89"/>
    </row>
    <row r="47" spans="1:7" ht="30" x14ac:dyDescent="0.25">
      <c r="A47" s="27" t="s">
        <v>27</v>
      </c>
      <c r="B47" s="8" t="s">
        <v>15</v>
      </c>
      <c r="C47" s="8" t="s">
        <v>68</v>
      </c>
      <c r="D47" s="8" t="s">
        <v>69</v>
      </c>
      <c r="E47" s="8" t="s">
        <v>21</v>
      </c>
      <c r="F47" s="59" t="s">
        <v>16</v>
      </c>
      <c r="G47" s="28" t="s">
        <v>19</v>
      </c>
    </row>
    <row r="48" spans="1:7" x14ac:dyDescent="0.25">
      <c r="A48" s="29" t="s">
        <v>32</v>
      </c>
      <c r="B48" s="31">
        <v>11648</v>
      </c>
      <c r="C48" s="32">
        <v>1330404</v>
      </c>
      <c r="D48" s="32">
        <v>336617.05</v>
      </c>
      <c r="E48" s="32">
        <v>0</v>
      </c>
      <c r="F48" s="4">
        <f>SUM(C48:E48)</f>
        <v>1667021.05</v>
      </c>
      <c r="G48" s="35">
        <f>F48/B48</f>
        <v>143.11650497939561</v>
      </c>
    </row>
    <row r="49" spans="1:7" x14ac:dyDescent="0.25">
      <c r="A49" s="29" t="s">
        <v>33</v>
      </c>
      <c r="B49" s="31">
        <v>870</v>
      </c>
      <c r="C49" s="32">
        <v>96964</v>
      </c>
      <c r="D49" s="32">
        <v>6823.63</v>
      </c>
      <c r="E49" s="32">
        <v>0</v>
      </c>
      <c r="F49" s="4">
        <f t="shared" ref="F49:F52" si="14">SUM(C49:E49)</f>
        <v>103787.63</v>
      </c>
      <c r="G49" s="35">
        <f t="shared" ref="G49:G52" si="15">F49/B49</f>
        <v>119.29612643678162</v>
      </c>
    </row>
    <row r="50" spans="1:7" x14ac:dyDescent="0.25">
      <c r="A50" s="29" t="s">
        <v>34</v>
      </c>
      <c r="B50" s="31">
        <v>166</v>
      </c>
      <c r="C50" s="32">
        <v>171263</v>
      </c>
      <c r="D50" s="32">
        <v>2709.04</v>
      </c>
      <c r="E50" s="32">
        <v>0</v>
      </c>
      <c r="F50" s="4">
        <f t="shared" si="14"/>
        <v>173972.04</v>
      </c>
      <c r="G50" s="35">
        <f t="shared" si="15"/>
        <v>1048.0243373493977</v>
      </c>
    </row>
    <row r="51" spans="1:7" x14ac:dyDescent="0.25">
      <c r="A51" s="29" t="s">
        <v>35</v>
      </c>
      <c r="B51" s="31">
        <v>9</v>
      </c>
      <c r="C51" s="32">
        <v>61453</v>
      </c>
      <c r="D51" s="32">
        <v>28563.21</v>
      </c>
      <c r="E51" s="32">
        <v>0</v>
      </c>
      <c r="F51" s="4">
        <f t="shared" si="14"/>
        <v>90016.209999999992</v>
      </c>
      <c r="G51" s="35">
        <f t="shared" si="15"/>
        <v>10001.80111111111</v>
      </c>
    </row>
    <row r="52" spans="1:7" x14ac:dyDescent="0.25">
      <c r="A52" s="27" t="s">
        <v>36</v>
      </c>
      <c r="B52" s="17">
        <v>1</v>
      </c>
      <c r="C52" s="18">
        <v>31648.62</v>
      </c>
      <c r="D52" s="18">
        <v>27961.33</v>
      </c>
      <c r="E52" s="18">
        <v>0</v>
      </c>
      <c r="F52" s="39">
        <f t="shared" si="14"/>
        <v>59609.95</v>
      </c>
      <c r="G52" s="36">
        <f t="shared" si="15"/>
        <v>59609.95</v>
      </c>
    </row>
    <row r="53" spans="1:7" x14ac:dyDescent="0.25">
      <c r="A53" s="27"/>
      <c r="B53" s="38">
        <f>SUM(B48:B52)</f>
        <v>12694</v>
      </c>
      <c r="C53" s="38">
        <f t="shared" ref="C53:E53" si="16">SUM(C48:C52)</f>
        <v>1691732.62</v>
      </c>
      <c r="D53" s="18">
        <f t="shared" si="16"/>
        <v>402674.26</v>
      </c>
      <c r="E53" s="18">
        <f t="shared" si="16"/>
        <v>0</v>
      </c>
      <c r="F53" s="39">
        <f>SUM(F48:F52)</f>
        <v>2094406.8800000001</v>
      </c>
      <c r="G53" s="36">
        <f>F53/B53</f>
        <v>164.99187647707581</v>
      </c>
    </row>
    <row r="54" spans="1:7" ht="15.75" x14ac:dyDescent="0.25">
      <c r="A54" s="87">
        <v>43922</v>
      </c>
      <c r="B54" s="88"/>
      <c r="C54" s="88"/>
      <c r="D54" s="88"/>
      <c r="E54" s="88"/>
      <c r="F54" s="88"/>
      <c r="G54" s="89"/>
    </row>
    <row r="55" spans="1:7" ht="30" x14ac:dyDescent="0.25">
      <c r="A55" s="27" t="s">
        <v>27</v>
      </c>
      <c r="B55" s="8" t="s">
        <v>15</v>
      </c>
      <c r="C55" s="8" t="s">
        <v>68</v>
      </c>
      <c r="D55" s="8" t="s">
        <v>69</v>
      </c>
      <c r="E55" s="8" t="s">
        <v>21</v>
      </c>
      <c r="F55" s="59" t="s">
        <v>16</v>
      </c>
      <c r="G55" s="28" t="s">
        <v>19</v>
      </c>
    </row>
    <row r="56" spans="1:7" x14ac:dyDescent="0.25">
      <c r="A56" s="29" t="s">
        <v>32</v>
      </c>
      <c r="B56" s="31">
        <v>11669</v>
      </c>
      <c r="C56" s="32">
        <v>1251616</v>
      </c>
      <c r="D56" s="32">
        <v>247199.84</v>
      </c>
      <c r="E56" s="64">
        <v>0</v>
      </c>
      <c r="F56" s="4">
        <f>SUM(C56:E56)</f>
        <v>1498815.84</v>
      </c>
      <c r="G56" s="35">
        <f>F56/B56</f>
        <v>128.44424029479819</v>
      </c>
    </row>
    <row r="57" spans="1:7" x14ac:dyDescent="0.25">
      <c r="A57" s="29" t="s">
        <v>33</v>
      </c>
      <c r="B57" s="31">
        <v>872</v>
      </c>
      <c r="C57" s="32">
        <v>89811</v>
      </c>
      <c r="D57" s="32">
        <v>11559</v>
      </c>
      <c r="E57" s="64">
        <v>0</v>
      </c>
      <c r="F57" s="4">
        <f t="shared" ref="F57:F60" si="17">SUM(C57:E57)</f>
        <v>101370</v>
      </c>
      <c r="G57" s="35">
        <f t="shared" ref="G57:G60" si="18">F57/B57</f>
        <v>116.25</v>
      </c>
    </row>
    <row r="58" spans="1:7" x14ac:dyDescent="0.25">
      <c r="A58" s="29" t="s">
        <v>34</v>
      </c>
      <c r="B58" s="31">
        <v>166</v>
      </c>
      <c r="C58" s="32">
        <v>152331</v>
      </c>
      <c r="D58" s="32">
        <v>8486.36</v>
      </c>
      <c r="E58" s="64">
        <v>0</v>
      </c>
      <c r="F58" s="4">
        <f t="shared" si="17"/>
        <v>160817.35999999999</v>
      </c>
      <c r="G58" s="35">
        <f t="shared" si="18"/>
        <v>968.77927710843369</v>
      </c>
    </row>
    <row r="59" spans="1:7" x14ac:dyDescent="0.25">
      <c r="A59" s="29" t="s">
        <v>35</v>
      </c>
      <c r="B59" s="31">
        <v>9</v>
      </c>
      <c r="C59" s="32">
        <v>51879</v>
      </c>
      <c r="D59" s="32">
        <v>27141.49</v>
      </c>
      <c r="E59" s="64">
        <v>0</v>
      </c>
      <c r="F59" s="4">
        <f t="shared" si="17"/>
        <v>79020.490000000005</v>
      </c>
      <c r="G59" s="35">
        <f t="shared" si="18"/>
        <v>8780.0544444444458</v>
      </c>
    </row>
    <row r="60" spans="1:7" x14ac:dyDescent="0.25">
      <c r="A60" s="27" t="s">
        <v>36</v>
      </c>
      <c r="B60" s="17">
        <v>1</v>
      </c>
      <c r="C60" s="18">
        <v>27631</v>
      </c>
      <c r="D60" s="18">
        <v>31648.62</v>
      </c>
      <c r="E60" s="85">
        <v>0</v>
      </c>
      <c r="F60" s="39">
        <f t="shared" si="17"/>
        <v>59279.619999999995</v>
      </c>
      <c r="G60" s="36">
        <f t="shared" si="18"/>
        <v>59279.619999999995</v>
      </c>
    </row>
    <row r="61" spans="1:7" x14ac:dyDescent="0.25">
      <c r="A61" s="27"/>
      <c r="B61" s="38">
        <f>SUM(B56:B60)</f>
        <v>12717</v>
      </c>
      <c r="C61" s="38">
        <f t="shared" ref="C61:E61" si="19">SUM(C56:C60)</f>
        <v>1573268</v>
      </c>
      <c r="D61" s="18">
        <f t="shared" si="19"/>
        <v>326035.31</v>
      </c>
      <c r="E61" s="85">
        <f t="shared" si="19"/>
        <v>0</v>
      </c>
      <c r="F61" s="39">
        <f>SUM(F56:F60)</f>
        <v>1899303.31</v>
      </c>
      <c r="G61" s="36">
        <f>F61/B61</f>
        <v>149.35152237162853</v>
      </c>
    </row>
    <row r="62" spans="1:7" ht="15.75" x14ac:dyDescent="0.25">
      <c r="A62" s="87">
        <v>43952</v>
      </c>
      <c r="B62" s="88"/>
      <c r="C62" s="88"/>
      <c r="D62" s="88"/>
      <c r="E62" s="88"/>
      <c r="F62" s="88"/>
      <c r="G62" s="89"/>
    </row>
    <row r="63" spans="1:7" ht="30" x14ac:dyDescent="0.25">
      <c r="A63" s="27" t="s">
        <v>27</v>
      </c>
      <c r="B63" s="8" t="s">
        <v>15</v>
      </c>
      <c r="C63" s="8" t="s">
        <v>68</v>
      </c>
      <c r="D63" s="8" t="s">
        <v>69</v>
      </c>
      <c r="E63" s="8" t="s">
        <v>21</v>
      </c>
      <c r="F63" s="60" t="s">
        <v>16</v>
      </c>
      <c r="G63" s="28" t="s">
        <v>19</v>
      </c>
    </row>
    <row r="64" spans="1:7" x14ac:dyDescent="0.25">
      <c r="A64" s="29" t="s">
        <v>32</v>
      </c>
      <c r="B64" s="31">
        <v>11680</v>
      </c>
      <c r="C64" s="32">
        <v>1257064</v>
      </c>
      <c r="D64" s="32">
        <v>202992</v>
      </c>
      <c r="E64" s="64">
        <v>0</v>
      </c>
      <c r="F64" s="4">
        <f>SUM(C64:E64)</f>
        <v>1460056</v>
      </c>
      <c r="G64" s="35">
        <f>F64/B64</f>
        <v>125.00479452054795</v>
      </c>
    </row>
    <row r="65" spans="1:7" x14ac:dyDescent="0.25">
      <c r="A65" s="29" t="s">
        <v>33</v>
      </c>
      <c r="B65" s="31">
        <v>874</v>
      </c>
      <c r="C65" s="32">
        <v>94666</v>
      </c>
      <c r="D65" s="32">
        <v>10224.75</v>
      </c>
      <c r="E65" s="64">
        <v>0</v>
      </c>
      <c r="F65" s="4">
        <f t="shared" ref="F65:F68" si="20">SUM(C65:E65)</f>
        <v>104890.75</v>
      </c>
      <c r="G65" s="35">
        <f t="shared" ref="G65:G68" si="21">F65/B65</f>
        <v>120.01229977116705</v>
      </c>
    </row>
    <row r="66" spans="1:7" x14ac:dyDescent="0.25">
      <c r="A66" s="29" t="s">
        <v>34</v>
      </c>
      <c r="B66" s="31">
        <v>166</v>
      </c>
      <c r="C66" s="32">
        <v>158466</v>
      </c>
      <c r="D66" s="32">
        <v>6421.65</v>
      </c>
      <c r="E66" s="64">
        <v>0</v>
      </c>
      <c r="F66" s="4">
        <f t="shared" si="20"/>
        <v>164887.65</v>
      </c>
      <c r="G66" s="35">
        <f t="shared" si="21"/>
        <v>993.29909638554216</v>
      </c>
    </row>
    <row r="67" spans="1:7" x14ac:dyDescent="0.25">
      <c r="A67" s="29" t="s">
        <v>35</v>
      </c>
      <c r="B67" s="31">
        <v>9</v>
      </c>
      <c r="C67" s="32">
        <v>49737</v>
      </c>
      <c r="D67" s="32">
        <v>8997.83</v>
      </c>
      <c r="E67" s="64">
        <v>0</v>
      </c>
      <c r="F67" s="4">
        <f t="shared" si="20"/>
        <v>58734.83</v>
      </c>
      <c r="G67" s="35">
        <f t="shared" si="21"/>
        <v>6526.0922222222225</v>
      </c>
    </row>
    <row r="68" spans="1:7" x14ac:dyDescent="0.25">
      <c r="A68" s="27" t="s">
        <v>36</v>
      </c>
      <c r="B68" s="17">
        <v>1</v>
      </c>
      <c r="C68" s="18">
        <v>28874</v>
      </c>
      <c r="D68" s="18">
        <v>0</v>
      </c>
      <c r="E68" s="85">
        <v>0</v>
      </c>
      <c r="F68" s="39">
        <f t="shared" si="20"/>
        <v>28874</v>
      </c>
      <c r="G68" s="36">
        <f t="shared" si="21"/>
        <v>28874</v>
      </c>
    </row>
    <row r="69" spans="1:7" x14ac:dyDescent="0.25">
      <c r="A69" s="27"/>
      <c r="B69" s="38">
        <f>SUM(B64:B68)</f>
        <v>12730</v>
      </c>
      <c r="C69" s="38">
        <f t="shared" ref="C69:E69" si="22">SUM(C64:C68)</f>
        <v>1588807</v>
      </c>
      <c r="D69" s="18">
        <f t="shared" si="22"/>
        <v>228636.22999999998</v>
      </c>
      <c r="E69" s="85">
        <f t="shared" si="22"/>
        <v>0</v>
      </c>
      <c r="F69" s="39">
        <f>SUM(F64:F68)</f>
        <v>1817443.23</v>
      </c>
      <c r="G69" s="36">
        <f>F69/B69</f>
        <v>142.76851767478396</v>
      </c>
    </row>
    <row r="70" spans="1:7" x14ac:dyDescent="0.25">
      <c r="A70" s="29"/>
      <c r="B70" s="68"/>
      <c r="C70" s="68"/>
      <c r="D70" s="68"/>
      <c r="E70" s="68"/>
      <c r="F70" s="61"/>
      <c r="G70" s="35"/>
    </row>
    <row r="71" spans="1:7" ht="15.75" x14ac:dyDescent="0.25">
      <c r="A71" s="87">
        <v>43983</v>
      </c>
      <c r="B71" s="88"/>
      <c r="C71" s="88"/>
      <c r="D71" s="88"/>
      <c r="E71" s="88"/>
      <c r="F71" s="88"/>
      <c r="G71" s="89"/>
    </row>
    <row r="72" spans="1:7" ht="30" x14ac:dyDescent="0.25">
      <c r="A72" s="27" t="s">
        <v>27</v>
      </c>
      <c r="B72" s="8" t="s">
        <v>15</v>
      </c>
      <c r="C72" s="8" t="s">
        <v>68</v>
      </c>
      <c r="D72" s="8" t="s">
        <v>69</v>
      </c>
      <c r="E72" s="8" t="s">
        <v>21</v>
      </c>
      <c r="F72" s="59" t="s">
        <v>16</v>
      </c>
      <c r="G72" s="28" t="s">
        <v>19</v>
      </c>
    </row>
    <row r="73" spans="1:7" x14ac:dyDescent="0.25">
      <c r="A73" s="29" t="s">
        <v>32</v>
      </c>
      <c r="B73" s="31">
        <v>11755</v>
      </c>
      <c r="C73" s="32">
        <v>1284532.94</v>
      </c>
      <c r="D73" s="32">
        <v>210624.87</v>
      </c>
      <c r="E73" s="64">
        <v>0</v>
      </c>
      <c r="F73" s="4">
        <f>SUM(C73:E73)</f>
        <v>1495157.81</v>
      </c>
      <c r="G73" s="35">
        <f>F73/B73</f>
        <v>127.19334836239898</v>
      </c>
    </row>
    <row r="74" spans="1:7" x14ac:dyDescent="0.25">
      <c r="A74" s="29" t="s">
        <v>33</v>
      </c>
      <c r="B74" s="31">
        <v>874</v>
      </c>
      <c r="C74" s="32">
        <v>96985.55</v>
      </c>
      <c r="D74" s="32">
        <v>10800.36</v>
      </c>
      <c r="E74" s="64">
        <v>0</v>
      </c>
      <c r="F74" s="4">
        <f t="shared" ref="F74:F77" si="23">SUM(C74:E74)</f>
        <v>107785.91</v>
      </c>
      <c r="G74" s="35">
        <f t="shared" ref="G74:G77" si="24">F74/B74</f>
        <v>123.32483981693365</v>
      </c>
    </row>
    <row r="75" spans="1:7" x14ac:dyDescent="0.25">
      <c r="A75" s="29" t="s">
        <v>34</v>
      </c>
      <c r="B75" s="31">
        <v>166</v>
      </c>
      <c r="C75" s="32">
        <v>175208.7</v>
      </c>
      <c r="D75" s="32">
        <v>3119.94</v>
      </c>
      <c r="E75" s="64">
        <v>0</v>
      </c>
      <c r="F75" s="4">
        <f t="shared" si="23"/>
        <v>178328.64</v>
      </c>
      <c r="G75" s="35">
        <f t="shared" si="24"/>
        <v>1074.2689156626507</v>
      </c>
    </row>
    <row r="76" spans="1:7" x14ac:dyDescent="0.25">
      <c r="A76" s="29" t="s">
        <v>35</v>
      </c>
      <c r="B76" s="31">
        <v>9</v>
      </c>
      <c r="C76" s="32">
        <v>52692.3</v>
      </c>
      <c r="D76" s="32">
        <v>5797.72</v>
      </c>
      <c r="E76" s="64">
        <v>0</v>
      </c>
      <c r="F76" s="4">
        <f t="shared" si="23"/>
        <v>58490.020000000004</v>
      </c>
      <c r="G76" s="35">
        <f t="shared" si="24"/>
        <v>6498.891111111112</v>
      </c>
    </row>
    <row r="77" spans="1:7" x14ac:dyDescent="0.25">
      <c r="A77" s="27" t="s">
        <v>36</v>
      </c>
      <c r="B77" s="17">
        <v>1</v>
      </c>
      <c r="C77" s="18">
        <v>36117.160000000003</v>
      </c>
      <c r="D77" s="85">
        <v>0</v>
      </c>
      <c r="E77" s="85">
        <v>0</v>
      </c>
      <c r="F77" s="39">
        <f t="shared" si="23"/>
        <v>36117.160000000003</v>
      </c>
      <c r="G77" s="36">
        <f t="shared" si="24"/>
        <v>36117.160000000003</v>
      </c>
    </row>
    <row r="78" spans="1:7" x14ac:dyDescent="0.25">
      <c r="A78" s="27"/>
      <c r="B78" s="38">
        <f>SUM(B73:B77)</f>
        <v>12805</v>
      </c>
      <c r="C78" s="38">
        <f t="shared" ref="C78:E78" si="25">SUM(C73:C77)</f>
        <v>1645536.65</v>
      </c>
      <c r="D78" s="18">
        <f t="shared" si="25"/>
        <v>230342.88999999998</v>
      </c>
      <c r="E78" s="85">
        <f t="shared" si="25"/>
        <v>0</v>
      </c>
      <c r="F78" s="39">
        <f>SUM(F73:F77)</f>
        <v>1875879.5399999998</v>
      </c>
      <c r="G78" s="36">
        <f>F78/B78</f>
        <v>146.49586411557985</v>
      </c>
    </row>
    <row r="79" spans="1:7" x14ac:dyDescent="0.25">
      <c r="A79" s="29"/>
      <c r="B79" s="68"/>
      <c r="C79" s="68"/>
      <c r="D79" s="68"/>
      <c r="E79" s="68"/>
      <c r="F79" s="61"/>
      <c r="G79" s="35"/>
    </row>
    <row r="80" spans="1:7" ht="15.75" x14ac:dyDescent="0.25">
      <c r="A80" s="90" t="s">
        <v>70</v>
      </c>
      <c r="B80" s="91"/>
      <c r="C80" s="91"/>
      <c r="D80" s="91"/>
      <c r="E80" s="91"/>
      <c r="F80" s="91"/>
      <c r="G80" s="92"/>
    </row>
    <row r="81" spans="1:7" ht="30" x14ac:dyDescent="0.25">
      <c r="A81" s="27" t="s">
        <v>27</v>
      </c>
      <c r="B81" s="8" t="s">
        <v>15</v>
      </c>
      <c r="C81" s="8" t="s">
        <v>68</v>
      </c>
      <c r="D81" s="8" t="s">
        <v>69</v>
      </c>
      <c r="E81" s="8" t="s">
        <v>21</v>
      </c>
      <c r="F81" s="59" t="s">
        <v>16</v>
      </c>
      <c r="G81" s="28" t="s">
        <v>19</v>
      </c>
    </row>
    <row r="82" spans="1:7" x14ac:dyDescent="0.25">
      <c r="A82" s="29" t="s">
        <v>32</v>
      </c>
      <c r="B82" s="31">
        <f>B31+B40+B48+B56+B64+B73</f>
        <v>70102</v>
      </c>
      <c r="C82" s="31">
        <f>C31+C40+C48+C56+C64+C73</f>
        <v>8706540.3100000005</v>
      </c>
      <c r="D82" s="31">
        <f>D31+D40+D48+D56+D64+D73</f>
        <v>1624136.1400000001</v>
      </c>
      <c r="E82" s="31">
        <f t="shared" ref="E82" si="26">E31+E40+E48+E56+E64+E73</f>
        <v>70810.082369880984</v>
      </c>
      <c r="F82" s="31">
        <f>F31+F40+F48+F56+F64+F73</f>
        <v>10401486.53236988</v>
      </c>
      <c r="G82" s="35">
        <f>F82/B82</f>
        <v>148.37645905066731</v>
      </c>
    </row>
    <row r="83" spans="1:7" x14ac:dyDescent="0.25">
      <c r="A83" s="29" t="s">
        <v>33</v>
      </c>
      <c r="B83" s="31">
        <f t="shared" ref="B83:C86" si="27">B32+B41+B49+B57+B65+B74</f>
        <v>5234</v>
      </c>
      <c r="C83" s="31">
        <f t="shared" si="27"/>
        <v>596752.73</v>
      </c>
      <c r="D83" s="31">
        <f t="shared" ref="D83:E83" si="28">D32+D41+D49+D57+D65+D74</f>
        <v>57213.490000000005</v>
      </c>
      <c r="E83" s="31">
        <f t="shared" si="28"/>
        <v>2089.0530965368444</v>
      </c>
      <c r="F83" s="31">
        <f>F32+F41+F49+F57+F65+F74</f>
        <v>656055.27309653687</v>
      </c>
      <c r="G83" s="35">
        <f t="shared" ref="G83:G86" si="29">F83/B83</f>
        <v>125.34491270472618</v>
      </c>
    </row>
    <row r="84" spans="1:7" x14ac:dyDescent="0.25">
      <c r="A84" s="29" t="s">
        <v>34</v>
      </c>
      <c r="B84" s="31">
        <f t="shared" si="27"/>
        <v>1000</v>
      </c>
      <c r="C84" s="31">
        <f t="shared" si="27"/>
        <v>1042458.95</v>
      </c>
      <c r="D84" s="31">
        <f t="shared" ref="D84:E84" si="30">D33+D42+D50+D58+D66+D75</f>
        <v>24542.2</v>
      </c>
      <c r="E84" s="31">
        <f t="shared" si="30"/>
        <v>338.9087990508848</v>
      </c>
      <c r="F84" s="31">
        <f>F33+F42+F50+F58+F66+F75</f>
        <v>1067340.058799051</v>
      </c>
      <c r="G84" s="35">
        <f t="shared" si="29"/>
        <v>1067.3400587990509</v>
      </c>
    </row>
    <row r="85" spans="1:7" x14ac:dyDescent="0.25">
      <c r="A85" s="29" t="s">
        <v>35</v>
      </c>
      <c r="B85" s="31">
        <f t="shared" si="27"/>
        <v>54</v>
      </c>
      <c r="C85" s="31">
        <f t="shared" si="27"/>
        <v>357853.76</v>
      </c>
      <c r="D85" s="31">
        <f t="shared" ref="D85:E85" si="31">D34+D43+D51+D59+D67+D76</f>
        <v>87902.87000000001</v>
      </c>
      <c r="E85" s="31">
        <f t="shared" si="31"/>
        <v>2120.2132643943833</v>
      </c>
      <c r="F85" s="31">
        <f>F34+F43+F51+F59+F67+F76</f>
        <v>447876.84326439444</v>
      </c>
      <c r="G85" s="35">
        <f t="shared" si="29"/>
        <v>8294.0156160073038</v>
      </c>
    </row>
    <row r="86" spans="1:7" x14ac:dyDescent="0.25">
      <c r="A86" s="27" t="s">
        <v>36</v>
      </c>
      <c r="B86" s="17">
        <f t="shared" si="27"/>
        <v>6</v>
      </c>
      <c r="C86" s="17">
        <f t="shared" si="27"/>
        <v>186525.73</v>
      </c>
      <c r="D86" s="17">
        <f t="shared" ref="D86" si="32">D35+D44+D52+D60+D68+D77</f>
        <v>62101.32</v>
      </c>
      <c r="E86" s="17">
        <f>E35+E44+E52+E60+E68+E77</f>
        <v>361.4524701369167</v>
      </c>
      <c r="F86" s="17">
        <f>F35+F44+F52+F60+F68+F77</f>
        <v>248988.50247013691</v>
      </c>
      <c r="G86" s="36">
        <f t="shared" si="29"/>
        <v>41498.083745022821</v>
      </c>
    </row>
    <row r="87" spans="1:7" x14ac:dyDescent="0.25">
      <c r="A87" s="27"/>
      <c r="B87" s="38">
        <f>SUM(B82:B86)</f>
        <v>76396</v>
      </c>
      <c r="C87" s="38">
        <f t="shared" ref="C87:E87" si="33">SUM(C82:C86)</f>
        <v>10890131.48</v>
      </c>
      <c r="D87" s="38">
        <f t="shared" si="33"/>
        <v>1855896.0200000003</v>
      </c>
      <c r="E87" s="38">
        <f t="shared" si="33"/>
        <v>75719.710000000006</v>
      </c>
      <c r="F87" s="39">
        <f>SUM(F82:F86)</f>
        <v>12821747.209999999</v>
      </c>
      <c r="G87" s="36">
        <f>F87/B87</f>
        <v>167.83270341379128</v>
      </c>
    </row>
  </sheetData>
  <mergeCells count="10">
    <mergeCell ref="A71:G71"/>
    <mergeCell ref="A80:G80"/>
    <mergeCell ref="A2:G2"/>
    <mergeCell ref="A11:G11"/>
    <mergeCell ref="A20:G20"/>
    <mergeCell ref="A29:G29"/>
    <mergeCell ref="A38:G38"/>
    <mergeCell ref="A46:G46"/>
    <mergeCell ref="A54:G54"/>
    <mergeCell ref="A62:G62"/>
  </mergeCells>
  <pageMargins left="0.7" right="0.7" top="0.75" bottom="0.75" header="0.3" footer="0.3"/>
  <ignoredErrors>
    <ignoredError sqref="F48:F52 F56:F60 F64:F68 F73:F77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BA3322-D2CF-43C1-9861-08587C27EB72}">
  <dimension ref="A1:D28"/>
  <sheetViews>
    <sheetView workbookViewId="0">
      <selection activeCell="G27" sqref="G27"/>
    </sheetView>
  </sheetViews>
  <sheetFormatPr defaultRowHeight="15" x14ac:dyDescent="0.25"/>
  <cols>
    <col min="1" max="1" width="11.140625" customWidth="1"/>
    <col min="2" max="2" width="15.28515625" bestFit="1" customWidth="1"/>
    <col min="3" max="3" width="14.7109375" customWidth="1"/>
    <col min="4" max="4" width="9.140625" style="6"/>
  </cols>
  <sheetData>
    <row r="1" spans="1:4" x14ac:dyDescent="0.25">
      <c r="A1" t="s">
        <v>23</v>
      </c>
    </row>
    <row r="2" spans="1:4" x14ac:dyDescent="0.25">
      <c r="A2" s="86">
        <v>2017</v>
      </c>
      <c r="B2" s="86"/>
      <c r="C2" s="86"/>
      <c r="D2" s="7"/>
    </row>
    <row r="3" spans="1:4" ht="30" x14ac:dyDescent="0.25">
      <c r="A3" s="8" t="s">
        <v>15</v>
      </c>
      <c r="B3" s="9" t="s">
        <v>16</v>
      </c>
      <c r="C3" s="10" t="s">
        <v>19</v>
      </c>
    </row>
    <row r="4" spans="1:4" x14ac:dyDescent="0.25">
      <c r="A4" s="5">
        <v>155250</v>
      </c>
      <c r="B4" s="4">
        <v>22147096</v>
      </c>
      <c r="C4" s="3">
        <f>B4/A4</f>
        <v>142.65440257648953</v>
      </c>
    </row>
    <row r="7" spans="1:4" x14ac:dyDescent="0.25">
      <c r="A7" t="s">
        <v>24</v>
      </c>
    </row>
    <row r="8" spans="1:4" x14ac:dyDescent="0.25">
      <c r="A8" s="86">
        <v>2018</v>
      </c>
      <c r="B8" s="86"/>
      <c r="C8" s="86"/>
      <c r="D8" s="7"/>
    </row>
    <row r="9" spans="1:4" ht="30" x14ac:dyDescent="0.25">
      <c r="A9" s="8" t="s">
        <v>15</v>
      </c>
      <c r="B9" s="9" t="s">
        <v>16</v>
      </c>
      <c r="C9" s="10" t="s">
        <v>19</v>
      </c>
    </row>
    <row r="10" spans="1:4" x14ac:dyDescent="0.25">
      <c r="A10" s="13">
        <v>154387</v>
      </c>
      <c r="B10" s="12">
        <v>24519877.170000002</v>
      </c>
      <c r="C10" s="3">
        <f>B10/A10</f>
        <v>158.82086684759727</v>
      </c>
    </row>
    <row r="13" spans="1:4" x14ac:dyDescent="0.25">
      <c r="A13" t="s">
        <v>25</v>
      </c>
    </row>
    <row r="14" spans="1:4" x14ac:dyDescent="0.25">
      <c r="A14" s="86">
        <v>2019</v>
      </c>
      <c r="B14" s="86"/>
      <c r="C14" s="86"/>
    </row>
    <row r="15" spans="1:4" ht="30" x14ac:dyDescent="0.25">
      <c r="A15" s="8" t="s">
        <v>15</v>
      </c>
      <c r="B15" s="9" t="s">
        <v>16</v>
      </c>
      <c r="C15" s="10" t="s">
        <v>19</v>
      </c>
    </row>
    <row r="16" spans="1:4" x14ac:dyDescent="0.25">
      <c r="A16" s="13">
        <v>153106</v>
      </c>
      <c r="B16" s="12">
        <v>23550355.079999998</v>
      </c>
      <c r="C16" s="3">
        <f>B16/A16</f>
        <v>153.81732316173108</v>
      </c>
    </row>
    <row r="19" spans="1:4" x14ac:dyDescent="0.25">
      <c r="A19" t="s">
        <v>26</v>
      </c>
    </row>
    <row r="20" spans="1:4" x14ac:dyDescent="0.25">
      <c r="A20" s="86">
        <v>2020</v>
      </c>
      <c r="B20" s="86"/>
      <c r="C20" s="86"/>
      <c r="D20" s="86"/>
    </row>
    <row r="21" spans="1:4" ht="30" x14ac:dyDescent="0.25">
      <c r="A21" s="9" t="s">
        <v>12</v>
      </c>
      <c r="B21" s="8" t="s">
        <v>15</v>
      </c>
      <c r="C21" s="9" t="s">
        <v>16</v>
      </c>
      <c r="D21" s="10" t="s">
        <v>19</v>
      </c>
    </row>
    <row r="22" spans="1:4" x14ac:dyDescent="0.25">
      <c r="A22" s="2" t="s">
        <v>0</v>
      </c>
      <c r="B22" s="15">
        <v>12728</v>
      </c>
      <c r="C22" s="16">
        <v>2314546.6</v>
      </c>
      <c r="D22" s="65">
        <f>C22/B22</f>
        <v>181.84684160905093</v>
      </c>
    </row>
    <row r="23" spans="1:4" x14ac:dyDescent="0.25">
      <c r="A23" s="2" t="s">
        <v>1</v>
      </c>
      <c r="B23" s="15">
        <v>12722</v>
      </c>
      <c r="C23" s="16">
        <v>2076240.1400000001</v>
      </c>
      <c r="D23" s="65">
        <f t="shared" ref="D23:D25" si="0">C23/B23</f>
        <v>163.20076560289263</v>
      </c>
    </row>
    <row r="24" spans="1:4" x14ac:dyDescent="0.25">
      <c r="A24" s="2" t="s">
        <v>2</v>
      </c>
      <c r="B24" s="15">
        <v>12694</v>
      </c>
      <c r="C24" s="16">
        <v>1691731.55</v>
      </c>
      <c r="D24" s="65">
        <f t="shared" si="0"/>
        <v>133.27017094690405</v>
      </c>
    </row>
    <row r="25" spans="1:4" x14ac:dyDescent="0.25">
      <c r="A25" s="2" t="s">
        <v>3</v>
      </c>
      <c r="B25" s="15">
        <v>12717</v>
      </c>
      <c r="C25" s="16">
        <v>1573267.67</v>
      </c>
      <c r="D25" s="65">
        <f t="shared" si="0"/>
        <v>123.71374302115278</v>
      </c>
    </row>
    <row r="26" spans="1:4" s="53" customFormat="1" x14ac:dyDescent="0.25">
      <c r="A26" s="58" t="s">
        <v>4</v>
      </c>
      <c r="B26" s="31">
        <v>12730</v>
      </c>
      <c r="C26" s="32">
        <v>1588807.71</v>
      </c>
      <c r="D26" s="66">
        <f>C26/B26</f>
        <v>124.80814689709348</v>
      </c>
    </row>
    <row r="27" spans="1:4" x14ac:dyDescent="0.25">
      <c r="A27" s="62" t="s">
        <v>5</v>
      </c>
      <c r="B27" s="63">
        <v>12805</v>
      </c>
      <c r="C27" s="23">
        <v>1645536.65</v>
      </c>
      <c r="D27" s="67">
        <f>C27/B27</f>
        <v>128.50735259664194</v>
      </c>
    </row>
    <row r="28" spans="1:4" x14ac:dyDescent="0.25">
      <c r="B28" s="19">
        <f>SUM(B22:B27)</f>
        <v>76396</v>
      </c>
      <c r="C28" s="4">
        <f>SUM(C22:C27)</f>
        <v>10890130.32</v>
      </c>
      <c r="D28" s="65">
        <f>C28/B28</f>
        <v>142.54843604377194</v>
      </c>
    </row>
  </sheetData>
  <mergeCells count="4">
    <mergeCell ref="A2:C2"/>
    <mergeCell ref="A8:C8"/>
    <mergeCell ref="A14:C14"/>
    <mergeCell ref="A20:D2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488FD3-BC42-4050-9170-1E146B687308}">
  <sheetPr>
    <pageSetUpPr fitToPage="1"/>
  </sheetPr>
  <dimension ref="A1:E87"/>
  <sheetViews>
    <sheetView topLeftCell="A7" workbookViewId="0">
      <selection activeCell="I68" sqref="I68"/>
    </sheetView>
  </sheetViews>
  <sheetFormatPr defaultRowHeight="15" x14ac:dyDescent="0.25"/>
  <cols>
    <col min="1" max="1" width="37.7109375" bestFit="1" customWidth="1"/>
    <col min="2" max="2" width="15.28515625" bestFit="1" customWidth="1"/>
    <col min="3" max="3" width="14.7109375" customWidth="1"/>
    <col min="4" max="4" width="11.5703125" style="6" bestFit="1" customWidth="1"/>
    <col min="5" max="5" width="11.5703125" bestFit="1" customWidth="1"/>
  </cols>
  <sheetData>
    <row r="1" spans="1:4" x14ac:dyDescent="0.25">
      <c r="A1" t="s">
        <v>28</v>
      </c>
    </row>
    <row r="2" spans="1:4" x14ac:dyDescent="0.25">
      <c r="A2" s="86">
        <v>2017</v>
      </c>
      <c r="B2" s="86"/>
      <c r="C2" s="86"/>
      <c r="D2" s="7"/>
    </row>
    <row r="3" spans="1:4" ht="30" x14ac:dyDescent="0.25">
      <c r="A3" s="14" t="s">
        <v>27</v>
      </c>
      <c r="B3" s="8" t="s">
        <v>15</v>
      </c>
      <c r="C3" s="9" t="s">
        <v>16</v>
      </c>
      <c r="D3" s="10" t="s">
        <v>19</v>
      </c>
    </row>
    <row r="4" spans="1:4" x14ac:dyDescent="0.25">
      <c r="A4" t="s">
        <v>32</v>
      </c>
      <c r="B4" s="5">
        <v>142179</v>
      </c>
      <c r="C4" s="4">
        <v>17072862</v>
      </c>
      <c r="D4" s="3">
        <f t="shared" ref="D4:D9" si="0">C4/B4</f>
        <v>120.08005401641593</v>
      </c>
    </row>
    <row r="5" spans="1:4" x14ac:dyDescent="0.25">
      <c r="A5" t="s">
        <v>33</v>
      </c>
      <c r="B5" s="13">
        <v>10999</v>
      </c>
      <c r="C5" s="12">
        <v>1394613.33</v>
      </c>
      <c r="D5" s="3">
        <f t="shared" si="0"/>
        <v>126.7945567778889</v>
      </c>
    </row>
    <row r="6" spans="1:4" x14ac:dyDescent="0.25">
      <c r="A6" t="s">
        <v>34</v>
      </c>
      <c r="B6" s="13">
        <v>1968</v>
      </c>
      <c r="C6" s="12">
        <v>2555159.4500000002</v>
      </c>
      <c r="D6" s="3">
        <f t="shared" si="0"/>
        <v>1298.3533790650408</v>
      </c>
    </row>
    <row r="7" spans="1:4" x14ac:dyDescent="0.25">
      <c r="A7" t="s">
        <v>35</v>
      </c>
      <c r="B7" s="13">
        <v>92</v>
      </c>
      <c r="C7" s="12">
        <v>727932.71</v>
      </c>
      <c r="D7" s="3">
        <f t="shared" si="0"/>
        <v>7912.3120652173911</v>
      </c>
    </row>
    <row r="8" spans="1:4" x14ac:dyDescent="0.25">
      <c r="A8" t="s">
        <v>36</v>
      </c>
      <c r="B8" s="14">
        <v>12</v>
      </c>
      <c r="C8" s="23">
        <v>396528.53</v>
      </c>
      <c r="D8" s="24">
        <f t="shared" si="0"/>
        <v>33044.044166666667</v>
      </c>
    </row>
    <row r="9" spans="1:4" x14ac:dyDescent="0.25">
      <c r="B9" s="5">
        <f>SUM(B4:B8)</f>
        <v>155250</v>
      </c>
      <c r="C9" s="5">
        <f t="shared" ref="C9" si="1">SUM(C4:C8)</f>
        <v>22147096.02</v>
      </c>
      <c r="D9" s="12">
        <f t="shared" si="0"/>
        <v>142.654402705314</v>
      </c>
    </row>
    <row r="10" spans="1:4" x14ac:dyDescent="0.25">
      <c r="A10" t="s">
        <v>29</v>
      </c>
    </row>
    <row r="11" spans="1:4" x14ac:dyDescent="0.25">
      <c r="A11" s="86">
        <v>2018</v>
      </c>
      <c r="B11" s="86"/>
      <c r="C11" s="86"/>
      <c r="D11" s="7"/>
    </row>
    <row r="12" spans="1:4" ht="30" x14ac:dyDescent="0.25">
      <c r="A12" s="14" t="s">
        <v>27</v>
      </c>
      <c r="B12" s="8" t="s">
        <v>15</v>
      </c>
      <c r="C12" s="9" t="s">
        <v>16</v>
      </c>
      <c r="D12" s="10" t="s">
        <v>19</v>
      </c>
    </row>
    <row r="13" spans="1:4" x14ac:dyDescent="0.25">
      <c r="A13" t="s">
        <v>32</v>
      </c>
      <c r="B13" s="13">
        <v>141556</v>
      </c>
      <c r="C13" s="12">
        <v>19363237</v>
      </c>
      <c r="D13" s="3">
        <f t="shared" ref="D13:D18" si="2">C13/B13</f>
        <v>136.78852892141626</v>
      </c>
    </row>
    <row r="14" spans="1:4" x14ac:dyDescent="0.25">
      <c r="A14" t="s">
        <v>33</v>
      </c>
      <c r="B14" s="13">
        <v>10651</v>
      </c>
      <c r="C14" s="12">
        <v>1358566.35</v>
      </c>
      <c r="D14" s="3">
        <f t="shared" si="2"/>
        <v>127.55293869120271</v>
      </c>
    </row>
    <row r="15" spans="1:4" x14ac:dyDescent="0.25">
      <c r="A15" t="s">
        <v>34</v>
      </c>
      <c r="B15" s="13">
        <v>2068</v>
      </c>
      <c r="C15" s="12">
        <v>2610243.29</v>
      </c>
      <c r="D15" s="3">
        <f t="shared" si="2"/>
        <v>1262.2066199226306</v>
      </c>
    </row>
    <row r="16" spans="1:4" x14ac:dyDescent="0.25">
      <c r="A16" t="s">
        <v>35</v>
      </c>
      <c r="B16" s="13">
        <v>100</v>
      </c>
      <c r="C16" s="12">
        <v>755267.32</v>
      </c>
      <c r="D16" s="3">
        <f t="shared" si="2"/>
        <v>7552.6731999999993</v>
      </c>
    </row>
    <row r="17" spans="1:5" x14ac:dyDescent="0.25">
      <c r="A17" t="s">
        <v>36</v>
      </c>
      <c r="B17" s="25">
        <v>12</v>
      </c>
      <c r="C17" s="23">
        <v>432562.77</v>
      </c>
      <c r="D17" s="24">
        <f t="shared" si="2"/>
        <v>36046.897499999999</v>
      </c>
    </row>
    <row r="18" spans="1:5" x14ac:dyDescent="0.25">
      <c r="B18" s="5">
        <f>SUM(B13:B17)</f>
        <v>154387</v>
      </c>
      <c r="C18" s="4">
        <f>SUM(C13:C17)</f>
        <v>24519876.73</v>
      </c>
      <c r="D18" s="3">
        <f t="shared" si="2"/>
        <v>158.82086399761639</v>
      </c>
    </row>
    <row r="19" spans="1:5" x14ac:dyDescent="0.25">
      <c r="A19" t="s">
        <v>30</v>
      </c>
      <c r="D19" s="26"/>
    </row>
    <row r="20" spans="1:5" x14ac:dyDescent="0.25">
      <c r="A20" s="86">
        <v>2019</v>
      </c>
      <c r="B20" s="86"/>
      <c r="C20" s="86"/>
    </row>
    <row r="21" spans="1:5" ht="30" x14ac:dyDescent="0.25">
      <c r="A21" s="14" t="s">
        <v>27</v>
      </c>
      <c r="B21" s="8" t="s">
        <v>15</v>
      </c>
      <c r="C21" s="9" t="s">
        <v>16</v>
      </c>
      <c r="D21" s="10" t="s">
        <v>19</v>
      </c>
    </row>
    <row r="22" spans="1:5" x14ac:dyDescent="0.25">
      <c r="A22" t="s">
        <v>32</v>
      </c>
      <c r="B22" s="13">
        <v>140464</v>
      </c>
      <c r="C22" s="12">
        <v>18514481</v>
      </c>
      <c r="D22" s="3">
        <f>C22/B22</f>
        <v>131.80943871739379</v>
      </c>
    </row>
    <row r="23" spans="1:5" x14ac:dyDescent="0.25">
      <c r="A23" t="s">
        <v>33</v>
      </c>
      <c r="B23" s="13">
        <v>10493</v>
      </c>
      <c r="C23" s="12">
        <v>1274147.0900000001</v>
      </c>
      <c r="D23" s="3">
        <f>C23/B23</f>
        <v>121.42829410082913</v>
      </c>
    </row>
    <row r="24" spans="1:5" x14ac:dyDescent="0.25">
      <c r="A24" t="s">
        <v>34</v>
      </c>
      <c r="B24" s="13">
        <v>2029</v>
      </c>
      <c r="C24" s="12">
        <v>2493507.3199999998</v>
      </c>
      <c r="D24" s="3">
        <f>C24/B24</f>
        <v>1228.9341153277476</v>
      </c>
    </row>
    <row r="25" spans="1:5" x14ac:dyDescent="0.25">
      <c r="A25" t="s">
        <v>35</v>
      </c>
      <c r="B25" s="13">
        <v>108</v>
      </c>
      <c r="C25" s="12">
        <v>855934.3</v>
      </c>
      <c r="D25" s="3">
        <f>C25/B25</f>
        <v>7925.3175925925934</v>
      </c>
    </row>
    <row r="26" spans="1:5" x14ac:dyDescent="0.25">
      <c r="A26" t="s">
        <v>36</v>
      </c>
      <c r="B26" s="25">
        <v>12</v>
      </c>
      <c r="C26" s="23">
        <v>412285.4</v>
      </c>
      <c r="D26" s="24">
        <f>C26/B26</f>
        <v>34357.116666666669</v>
      </c>
    </row>
    <row r="27" spans="1:5" x14ac:dyDescent="0.25">
      <c r="B27" s="5">
        <f>SUM(B22:B26)</f>
        <v>153106</v>
      </c>
      <c r="C27" s="5">
        <f>SUM(C22:C26)</f>
        <v>23550355.109999999</v>
      </c>
      <c r="D27" s="3">
        <f t="shared" ref="D27" si="3">C27/B27</f>
        <v>153.81732335767376</v>
      </c>
    </row>
    <row r="28" spans="1:5" x14ac:dyDescent="0.25">
      <c r="A28" t="s">
        <v>31</v>
      </c>
    </row>
    <row r="29" spans="1:5" ht="18.75" x14ac:dyDescent="0.3">
      <c r="A29" s="93">
        <v>43831</v>
      </c>
      <c r="B29" s="94"/>
      <c r="C29" s="94"/>
      <c r="D29" s="95"/>
      <c r="E29" s="37"/>
    </row>
    <row r="30" spans="1:5" ht="30" x14ac:dyDescent="0.25">
      <c r="A30" s="27" t="s">
        <v>27</v>
      </c>
      <c r="B30" s="8" t="s">
        <v>15</v>
      </c>
      <c r="C30" s="9" t="s">
        <v>16</v>
      </c>
      <c r="D30" s="28" t="s">
        <v>19</v>
      </c>
    </row>
    <row r="31" spans="1:5" x14ac:dyDescent="0.25">
      <c r="A31" s="29" t="s">
        <v>32</v>
      </c>
      <c r="B31" s="31">
        <v>11676</v>
      </c>
      <c r="C31" s="32">
        <v>1890202.76</v>
      </c>
      <c r="D31" s="35">
        <f>C31/B31</f>
        <v>161.88786913326481</v>
      </c>
    </row>
    <row r="32" spans="1:5" x14ac:dyDescent="0.25">
      <c r="A32" s="29" t="s">
        <v>33</v>
      </c>
      <c r="B32" s="31">
        <v>873</v>
      </c>
      <c r="C32" s="32">
        <v>113279.18</v>
      </c>
      <c r="D32" s="35">
        <f t="shared" ref="D32:D35" si="4">C32/B32</f>
        <v>129.75851088201603</v>
      </c>
    </row>
    <row r="33" spans="1:4" x14ac:dyDescent="0.25">
      <c r="A33" s="29" t="s">
        <v>34</v>
      </c>
      <c r="B33" s="31">
        <v>169</v>
      </c>
      <c r="C33" s="32">
        <v>203477.25</v>
      </c>
      <c r="D33" s="35">
        <f t="shared" si="4"/>
        <v>1204.0073964497042</v>
      </c>
    </row>
    <row r="34" spans="1:4" x14ac:dyDescent="0.25">
      <c r="A34" s="29" t="s">
        <v>35</v>
      </c>
      <c r="B34" s="31">
        <v>9</v>
      </c>
      <c r="C34" s="32">
        <v>73293.460000000006</v>
      </c>
      <c r="D34" s="35">
        <f t="shared" si="4"/>
        <v>8143.7177777777788</v>
      </c>
    </row>
    <row r="35" spans="1:4" x14ac:dyDescent="0.25">
      <c r="A35" s="27" t="s">
        <v>36</v>
      </c>
      <c r="B35" s="17">
        <v>1</v>
      </c>
      <c r="C35" s="18">
        <v>34293.949999999997</v>
      </c>
      <c r="D35" s="36">
        <f t="shared" si="4"/>
        <v>34293.949999999997</v>
      </c>
    </row>
    <row r="36" spans="1:4" x14ac:dyDescent="0.25">
      <c r="A36" s="27"/>
      <c r="B36" s="38">
        <f>SUM(B31:B35)</f>
        <v>12728</v>
      </c>
      <c r="C36" s="39">
        <f>SUM(C31:C35)</f>
        <v>2314546.6</v>
      </c>
      <c r="D36" s="36">
        <f>C36/B36</f>
        <v>181.84684160905093</v>
      </c>
    </row>
    <row r="37" spans="1:4" x14ac:dyDescent="0.25">
      <c r="A37" s="29"/>
      <c r="B37" s="33"/>
      <c r="C37" s="26"/>
      <c r="D37" s="34"/>
    </row>
    <row r="38" spans="1:4" ht="15.75" x14ac:dyDescent="0.25">
      <c r="A38" s="87">
        <v>43862</v>
      </c>
      <c r="B38" s="88"/>
      <c r="C38" s="88"/>
      <c r="D38" s="89"/>
    </row>
    <row r="39" spans="1:4" ht="30" x14ac:dyDescent="0.25">
      <c r="A39" s="27" t="s">
        <v>27</v>
      </c>
      <c r="B39" s="8" t="s">
        <v>15</v>
      </c>
      <c r="C39" s="9" t="s">
        <v>16</v>
      </c>
      <c r="D39" s="28" t="s">
        <v>19</v>
      </c>
    </row>
    <row r="40" spans="1:4" x14ac:dyDescent="0.25">
      <c r="A40" s="29" t="s">
        <v>32</v>
      </c>
      <c r="B40" s="31">
        <v>11674</v>
      </c>
      <c r="C40" s="32">
        <v>1692720.61</v>
      </c>
      <c r="D40" s="35">
        <f>C40/B40</f>
        <v>144.99919564844956</v>
      </c>
    </row>
    <row r="41" spans="1:4" x14ac:dyDescent="0.25">
      <c r="A41" s="29" t="s">
        <v>33</v>
      </c>
      <c r="B41" s="31">
        <v>871</v>
      </c>
      <c r="C41" s="32">
        <v>105047</v>
      </c>
      <c r="D41" s="35">
        <f t="shared" ref="D41:D44" si="5">C41/B41</f>
        <v>120.60505166475316</v>
      </c>
    </row>
    <row r="42" spans="1:4" x14ac:dyDescent="0.25">
      <c r="A42" s="29" t="s">
        <v>34</v>
      </c>
      <c r="B42" s="31">
        <v>167</v>
      </c>
      <c r="C42" s="32">
        <v>181713</v>
      </c>
      <c r="D42" s="35">
        <f t="shared" si="5"/>
        <v>1088.1017964071857</v>
      </c>
    </row>
    <row r="43" spans="1:4" x14ac:dyDescent="0.25">
      <c r="A43" s="29" t="s">
        <v>35</v>
      </c>
      <c r="B43" s="31">
        <v>9</v>
      </c>
      <c r="C43" s="32">
        <v>68799</v>
      </c>
      <c r="D43" s="35">
        <f t="shared" si="5"/>
        <v>7644.333333333333</v>
      </c>
    </row>
    <row r="44" spans="1:4" x14ac:dyDescent="0.25">
      <c r="A44" s="27" t="s">
        <v>36</v>
      </c>
      <c r="B44" s="17">
        <v>1</v>
      </c>
      <c r="C44" s="18">
        <v>27961</v>
      </c>
      <c r="D44" s="36">
        <f t="shared" si="5"/>
        <v>27961</v>
      </c>
    </row>
    <row r="45" spans="1:4" x14ac:dyDescent="0.25">
      <c r="A45" s="27"/>
      <c r="B45" s="38">
        <f>SUM(B40:B44)</f>
        <v>12722</v>
      </c>
      <c r="C45" s="39">
        <f>SUM(C40:C44)</f>
        <v>2076240.61</v>
      </c>
      <c r="D45" s="36">
        <f>C45/B45</f>
        <v>163.20080254676938</v>
      </c>
    </row>
    <row r="46" spans="1:4" ht="15.75" x14ac:dyDescent="0.25">
      <c r="A46" s="87">
        <v>43891</v>
      </c>
      <c r="B46" s="88"/>
      <c r="C46" s="88"/>
      <c r="D46" s="89"/>
    </row>
    <row r="47" spans="1:4" ht="30" x14ac:dyDescent="0.25">
      <c r="A47" s="27" t="s">
        <v>27</v>
      </c>
      <c r="B47" s="8" t="s">
        <v>15</v>
      </c>
      <c r="C47" s="9" t="s">
        <v>16</v>
      </c>
      <c r="D47" s="28" t="s">
        <v>19</v>
      </c>
    </row>
    <row r="48" spans="1:4" x14ac:dyDescent="0.25">
      <c r="A48" s="29" t="s">
        <v>32</v>
      </c>
      <c r="B48" s="31">
        <v>11648</v>
      </c>
      <c r="C48" s="32">
        <v>1330404</v>
      </c>
      <c r="D48" s="35">
        <f>C48/B48</f>
        <v>114.21737637362638</v>
      </c>
    </row>
    <row r="49" spans="1:4" x14ac:dyDescent="0.25">
      <c r="A49" s="29" t="s">
        <v>33</v>
      </c>
      <c r="B49" s="31">
        <v>870</v>
      </c>
      <c r="C49" s="32">
        <v>96964</v>
      </c>
      <c r="D49" s="35">
        <f t="shared" ref="D49:D52" si="6">C49/B49</f>
        <v>111.45287356321839</v>
      </c>
    </row>
    <row r="50" spans="1:4" x14ac:dyDescent="0.25">
      <c r="A50" s="29" t="s">
        <v>34</v>
      </c>
      <c r="B50" s="31">
        <v>166</v>
      </c>
      <c r="C50" s="32">
        <v>171263</v>
      </c>
      <c r="D50" s="35">
        <f t="shared" si="6"/>
        <v>1031.7048192771085</v>
      </c>
    </row>
    <row r="51" spans="1:4" x14ac:dyDescent="0.25">
      <c r="A51" s="29" t="s">
        <v>35</v>
      </c>
      <c r="B51" s="31">
        <v>9</v>
      </c>
      <c r="C51" s="32">
        <v>61453</v>
      </c>
      <c r="D51" s="35">
        <f t="shared" si="6"/>
        <v>6828.1111111111113</v>
      </c>
    </row>
    <row r="52" spans="1:4" x14ac:dyDescent="0.25">
      <c r="A52" s="27" t="s">
        <v>36</v>
      </c>
      <c r="B52" s="17">
        <v>1</v>
      </c>
      <c r="C52" s="18">
        <v>31648.62</v>
      </c>
      <c r="D52" s="36">
        <f t="shared" si="6"/>
        <v>31648.62</v>
      </c>
    </row>
    <row r="53" spans="1:4" x14ac:dyDescent="0.25">
      <c r="A53" s="27"/>
      <c r="B53" s="38">
        <f>SUM(B48:B52)</f>
        <v>12694</v>
      </c>
      <c r="C53" s="39">
        <f>SUM(C48:C52)</f>
        <v>1691732.62</v>
      </c>
      <c r="D53" s="36">
        <f>C53/B53</f>
        <v>133.27025523869546</v>
      </c>
    </row>
    <row r="54" spans="1:4" ht="15.75" x14ac:dyDescent="0.25">
      <c r="A54" s="87">
        <v>43922</v>
      </c>
      <c r="B54" s="88"/>
      <c r="C54" s="88"/>
      <c r="D54" s="89"/>
    </row>
    <row r="55" spans="1:4" ht="30" x14ac:dyDescent="0.25">
      <c r="A55" s="27" t="s">
        <v>27</v>
      </c>
      <c r="B55" s="8" t="s">
        <v>15</v>
      </c>
      <c r="C55" s="9" t="s">
        <v>16</v>
      </c>
      <c r="D55" s="28" t="s">
        <v>19</v>
      </c>
    </row>
    <row r="56" spans="1:4" x14ac:dyDescent="0.25">
      <c r="A56" s="29" t="s">
        <v>32</v>
      </c>
      <c r="B56" s="31">
        <v>11669</v>
      </c>
      <c r="C56" s="32">
        <v>1251616</v>
      </c>
      <c r="D56" s="35">
        <f>C56/B56</f>
        <v>107.2599194446825</v>
      </c>
    </row>
    <row r="57" spans="1:4" x14ac:dyDescent="0.25">
      <c r="A57" s="29" t="s">
        <v>33</v>
      </c>
      <c r="B57" s="31">
        <v>872</v>
      </c>
      <c r="C57" s="32">
        <v>89811</v>
      </c>
      <c r="D57" s="35">
        <f t="shared" ref="D57:D60" si="7">C57/B57</f>
        <v>102.99426605504587</v>
      </c>
    </row>
    <row r="58" spans="1:4" x14ac:dyDescent="0.25">
      <c r="A58" s="29" t="s">
        <v>34</v>
      </c>
      <c r="B58" s="31">
        <v>166</v>
      </c>
      <c r="C58" s="32">
        <v>152331</v>
      </c>
      <c r="D58" s="35">
        <f t="shared" si="7"/>
        <v>917.65662650602405</v>
      </c>
    </row>
    <row r="59" spans="1:4" x14ac:dyDescent="0.25">
      <c r="A59" s="29" t="s">
        <v>35</v>
      </c>
      <c r="B59" s="31">
        <v>9</v>
      </c>
      <c r="C59" s="32">
        <v>51879</v>
      </c>
      <c r="D59" s="35">
        <f t="shared" si="7"/>
        <v>5764.333333333333</v>
      </c>
    </row>
    <row r="60" spans="1:4" x14ac:dyDescent="0.25">
      <c r="A60" s="27" t="s">
        <v>36</v>
      </c>
      <c r="B60" s="17">
        <v>1</v>
      </c>
      <c r="C60" s="18">
        <v>27631</v>
      </c>
      <c r="D60" s="36">
        <f t="shared" si="7"/>
        <v>27631</v>
      </c>
    </row>
    <row r="61" spans="1:4" x14ac:dyDescent="0.25">
      <c r="A61" s="27"/>
      <c r="B61" s="38">
        <f>SUM(B56:B60)</f>
        <v>12717</v>
      </c>
      <c r="C61" s="39">
        <f>SUM(C56:C60)</f>
        <v>1573268</v>
      </c>
      <c r="D61" s="36">
        <f>C61/B61</f>
        <v>123.71376897066918</v>
      </c>
    </row>
    <row r="62" spans="1:4" ht="15.75" x14ac:dyDescent="0.25">
      <c r="A62" s="87">
        <v>43952</v>
      </c>
      <c r="B62" s="88"/>
      <c r="C62" s="88"/>
      <c r="D62" s="89"/>
    </row>
    <row r="63" spans="1:4" ht="30" x14ac:dyDescent="0.25">
      <c r="A63" s="27" t="s">
        <v>27</v>
      </c>
      <c r="B63" s="8" t="s">
        <v>15</v>
      </c>
      <c r="C63" s="9" t="s">
        <v>16</v>
      </c>
      <c r="D63" s="28" t="s">
        <v>19</v>
      </c>
    </row>
    <row r="64" spans="1:4" x14ac:dyDescent="0.25">
      <c r="A64" s="29" t="s">
        <v>32</v>
      </c>
      <c r="B64" s="31">
        <v>11680</v>
      </c>
      <c r="C64" s="32">
        <v>1257064</v>
      </c>
      <c r="D64" s="35">
        <f>C64/B64</f>
        <v>107.62534246575342</v>
      </c>
    </row>
    <row r="65" spans="1:4" x14ac:dyDescent="0.25">
      <c r="A65" s="29" t="s">
        <v>33</v>
      </c>
      <c r="B65" s="31">
        <v>874</v>
      </c>
      <c r="C65" s="32">
        <v>94666</v>
      </c>
      <c r="D65" s="35">
        <f t="shared" ref="D65:D68" si="8">C65/B65</f>
        <v>108.31350114416476</v>
      </c>
    </row>
    <row r="66" spans="1:4" x14ac:dyDescent="0.25">
      <c r="A66" s="29" t="s">
        <v>34</v>
      </c>
      <c r="B66" s="31">
        <v>166</v>
      </c>
      <c r="C66" s="32">
        <v>158466</v>
      </c>
      <c r="D66" s="35">
        <f t="shared" si="8"/>
        <v>954.61445783132535</v>
      </c>
    </row>
    <row r="67" spans="1:4" x14ac:dyDescent="0.25">
      <c r="A67" s="29" t="s">
        <v>35</v>
      </c>
      <c r="B67" s="31">
        <v>9</v>
      </c>
      <c r="C67" s="32">
        <v>49737</v>
      </c>
      <c r="D67" s="35">
        <f t="shared" si="8"/>
        <v>5526.333333333333</v>
      </c>
    </row>
    <row r="68" spans="1:4" x14ac:dyDescent="0.25">
      <c r="A68" s="27" t="s">
        <v>36</v>
      </c>
      <c r="B68" s="17">
        <v>1</v>
      </c>
      <c r="C68" s="18">
        <v>28874</v>
      </c>
      <c r="D68" s="36">
        <f t="shared" si="8"/>
        <v>28874</v>
      </c>
    </row>
    <row r="69" spans="1:4" x14ac:dyDescent="0.25">
      <c r="A69" s="27"/>
      <c r="B69" s="38">
        <f>SUM(B64:B68)</f>
        <v>12730</v>
      </c>
      <c r="C69" s="39">
        <f>SUM(C64:C68)</f>
        <v>1588807</v>
      </c>
      <c r="D69" s="36">
        <f>C69/B69</f>
        <v>124.80809112333071</v>
      </c>
    </row>
    <row r="70" spans="1:4" s="53" customFormat="1" x14ac:dyDescent="0.25">
      <c r="A70" s="29"/>
      <c r="B70" s="68"/>
      <c r="C70" s="61"/>
      <c r="D70" s="35"/>
    </row>
    <row r="71" spans="1:4" s="53" customFormat="1" ht="15.75" x14ac:dyDescent="0.25">
      <c r="A71" s="87">
        <v>43983</v>
      </c>
      <c r="B71" s="88"/>
      <c r="C71" s="88"/>
      <c r="D71" s="89"/>
    </row>
    <row r="72" spans="1:4" s="53" customFormat="1" ht="30" x14ac:dyDescent="0.25">
      <c r="A72" s="27" t="s">
        <v>27</v>
      </c>
      <c r="B72" s="8" t="s">
        <v>15</v>
      </c>
      <c r="C72" s="59" t="s">
        <v>16</v>
      </c>
      <c r="D72" s="28" t="s">
        <v>19</v>
      </c>
    </row>
    <row r="73" spans="1:4" s="53" customFormat="1" x14ac:dyDescent="0.25">
      <c r="A73" s="29" t="s">
        <v>32</v>
      </c>
      <c r="B73" s="31">
        <v>11755</v>
      </c>
      <c r="C73" s="32">
        <v>1284532.94</v>
      </c>
      <c r="D73" s="35">
        <f>C73/B73</f>
        <v>109.27545214802211</v>
      </c>
    </row>
    <row r="74" spans="1:4" s="53" customFormat="1" x14ac:dyDescent="0.25">
      <c r="A74" s="29" t="s">
        <v>33</v>
      </c>
      <c r="B74" s="31">
        <v>874</v>
      </c>
      <c r="C74" s="32">
        <v>96985.55</v>
      </c>
      <c r="D74" s="35">
        <f t="shared" ref="D74:D77" si="9">C74/B74</f>
        <v>110.96744851258582</v>
      </c>
    </row>
    <row r="75" spans="1:4" s="53" customFormat="1" x14ac:dyDescent="0.25">
      <c r="A75" s="29" t="s">
        <v>34</v>
      </c>
      <c r="B75" s="31">
        <v>166</v>
      </c>
      <c r="C75" s="32">
        <v>175208.7</v>
      </c>
      <c r="D75" s="35">
        <f t="shared" si="9"/>
        <v>1055.4740963855422</v>
      </c>
    </row>
    <row r="76" spans="1:4" s="53" customFormat="1" x14ac:dyDescent="0.25">
      <c r="A76" s="29" t="s">
        <v>35</v>
      </c>
      <c r="B76" s="31">
        <v>9</v>
      </c>
      <c r="C76" s="32">
        <v>52692.3</v>
      </c>
      <c r="D76" s="35">
        <f t="shared" si="9"/>
        <v>5854.7000000000007</v>
      </c>
    </row>
    <row r="77" spans="1:4" s="53" customFormat="1" x14ac:dyDescent="0.25">
      <c r="A77" s="27" t="s">
        <v>36</v>
      </c>
      <c r="B77" s="17">
        <v>1</v>
      </c>
      <c r="C77" s="18">
        <v>36117.160000000003</v>
      </c>
      <c r="D77" s="36">
        <f t="shared" si="9"/>
        <v>36117.160000000003</v>
      </c>
    </row>
    <row r="78" spans="1:4" s="53" customFormat="1" x14ac:dyDescent="0.25">
      <c r="A78" s="27"/>
      <c r="B78" s="38">
        <f>SUM(B73:B77)</f>
        <v>12805</v>
      </c>
      <c r="C78" s="39">
        <f>SUM(C73:C77)</f>
        <v>1645536.65</v>
      </c>
      <c r="D78" s="36">
        <f>C78/B78</f>
        <v>128.50735259664194</v>
      </c>
    </row>
    <row r="79" spans="1:4" s="53" customFormat="1" x14ac:dyDescent="0.25">
      <c r="A79" s="29"/>
      <c r="B79" s="68"/>
      <c r="C79" s="61"/>
      <c r="D79" s="35"/>
    </row>
    <row r="80" spans="1:4" ht="15.75" x14ac:dyDescent="0.25">
      <c r="A80" s="90" t="s">
        <v>70</v>
      </c>
      <c r="B80" s="91"/>
      <c r="C80" s="91"/>
      <c r="D80" s="92"/>
    </row>
    <row r="81" spans="1:4" ht="30" x14ac:dyDescent="0.25">
      <c r="A81" s="27" t="s">
        <v>27</v>
      </c>
      <c r="B81" s="8" t="s">
        <v>15</v>
      </c>
      <c r="C81" s="9" t="s">
        <v>16</v>
      </c>
      <c r="D81" s="28" t="s">
        <v>19</v>
      </c>
    </row>
    <row r="82" spans="1:4" x14ac:dyDescent="0.25">
      <c r="A82" s="29" t="s">
        <v>32</v>
      </c>
      <c r="B82" s="31">
        <f t="shared" ref="B82:C86" si="10">B31+B40+B48+B56+B64+B73</f>
        <v>70102</v>
      </c>
      <c r="C82" s="31">
        <f t="shared" si="10"/>
        <v>8706540.3100000005</v>
      </c>
      <c r="D82" s="35">
        <f>C82/B82</f>
        <v>124.1981728053408</v>
      </c>
    </row>
    <row r="83" spans="1:4" x14ac:dyDescent="0.25">
      <c r="A83" s="29" t="s">
        <v>33</v>
      </c>
      <c r="B83" s="31">
        <f t="shared" si="10"/>
        <v>5234</v>
      </c>
      <c r="C83" s="31">
        <f t="shared" si="10"/>
        <v>596752.73</v>
      </c>
      <c r="D83" s="35">
        <f t="shared" ref="D83:D86" si="11">C83/B83</f>
        <v>114.01465991593427</v>
      </c>
    </row>
    <row r="84" spans="1:4" x14ac:dyDescent="0.25">
      <c r="A84" s="29" t="s">
        <v>34</v>
      </c>
      <c r="B84" s="31">
        <f t="shared" si="10"/>
        <v>1000</v>
      </c>
      <c r="C84" s="31">
        <f t="shared" si="10"/>
        <v>1042458.95</v>
      </c>
      <c r="D84" s="35">
        <f t="shared" si="11"/>
        <v>1042.45895</v>
      </c>
    </row>
    <row r="85" spans="1:4" x14ac:dyDescent="0.25">
      <c r="A85" s="29" t="s">
        <v>35</v>
      </c>
      <c r="B85" s="31">
        <f t="shared" si="10"/>
        <v>54</v>
      </c>
      <c r="C85" s="31">
        <f t="shared" si="10"/>
        <v>357853.76</v>
      </c>
      <c r="D85" s="35">
        <f t="shared" si="11"/>
        <v>6626.9214814814814</v>
      </c>
    </row>
    <row r="86" spans="1:4" x14ac:dyDescent="0.25">
      <c r="A86" s="27" t="s">
        <v>36</v>
      </c>
      <c r="B86" s="17">
        <f t="shared" si="10"/>
        <v>6</v>
      </c>
      <c r="C86" s="17">
        <f t="shared" si="10"/>
        <v>186525.73</v>
      </c>
      <c r="D86" s="36">
        <f t="shared" si="11"/>
        <v>31087.62166666667</v>
      </c>
    </row>
    <row r="87" spans="1:4" x14ac:dyDescent="0.25">
      <c r="A87" s="27"/>
      <c r="B87" s="38">
        <f>SUM(B82:B86)</f>
        <v>76396</v>
      </c>
      <c r="C87" s="39">
        <f>SUM(C82:C86)</f>
        <v>10890131.48</v>
      </c>
      <c r="D87" s="36">
        <f>C87/B87</f>
        <v>142.54845122781299</v>
      </c>
    </row>
  </sheetData>
  <mergeCells count="10">
    <mergeCell ref="A2:C2"/>
    <mergeCell ref="A11:C11"/>
    <mergeCell ref="A20:C20"/>
    <mergeCell ref="A38:D38"/>
    <mergeCell ref="A46:D46"/>
    <mergeCell ref="A54:D54"/>
    <mergeCell ref="A62:D62"/>
    <mergeCell ref="A80:D80"/>
    <mergeCell ref="A29:D29"/>
    <mergeCell ref="A71:D71"/>
  </mergeCells>
  <pageMargins left="0.7" right="0.7" top="0.75" bottom="0.75" header="0.3" footer="0.3"/>
  <pageSetup scale="5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478E94-3AAC-4321-8CF8-022ED9A39BD0}">
  <dimension ref="A1:E14"/>
  <sheetViews>
    <sheetView workbookViewId="0">
      <selection activeCell="D28" sqref="D28"/>
    </sheetView>
  </sheetViews>
  <sheetFormatPr defaultRowHeight="15" x14ac:dyDescent="0.25"/>
  <cols>
    <col min="2" max="5" width="10.7109375" bestFit="1" customWidth="1"/>
    <col min="6" max="6" width="11.7109375" bestFit="1" customWidth="1"/>
    <col min="7" max="7" width="11.5703125" bestFit="1" customWidth="1"/>
    <col min="8" max="8" width="11.7109375" bestFit="1" customWidth="1"/>
    <col min="9" max="13" width="10.7109375" bestFit="1" customWidth="1"/>
  </cols>
  <sheetData>
    <row r="1" spans="1:5" x14ac:dyDescent="0.25">
      <c r="A1" t="s">
        <v>37</v>
      </c>
    </row>
    <row r="2" spans="1:5" x14ac:dyDescent="0.25">
      <c r="B2" s="21"/>
      <c r="C2" s="21">
        <v>2018</v>
      </c>
      <c r="D2" s="21">
        <v>2019</v>
      </c>
      <c r="E2" s="21">
        <v>2020</v>
      </c>
    </row>
    <row r="3" spans="1:5" x14ac:dyDescent="0.25">
      <c r="B3" s="21" t="s">
        <v>38</v>
      </c>
      <c r="C3" s="16">
        <v>4043.88</v>
      </c>
      <c r="D3" s="16">
        <v>2932.97</v>
      </c>
      <c r="E3" s="16">
        <v>713.88</v>
      </c>
    </row>
    <row r="4" spans="1:5" x14ac:dyDescent="0.25">
      <c r="B4" s="21" t="s">
        <v>39</v>
      </c>
      <c r="C4" s="16">
        <v>2340.92</v>
      </c>
      <c r="D4" s="16">
        <v>4971.71</v>
      </c>
      <c r="E4" s="16">
        <v>4846.04</v>
      </c>
    </row>
    <row r="5" spans="1:5" x14ac:dyDescent="0.25">
      <c r="B5" s="21" t="s">
        <v>40</v>
      </c>
      <c r="C5" s="16">
        <v>4960.84</v>
      </c>
      <c r="D5" s="16">
        <v>5587.41</v>
      </c>
      <c r="E5" s="16">
        <v>1814.87</v>
      </c>
    </row>
    <row r="6" spans="1:5" x14ac:dyDescent="0.25">
      <c r="B6" s="21" t="s">
        <v>41</v>
      </c>
      <c r="C6" s="16">
        <v>2231.66</v>
      </c>
      <c r="D6" s="16">
        <v>6462.28</v>
      </c>
      <c r="E6" s="16">
        <v>4131.13</v>
      </c>
    </row>
    <row r="7" spans="1:5" x14ac:dyDescent="0.25">
      <c r="B7" s="21" t="s">
        <v>4</v>
      </c>
      <c r="C7" s="16">
        <v>17106.14</v>
      </c>
      <c r="D7" s="16">
        <v>9279.61</v>
      </c>
      <c r="E7" s="16">
        <v>8474.99</v>
      </c>
    </row>
    <row r="8" spans="1:5" x14ac:dyDescent="0.25">
      <c r="B8" s="21" t="s">
        <v>42</v>
      </c>
      <c r="C8" s="16">
        <v>4874.75</v>
      </c>
      <c r="D8" s="16">
        <v>13469.38</v>
      </c>
      <c r="E8" s="16">
        <v>4421.99</v>
      </c>
    </row>
    <row r="9" spans="1:5" x14ac:dyDescent="0.25">
      <c r="B9" s="21" t="s">
        <v>43</v>
      </c>
      <c r="C9" s="16">
        <v>13628.7</v>
      </c>
      <c r="D9" s="16">
        <v>7534.87</v>
      </c>
      <c r="E9" s="21"/>
    </row>
    <row r="10" spans="1:5" x14ac:dyDescent="0.25">
      <c r="B10" s="21" t="s">
        <v>44</v>
      </c>
      <c r="C10" s="16">
        <v>4959.49</v>
      </c>
      <c r="D10" s="16">
        <v>3554.75</v>
      </c>
      <c r="E10" s="21"/>
    </row>
    <row r="11" spans="1:5" x14ac:dyDescent="0.25">
      <c r="B11" s="21" t="s">
        <v>45</v>
      </c>
      <c r="C11" s="16">
        <v>2640.09</v>
      </c>
      <c r="D11" s="16">
        <v>3208.02</v>
      </c>
      <c r="E11" s="21"/>
    </row>
    <row r="12" spans="1:5" x14ac:dyDescent="0.25">
      <c r="B12" s="21" t="s">
        <v>46</v>
      </c>
      <c r="C12" s="16">
        <v>2640.09</v>
      </c>
      <c r="D12" s="16">
        <v>2764.41</v>
      </c>
      <c r="E12" s="21"/>
    </row>
    <row r="13" spans="1:5" x14ac:dyDescent="0.25">
      <c r="B13" s="21" t="s">
        <v>47</v>
      </c>
      <c r="C13" s="16">
        <v>3805.57</v>
      </c>
      <c r="D13" s="16">
        <v>2158.08</v>
      </c>
      <c r="E13" s="21"/>
    </row>
    <row r="14" spans="1:5" x14ac:dyDescent="0.25">
      <c r="B14" s="21" t="s">
        <v>48</v>
      </c>
      <c r="C14" s="16">
        <v>5172.5200000000004</v>
      </c>
      <c r="D14" s="16">
        <v>8991.1</v>
      </c>
      <c r="E14" s="21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BC562D-1ACB-404D-85F6-79FBBAD985DC}">
  <dimension ref="A2:J27"/>
  <sheetViews>
    <sheetView tabSelected="1" workbookViewId="0">
      <selection activeCell="E24" sqref="E24"/>
    </sheetView>
  </sheetViews>
  <sheetFormatPr defaultRowHeight="15" x14ac:dyDescent="0.25"/>
  <cols>
    <col min="2" max="2" width="12.28515625" customWidth="1"/>
    <col min="3" max="3" width="11.140625" customWidth="1"/>
    <col min="4" max="4" width="12.42578125" customWidth="1"/>
    <col min="5" max="6" width="12.42578125" style="53" customWidth="1"/>
    <col min="7" max="7" width="11.140625" customWidth="1"/>
    <col min="8" max="8" width="10.42578125" customWidth="1"/>
    <col min="10" max="10" width="9.85546875" customWidth="1"/>
  </cols>
  <sheetData>
    <row r="2" spans="1:10" ht="18.75" x14ac:dyDescent="0.3">
      <c r="A2" s="46"/>
      <c r="B2" s="96">
        <v>2017</v>
      </c>
      <c r="C2" s="97"/>
      <c r="D2" s="97"/>
      <c r="E2" s="98"/>
      <c r="F2" s="75"/>
      <c r="G2" s="96">
        <v>2018</v>
      </c>
      <c r="H2" s="97"/>
      <c r="I2" s="97"/>
      <c r="J2" s="98"/>
    </row>
    <row r="3" spans="1:10" ht="30" x14ac:dyDescent="0.25">
      <c r="A3" s="45"/>
      <c r="B3" s="69" t="s">
        <v>52</v>
      </c>
      <c r="C3" s="70" t="s">
        <v>53</v>
      </c>
      <c r="D3" s="70" t="s">
        <v>71</v>
      </c>
      <c r="E3" s="71" t="s">
        <v>72</v>
      </c>
      <c r="F3" s="70"/>
      <c r="G3" s="69" t="s">
        <v>52</v>
      </c>
      <c r="H3" s="70" t="s">
        <v>53</v>
      </c>
      <c r="I3" s="70" t="s">
        <v>54</v>
      </c>
      <c r="J3" s="71" t="s">
        <v>72</v>
      </c>
    </row>
    <row r="4" spans="1:10" x14ac:dyDescent="0.25">
      <c r="A4" s="45"/>
      <c r="B4" s="72">
        <v>155250</v>
      </c>
      <c r="C4" s="59">
        <v>30775</v>
      </c>
      <c r="D4" s="73">
        <f>C4/B4</f>
        <v>0.19822866344605475</v>
      </c>
      <c r="E4" s="74">
        <f>1-D4</f>
        <v>0.80177133655394528</v>
      </c>
      <c r="F4" s="76"/>
      <c r="G4" s="72">
        <v>154387</v>
      </c>
      <c r="H4" s="59">
        <v>30704</v>
      </c>
      <c r="I4" s="73">
        <f>H4/G4</f>
        <v>0.19887684843931161</v>
      </c>
      <c r="J4" s="74">
        <f>1-I4</f>
        <v>0.80112315156068836</v>
      </c>
    </row>
    <row r="7" spans="1:10" ht="18.75" x14ac:dyDescent="0.3">
      <c r="B7" s="96">
        <v>2019</v>
      </c>
      <c r="C7" s="97"/>
      <c r="D7" s="97"/>
      <c r="E7" s="98"/>
      <c r="F7" s="57"/>
    </row>
    <row r="8" spans="1:10" ht="30" x14ac:dyDescent="0.25">
      <c r="B8" s="69" t="s">
        <v>52</v>
      </c>
      <c r="C8" s="70" t="s">
        <v>53</v>
      </c>
      <c r="D8" s="70" t="s">
        <v>71</v>
      </c>
      <c r="E8" s="71" t="s">
        <v>72</v>
      </c>
      <c r="F8" s="48"/>
    </row>
    <row r="9" spans="1:10" x14ac:dyDescent="0.25">
      <c r="B9" s="72">
        <v>153106</v>
      </c>
      <c r="C9" s="59">
        <v>29586</v>
      </c>
      <c r="D9" s="73">
        <f>C9/B9</f>
        <v>0.1932386712473711</v>
      </c>
      <c r="E9" s="74">
        <f>1-D9</f>
        <v>0.80676132875262896</v>
      </c>
      <c r="F9" s="49"/>
    </row>
    <row r="12" spans="1:10" ht="18.75" x14ac:dyDescent="0.3">
      <c r="B12" s="96">
        <v>2020</v>
      </c>
      <c r="C12" s="97"/>
      <c r="D12" s="97"/>
      <c r="E12" s="97"/>
      <c r="F12" s="98"/>
    </row>
    <row r="13" spans="1:10" ht="30" x14ac:dyDescent="0.25">
      <c r="B13" s="77"/>
      <c r="C13" s="70" t="s">
        <v>52</v>
      </c>
      <c r="D13" s="70" t="s">
        <v>53</v>
      </c>
      <c r="E13" s="70" t="s">
        <v>71</v>
      </c>
      <c r="F13" s="71" t="s">
        <v>72</v>
      </c>
    </row>
    <row r="14" spans="1:10" x14ac:dyDescent="0.25">
      <c r="B14" s="77" t="s">
        <v>55</v>
      </c>
      <c r="C14" s="31">
        <v>12728</v>
      </c>
      <c r="D14" s="31">
        <v>2962</v>
      </c>
      <c r="E14" s="76">
        <f>D14/C14</f>
        <v>0.23271527341294784</v>
      </c>
      <c r="F14" s="78">
        <f>1-E14</f>
        <v>0.76728472658705216</v>
      </c>
    </row>
    <row r="15" spans="1:10" x14ac:dyDescent="0.25">
      <c r="B15" s="77" t="s">
        <v>39</v>
      </c>
      <c r="C15" s="31">
        <v>12722</v>
      </c>
      <c r="D15" s="31">
        <v>2698</v>
      </c>
      <c r="E15" s="76">
        <f t="shared" ref="E15:E26" si="0">D15/C15</f>
        <v>0.21207357333752555</v>
      </c>
      <c r="F15" s="78">
        <f t="shared" ref="F15:F25" si="1">1-E15</f>
        <v>0.78792642666247448</v>
      </c>
    </row>
    <row r="16" spans="1:10" x14ac:dyDescent="0.25">
      <c r="B16" s="77" t="s">
        <v>40</v>
      </c>
      <c r="C16" s="31">
        <v>12694</v>
      </c>
      <c r="D16" s="31">
        <v>2479</v>
      </c>
      <c r="E16" s="76">
        <f t="shared" si="0"/>
        <v>0.19528911296675594</v>
      </c>
      <c r="F16" s="78">
        <f t="shared" si="1"/>
        <v>0.804710887033244</v>
      </c>
    </row>
    <row r="17" spans="1:6" x14ac:dyDescent="0.25">
      <c r="B17" s="77" t="s">
        <v>41</v>
      </c>
      <c r="C17" s="31">
        <v>12717</v>
      </c>
      <c r="D17" s="31">
        <v>2373</v>
      </c>
      <c r="E17" s="76">
        <f t="shared" si="0"/>
        <v>0.18660061335220571</v>
      </c>
      <c r="F17" s="78">
        <f t="shared" si="1"/>
        <v>0.81339938664779432</v>
      </c>
    </row>
    <row r="18" spans="1:6" x14ac:dyDescent="0.25">
      <c r="B18" s="77" t="s">
        <v>4</v>
      </c>
      <c r="C18" s="31">
        <v>12730</v>
      </c>
      <c r="D18" s="31">
        <v>2265</v>
      </c>
      <c r="E18" s="76">
        <f t="shared" si="0"/>
        <v>0.1779261586802828</v>
      </c>
      <c r="F18" s="78">
        <f t="shared" si="1"/>
        <v>0.82207384131971717</v>
      </c>
    </row>
    <row r="19" spans="1:6" s="53" customFormat="1" x14ac:dyDescent="0.25">
      <c r="B19" s="102" t="s">
        <v>5</v>
      </c>
      <c r="C19" s="31">
        <v>12805</v>
      </c>
      <c r="D19" s="31">
        <v>2175</v>
      </c>
      <c r="E19" s="76">
        <f>D19/C19</f>
        <v>0.16985552518547442</v>
      </c>
      <c r="F19" s="78">
        <f>1-E19</f>
        <v>0.83014447481452558</v>
      </c>
    </row>
    <row r="20" spans="1:6" x14ac:dyDescent="0.25">
      <c r="B20" s="77" t="s">
        <v>75</v>
      </c>
      <c r="C20" s="31">
        <v>12794</v>
      </c>
      <c r="D20" s="31">
        <v>2352</v>
      </c>
      <c r="E20" s="76">
        <f>D20/C20</f>
        <v>0.18383617320619039</v>
      </c>
      <c r="F20" s="78">
        <f>1-E20</f>
        <v>0.81616382679380961</v>
      </c>
    </row>
    <row r="21" spans="1:6" x14ac:dyDescent="0.25">
      <c r="A21" s="45"/>
      <c r="B21" s="77" t="s">
        <v>7</v>
      </c>
      <c r="C21" s="31">
        <v>12817</v>
      </c>
      <c r="D21" s="31">
        <v>2864</v>
      </c>
      <c r="E21" s="76">
        <f>D21/C21</f>
        <v>0.2234532261839744</v>
      </c>
      <c r="F21" s="78">
        <f>1-E21</f>
        <v>0.77654677381602566</v>
      </c>
    </row>
    <row r="22" spans="1:6" x14ac:dyDescent="0.25">
      <c r="A22" s="45"/>
      <c r="B22" s="77" t="s">
        <v>8</v>
      </c>
      <c r="C22" s="31">
        <v>12864</v>
      </c>
      <c r="D22" s="31">
        <v>2554</v>
      </c>
      <c r="E22" s="76">
        <f>D22/C22</f>
        <v>0.19853855721393035</v>
      </c>
      <c r="F22" s="78">
        <f>1-E22</f>
        <v>0.80146144278606968</v>
      </c>
    </row>
    <row r="23" spans="1:6" x14ac:dyDescent="0.25">
      <c r="A23" s="45"/>
      <c r="B23" s="77" t="s">
        <v>9</v>
      </c>
      <c r="C23" s="31">
        <v>12863</v>
      </c>
      <c r="D23" s="31">
        <v>2607</v>
      </c>
      <c r="E23" s="76">
        <f>D23/C23</f>
        <v>0.20267433724636555</v>
      </c>
      <c r="F23" s="78">
        <f>1-E23</f>
        <v>0.79732566275363448</v>
      </c>
    </row>
    <row r="24" spans="1:6" x14ac:dyDescent="0.25">
      <c r="A24" s="45"/>
      <c r="B24" s="77" t="s">
        <v>76</v>
      </c>
      <c r="C24" s="31">
        <v>12868</v>
      </c>
      <c r="D24" s="31">
        <v>2352</v>
      </c>
      <c r="E24" s="76">
        <f>D24/C24</f>
        <v>0.18277898663350947</v>
      </c>
      <c r="F24" s="78">
        <f>1-E24</f>
        <v>0.81722101336649056</v>
      </c>
    </row>
    <row r="25" spans="1:6" x14ac:dyDescent="0.25">
      <c r="A25" s="45"/>
      <c r="B25" s="102" t="s">
        <v>11</v>
      </c>
      <c r="F25" s="103"/>
    </row>
    <row r="26" spans="1:6" x14ac:dyDescent="0.25">
      <c r="A26" s="45"/>
      <c r="B26" s="79"/>
      <c r="C26" s="17">
        <f>SUM(C14:C24)</f>
        <v>140602</v>
      </c>
      <c r="D26" s="17">
        <f>SUM(D14:D24)</f>
        <v>27681</v>
      </c>
      <c r="E26" s="73">
        <f t="shared" si="0"/>
        <v>0.19687486664485568</v>
      </c>
      <c r="F26" s="74">
        <f>1-E26</f>
        <v>0.80312513335514435</v>
      </c>
    </row>
    <row r="27" spans="1:6" x14ac:dyDescent="0.25">
      <c r="D27" s="52"/>
      <c r="E27" s="52"/>
      <c r="F27" s="52"/>
    </row>
  </sheetData>
  <mergeCells count="4">
    <mergeCell ref="B2:E2"/>
    <mergeCell ref="B7:E7"/>
    <mergeCell ref="G2:J2"/>
    <mergeCell ref="B12:F1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BAAF4F-E63C-4150-B393-C1F464753BCC}">
  <sheetPr>
    <pageSetUpPr fitToPage="1"/>
  </sheetPr>
  <dimension ref="A1:Q21"/>
  <sheetViews>
    <sheetView showGridLines="0" workbookViewId="0">
      <selection activeCell="C29" sqref="C29"/>
    </sheetView>
  </sheetViews>
  <sheetFormatPr defaultRowHeight="15" x14ac:dyDescent="0.25"/>
  <cols>
    <col min="1" max="1" width="9.140625" style="53"/>
    <col min="2" max="2" width="35.85546875" bestFit="1" customWidth="1"/>
    <col min="4" max="4" width="9.85546875" bestFit="1" customWidth="1"/>
    <col min="5" max="12" width="10.5703125" bestFit="1" customWidth="1"/>
    <col min="13" max="13" width="11" customWidth="1"/>
    <col min="14" max="14" width="10.5703125" bestFit="1" customWidth="1"/>
    <col min="15" max="15" width="11" customWidth="1"/>
    <col min="16" max="16" width="10.5703125" bestFit="1" customWidth="1"/>
  </cols>
  <sheetData>
    <row r="1" spans="1:17" ht="15.75" x14ac:dyDescent="0.25">
      <c r="B1" s="99" t="s">
        <v>58</v>
      </c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</row>
    <row r="2" spans="1:17" ht="15.75" x14ac:dyDescent="0.25">
      <c r="B2" s="99" t="s">
        <v>59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</row>
    <row r="3" spans="1:17" ht="15.75" x14ac:dyDescent="0.25">
      <c r="B3" s="99" t="s">
        <v>57</v>
      </c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</row>
    <row r="4" spans="1:17" ht="18" x14ac:dyDescent="0.4">
      <c r="B4" s="40"/>
      <c r="C4" s="43" t="s">
        <v>22</v>
      </c>
      <c r="D4" s="44" t="s">
        <v>49</v>
      </c>
      <c r="E4" s="44" t="s">
        <v>0</v>
      </c>
      <c r="F4" s="44" t="s">
        <v>1</v>
      </c>
      <c r="G4" s="44" t="s">
        <v>2</v>
      </c>
      <c r="H4" s="44" t="s">
        <v>3</v>
      </c>
      <c r="I4" s="44" t="s">
        <v>4</v>
      </c>
      <c r="J4" s="44" t="s">
        <v>5</v>
      </c>
      <c r="K4" s="44" t="s">
        <v>6</v>
      </c>
      <c r="L4" s="44" t="s">
        <v>7</v>
      </c>
      <c r="M4" s="44" t="s">
        <v>8</v>
      </c>
      <c r="N4" s="44" t="s">
        <v>9</v>
      </c>
      <c r="O4" s="44" t="s">
        <v>10</v>
      </c>
      <c r="P4" s="44" t="s">
        <v>11</v>
      </c>
    </row>
    <row r="5" spans="1:17" ht="15.75" x14ac:dyDescent="0.25">
      <c r="A5" s="53" t="s">
        <v>60</v>
      </c>
      <c r="B5" s="50" t="s">
        <v>50</v>
      </c>
      <c r="C5" s="41">
        <v>2015</v>
      </c>
      <c r="D5" s="42">
        <f>SUM(E5:P5)</f>
        <v>2985</v>
      </c>
      <c r="E5" s="42">
        <v>208</v>
      </c>
      <c r="F5" s="42">
        <v>593</v>
      </c>
      <c r="G5" s="42">
        <v>189</v>
      </c>
      <c r="H5" s="42">
        <v>311</v>
      </c>
      <c r="I5" s="42">
        <v>89</v>
      </c>
      <c r="J5" s="42">
        <v>196</v>
      </c>
      <c r="K5" s="42">
        <v>182</v>
      </c>
      <c r="L5" s="42">
        <v>426</v>
      </c>
      <c r="M5" s="42">
        <v>355</v>
      </c>
      <c r="N5" s="42">
        <v>111</v>
      </c>
      <c r="O5" s="42">
        <v>130</v>
      </c>
      <c r="P5" s="42">
        <v>195</v>
      </c>
    </row>
    <row r="6" spans="1:17" ht="15.75" x14ac:dyDescent="0.25">
      <c r="B6" s="40"/>
      <c r="C6" s="41">
        <v>2016</v>
      </c>
      <c r="D6" s="42">
        <f t="shared" ref="D6:D15" si="0">SUM(E6:P6)</f>
        <v>3578</v>
      </c>
      <c r="E6" s="42">
        <v>155</v>
      </c>
      <c r="F6" s="42">
        <v>856</v>
      </c>
      <c r="G6" s="42">
        <v>275</v>
      </c>
      <c r="H6" s="42">
        <v>308</v>
      </c>
      <c r="I6" s="42">
        <v>72</v>
      </c>
      <c r="J6" s="42">
        <v>168</v>
      </c>
      <c r="K6" s="42">
        <v>199</v>
      </c>
      <c r="L6" s="42">
        <v>160</v>
      </c>
      <c r="M6" s="42">
        <v>172</v>
      </c>
      <c r="N6" s="42">
        <v>221</v>
      </c>
      <c r="O6" s="42">
        <v>724</v>
      </c>
      <c r="P6" s="42">
        <v>268</v>
      </c>
    </row>
    <row r="7" spans="1:17" ht="15.75" x14ac:dyDescent="0.25">
      <c r="B7" s="40"/>
      <c r="C7" s="41">
        <v>2017</v>
      </c>
      <c r="D7" s="42">
        <f t="shared" si="0"/>
        <v>3411</v>
      </c>
      <c r="E7" s="42">
        <v>291</v>
      </c>
      <c r="F7" s="42">
        <v>316</v>
      </c>
      <c r="G7" s="42">
        <v>386</v>
      </c>
      <c r="H7" s="42">
        <v>507</v>
      </c>
      <c r="I7" s="42">
        <v>123</v>
      </c>
      <c r="J7" s="42">
        <v>220</v>
      </c>
      <c r="K7" s="42">
        <v>200</v>
      </c>
      <c r="L7" s="42">
        <v>207</v>
      </c>
      <c r="M7" s="42">
        <v>201</v>
      </c>
      <c r="N7" s="42">
        <v>303</v>
      </c>
      <c r="O7" s="42">
        <v>163</v>
      </c>
      <c r="P7" s="42">
        <v>494</v>
      </c>
    </row>
    <row r="8" spans="1:17" ht="15.75" x14ac:dyDescent="0.25">
      <c r="B8" s="40"/>
      <c r="C8" s="41">
        <v>2018</v>
      </c>
      <c r="D8" s="42">
        <f t="shared" si="0"/>
        <v>3010</v>
      </c>
      <c r="E8" s="42">
        <v>67</v>
      </c>
      <c r="F8" s="42">
        <v>999</v>
      </c>
      <c r="G8" s="42">
        <v>146</v>
      </c>
      <c r="H8" s="42">
        <v>390</v>
      </c>
      <c r="I8" s="42">
        <v>172</v>
      </c>
      <c r="J8" s="42">
        <v>317</v>
      </c>
      <c r="K8" s="42">
        <v>129</v>
      </c>
      <c r="L8" s="42">
        <v>228</v>
      </c>
      <c r="M8" s="42">
        <v>130</v>
      </c>
      <c r="N8" s="42">
        <v>221</v>
      </c>
      <c r="O8" s="42">
        <v>89</v>
      </c>
      <c r="P8" s="42">
        <v>122</v>
      </c>
    </row>
    <row r="9" spans="1:17" ht="15.75" x14ac:dyDescent="0.25">
      <c r="B9" s="40"/>
      <c r="C9" s="41">
        <v>2019</v>
      </c>
      <c r="D9" s="42">
        <f t="shared" si="0"/>
        <v>2588</v>
      </c>
      <c r="E9" s="42">
        <v>231</v>
      </c>
      <c r="F9" s="42">
        <v>150</v>
      </c>
      <c r="G9" s="42">
        <v>441</v>
      </c>
      <c r="H9" s="42">
        <v>64</v>
      </c>
      <c r="I9" s="42">
        <v>97</v>
      </c>
      <c r="J9" s="42">
        <v>103</v>
      </c>
      <c r="K9" s="42">
        <v>174</v>
      </c>
      <c r="L9" s="42">
        <v>248</v>
      </c>
      <c r="M9" s="42">
        <v>305</v>
      </c>
      <c r="N9" s="42">
        <v>332</v>
      </c>
      <c r="O9" s="42">
        <v>233</v>
      </c>
      <c r="P9" s="42">
        <v>210</v>
      </c>
    </row>
    <row r="10" spans="1:17" ht="15.75" x14ac:dyDescent="0.25">
      <c r="B10" s="40"/>
      <c r="C10" s="40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</row>
    <row r="11" spans="1:17" ht="15.75" x14ac:dyDescent="0.25">
      <c r="A11" s="53" t="s">
        <v>61</v>
      </c>
      <c r="B11" s="50" t="s">
        <v>51</v>
      </c>
      <c r="C11" s="41">
        <v>2015</v>
      </c>
      <c r="D11" s="42">
        <f t="shared" si="0"/>
        <v>482</v>
      </c>
      <c r="E11" s="42">
        <v>50</v>
      </c>
      <c r="F11" s="42">
        <v>0</v>
      </c>
      <c r="G11" s="42">
        <v>57</v>
      </c>
      <c r="H11" s="42">
        <v>66</v>
      </c>
      <c r="I11" s="42">
        <v>62</v>
      </c>
      <c r="J11" s="42">
        <v>44</v>
      </c>
      <c r="K11" s="42">
        <v>0</v>
      </c>
      <c r="L11" s="42">
        <v>81</v>
      </c>
      <c r="M11" s="42">
        <v>58</v>
      </c>
      <c r="N11" s="42">
        <v>34</v>
      </c>
      <c r="O11" s="42">
        <v>30</v>
      </c>
      <c r="P11" s="42">
        <v>0</v>
      </c>
    </row>
    <row r="12" spans="1:17" ht="15.75" x14ac:dyDescent="0.25">
      <c r="B12" s="40"/>
      <c r="C12" s="41">
        <v>2016</v>
      </c>
      <c r="D12" s="42">
        <f t="shared" si="0"/>
        <v>793</v>
      </c>
      <c r="E12" s="42">
        <v>0</v>
      </c>
      <c r="F12" s="42">
        <v>95</v>
      </c>
      <c r="G12" s="42">
        <v>56</v>
      </c>
      <c r="H12" s="42">
        <v>111</v>
      </c>
      <c r="I12" s="42">
        <v>40</v>
      </c>
      <c r="J12" s="42">
        <v>71</v>
      </c>
      <c r="K12" s="42">
        <v>46</v>
      </c>
      <c r="L12" s="42">
        <v>52</v>
      </c>
      <c r="M12" s="42">
        <v>62</v>
      </c>
      <c r="N12" s="42">
        <v>84</v>
      </c>
      <c r="O12" s="42">
        <v>88</v>
      </c>
      <c r="P12" s="42">
        <v>88</v>
      </c>
    </row>
    <row r="13" spans="1:17" ht="15.75" x14ac:dyDescent="0.25">
      <c r="B13" s="40"/>
      <c r="C13" s="41">
        <v>2017</v>
      </c>
      <c r="D13" s="42">
        <f t="shared" si="0"/>
        <v>579</v>
      </c>
      <c r="E13" s="42">
        <v>59</v>
      </c>
      <c r="F13" s="42">
        <v>55</v>
      </c>
      <c r="G13" s="42">
        <v>32</v>
      </c>
      <c r="H13" s="42">
        <v>36</v>
      </c>
      <c r="I13" s="42">
        <v>72</v>
      </c>
      <c r="J13" s="42">
        <v>49</v>
      </c>
      <c r="K13" s="42">
        <v>54</v>
      </c>
      <c r="L13" s="42">
        <v>37</v>
      </c>
      <c r="M13" s="42">
        <v>48</v>
      </c>
      <c r="N13" s="42">
        <v>74</v>
      </c>
      <c r="O13" s="42">
        <v>37</v>
      </c>
      <c r="P13" s="42">
        <v>26</v>
      </c>
    </row>
    <row r="14" spans="1:17" ht="15.75" x14ac:dyDescent="0.25">
      <c r="B14" s="40"/>
      <c r="C14" s="41">
        <v>2018</v>
      </c>
      <c r="D14" s="42">
        <f t="shared" si="0"/>
        <v>570</v>
      </c>
      <c r="E14" s="42">
        <v>24</v>
      </c>
      <c r="F14" s="42">
        <v>62</v>
      </c>
      <c r="G14" s="42">
        <v>46</v>
      </c>
      <c r="H14" s="42">
        <v>71</v>
      </c>
      <c r="I14" s="42">
        <v>59</v>
      </c>
      <c r="J14" s="42">
        <v>39</v>
      </c>
      <c r="K14" s="42">
        <v>49</v>
      </c>
      <c r="L14" s="42">
        <v>70</v>
      </c>
      <c r="M14" s="42">
        <v>42</v>
      </c>
      <c r="N14" s="42">
        <v>68</v>
      </c>
      <c r="O14" s="42">
        <v>0</v>
      </c>
      <c r="P14" s="42">
        <v>40</v>
      </c>
    </row>
    <row r="15" spans="1:17" ht="15.75" x14ac:dyDescent="0.25">
      <c r="B15" s="40"/>
      <c r="C15" s="41">
        <v>2019</v>
      </c>
      <c r="D15" s="42">
        <f t="shared" si="0"/>
        <v>527</v>
      </c>
      <c r="E15" s="42">
        <v>0</v>
      </c>
      <c r="F15" s="42">
        <v>53</v>
      </c>
      <c r="G15" s="42">
        <v>41</v>
      </c>
      <c r="H15" s="42">
        <v>36</v>
      </c>
      <c r="I15" s="42">
        <v>61</v>
      </c>
      <c r="J15" s="42">
        <v>43</v>
      </c>
      <c r="K15" s="42">
        <v>0</v>
      </c>
      <c r="L15" s="42">
        <v>42</v>
      </c>
      <c r="M15" s="42">
        <v>80</v>
      </c>
      <c r="N15" s="42">
        <v>55</v>
      </c>
      <c r="O15" s="42">
        <v>46</v>
      </c>
      <c r="P15" s="42">
        <v>70</v>
      </c>
    </row>
    <row r="17" spans="1:16" ht="15.75" x14ac:dyDescent="0.25">
      <c r="A17" s="53" t="s">
        <v>62</v>
      </c>
      <c r="B17" t="s">
        <v>56</v>
      </c>
      <c r="C17" s="41">
        <v>2015</v>
      </c>
      <c r="D17" s="42">
        <f>SUM(E17:P17)</f>
        <v>156616</v>
      </c>
      <c r="E17" s="42">
        <v>13079</v>
      </c>
      <c r="F17" s="42">
        <v>13059</v>
      </c>
      <c r="G17" s="42">
        <v>13089</v>
      </c>
      <c r="H17" s="42">
        <v>13068</v>
      </c>
      <c r="I17" s="42">
        <v>13089</v>
      </c>
      <c r="J17" s="42">
        <v>13113</v>
      </c>
      <c r="K17" s="42">
        <v>13083</v>
      </c>
      <c r="L17" s="42">
        <v>13041</v>
      </c>
      <c r="M17" s="42">
        <v>12992</v>
      </c>
      <c r="N17" s="42">
        <v>13000</v>
      </c>
      <c r="O17" s="42">
        <v>13013</v>
      </c>
      <c r="P17" s="42">
        <v>12990</v>
      </c>
    </row>
    <row r="18" spans="1:16" ht="15.75" x14ac:dyDescent="0.25">
      <c r="C18" s="41">
        <v>2016</v>
      </c>
      <c r="D18" s="42">
        <f t="shared" ref="D18:D21" si="1">SUM(E18:P18)</f>
        <v>155831</v>
      </c>
      <c r="E18" s="42">
        <v>12957</v>
      </c>
      <c r="F18" s="42">
        <v>13020</v>
      </c>
      <c r="G18" s="42">
        <v>12984</v>
      </c>
      <c r="H18" s="42">
        <v>12952</v>
      </c>
      <c r="I18" s="42">
        <v>12957</v>
      </c>
      <c r="J18" s="42">
        <v>13205</v>
      </c>
      <c r="K18" s="42">
        <v>12940</v>
      </c>
      <c r="L18" s="42">
        <v>12955</v>
      </c>
      <c r="M18" s="42">
        <v>12957</v>
      </c>
      <c r="N18" s="42">
        <v>12981</v>
      </c>
      <c r="O18" s="42">
        <v>12982</v>
      </c>
      <c r="P18" s="42">
        <v>12941</v>
      </c>
    </row>
    <row r="19" spans="1:16" ht="15.75" x14ac:dyDescent="0.25">
      <c r="C19" s="41">
        <v>2017</v>
      </c>
      <c r="D19" s="42">
        <f t="shared" si="1"/>
        <v>155250</v>
      </c>
      <c r="E19" s="42">
        <v>12944</v>
      </c>
      <c r="F19" s="42">
        <v>12931</v>
      </c>
      <c r="G19" s="42">
        <v>12934</v>
      </c>
      <c r="H19" s="42">
        <v>12953</v>
      </c>
      <c r="I19" s="42">
        <v>12947</v>
      </c>
      <c r="J19" s="42">
        <v>12951</v>
      </c>
      <c r="K19" s="42">
        <v>12949</v>
      </c>
      <c r="L19" s="42">
        <v>12955</v>
      </c>
      <c r="M19" s="42">
        <v>12939</v>
      </c>
      <c r="N19" s="42">
        <v>12928</v>
      </c>
      <c r="O19" s="42">
        <v>12915</v>
      </c>
      <c r="P19" s="42">
        <v>12904</v>
      </c>
    </row>
    <row r="20" spans="1:16" ht="15.75" x14ac:dyDescent="0.25">
      <c r="C20" s="41">
        <v>2018</v>
      </c>
      <c r="D20" s="42">
        <f t="shared" si="1"/>
        <v>154387</v>
      </c>
      <c r="E20" s="42">
        <v>12888</v>
      </c>
      <c r="F20" s="42">
        <v>12828</v>
      </c>
      <c r="G20" s="42">
        <v>12957</v>
      </c>
      <c r="H20" s="42">
        <v>12880</v>
      </c>
      <c r="I20" s="42">
        <v>12893</v>
      </c>
      <c r="J20" s="42">
        <v>12886</v>
      </c>
      <c r="K20" s="42">
        <v>12876</v>
      </c>
      <c r="L20" s="42">
        <v>12870</v>
      </c>
      <c r="M20" s="42">
        <v>12837</v>
      </c>
      <c r="N20" s="42">
        <v>12845</v>
      </c>
      <c r="O20" s="42">
        <v>12805</v>
      </c>
      <c r="P20" s="42">
        <v>12822</v>
      </c>
    </row>
    <row r="21" spans="1:16" ht="15.75" x14ac:dyDescent="0.25">
      <c r="C21" s="41">
        <v>2019</v>
      </c>
      <c r="D21" s="42">
        <f t="shared" si="1"/>
        <v>153106</v>
      </c>
      <c r="E21" s="42">
        <v>12821</v>
      </c>
      <c r="F21" s="42">
        <v>12784</v>
      </c>
      <c r="G21" s="42">
        <v>12813</v>
      </c>
      <c r="H21" s="42">
        <v>12746</v>
      </c>
      <c r="I21" s="42">
        <v>12732</v>
      </c>
      <c r="J21" s="42">
        <v>12710</v>
      </c>
      <c r="K21" s="42">
        <v>12755</v>
      </c>
      <c r="L21" s="42">
        <v>12791</v>
      </c>
      <c r="M21" s="42">
        <v>12756</v>
      </c>
      <c r="N21" s="42">
        <v>12764</v>
      </c>
      <c r="O21" s="42">
        <v>12705</v>
      </c>
      <c r="P21" s="42">
        <v>12729</v>
      </c>
    </row>
  </sheetData>
  <mergeCells count="3">
    <mergeCell ref="B1:Q1"/>
    <mergeCell ref="B2:Q2"/>
    <mergeCell ref="B3:Q3"/>
  </mergeCells>
  <pageMargins left="0.7" right="0.7" top="0.75" bottom="0.75" header="0.3" footer="0.3"/>
  <pageSetup scale="63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6C7FF4-D905-4C86-8FF5-BFEC5793EFC5}">
  <dimension ref="A1:E68"/>
  <sheetViews>
    <sheetView workbookViewId="0">
      <selection activeCell="F30" sqref="F30"/>
    </sheetView>
  </sheetViews>
  <sheetFormatPr defaultRowHeight="15" x14ac:dyDescent="0.25"/>
  <cols>
    <col min="1" max="1" width="10.7109375" customWidth="1"/>
    <col min="2" max="4" width="12.5703125" bestFit="1" customWidth="1"/>
    <col min="5" max="5" width="11.5703125" bestFit="1" customWidth="1"/>
  </cols>
  <sheetData>
    <row r="1" spans="1:5" x14ac:dyDescent="0.25">
      <c r="A1" t="s">
        <v>20</v>
      </c>
      <c r="B1" s="86" t="s">
        <v>21</v>
      </c>
      <c r="C1" s="86"/>
      <c r="D1" s="86"/>
      <c r="E1" s="86"/>
    </row>
    <row r="2" spans="1:5" x14ac:dyDescent="0.25">
      <c r="A2" s="7"/>
      <c r="B2" s="86" t="s">
        <v>22</v>
      </c>
      <c r="C2" s="86"/>
      <c r="D2" s="86"/>
      <c r="E2" s="86"/>
    </row>
    <row r="3" spans="1:5" x14ac:dyDescent="0.25">
      <c r="A3" s="14" t="s">
        <v>12</v>
      </c>
      <c r="B3" s="9">
        <v>2017</v>
      </c>
      <c r="C3" s="9">
        <v>2018</v>
      </c>
      <c r="D3" s="9">
        <v>2019</v>
      </c>
      <c r="E3" s="9">
        <v>2020</v>
      </c>
    </row>
    <row r="4" spans="1:5" x14ac:dyDescent="0.25">
      <c r="A4" t="s">
        <v>0</v>
      </c>
      <c r="B4" s="11">
        <v>39615.870000000003</v>
      </c>
      <c r="C4" s="11">
        <v>37769.839999999997</v>
      </c>
      <c r="D4" s="11">
        <v>33674.11</v>
      </c>
      <c r="E4" s="11">
        <v>42363.79</v>
      </c>
    </row>
    <row r="5" spans="1:5" x14ac:dyDescent="0.25">
      <c r="A5" t="s">
        <v>1</v>
      </c>
      <c r="B5" s="11">
        <v>32520.75</v>
      </c>
      <c r="C5" s="11">
        <v>47242.879999999997</v>
      </c>
      <c r="D5" s="11">
        <v>44306.06</v>
      </c>
      <c r="E5" s="11">
        <v>33355.919999999998</v>
      </c>
    </row>
    <row r="6" spans="1:5" x14ac:dyDescent="0.25">
      <c r="A6" t="s">
        <v>2</v>
      </c>
      <c r="B6" s="11">
        <v>24773.71</v>
      </c>
      <c r="C6" s="11">
        <v>27418.86</v>
      </c>
      <c r="D6" s="11">
        <v>27069.15</v>
      </c>
      <c r="E6" s="11">
        <v>0</v>
      </c>
    </row>
    <row r="7" spans="1:5" x14ac:dyDescent="0.25">
      <c r="A7" t="s">
        <v>3</v>
      </c>
      <c r="B7" s="11">
        <v>28216.16</v>
      </c>
      <c r="C7" s="11">
        <v>31467.119999999999</v>
      </c>
      <c r="D7" s="11">
        <v>27163.05</v>
      </c>
      <c r="E7" s="11">
        <v>0</v>
      </c>
    </row>
    <row r="8" spans="1:5" x14ac:dyDescent="0.25">
      <c r="A8" t="s">
        <v>4</v>
      </c>
      <c r="B8" s="11">
        <v>17621.419999999998</v>
      </c>
      <c r="C8" s="11">
        <v>21303.02</v>
      </c>
      <c r="D8" s="11">
        <v>20866.47</v>
      </c>
      <c r="E8" s="11">
        <v>0</v>
      </c>
    </row>
    <row r="9" spans="1:5" x14ac:dyDescent="0.25">
      <c r="A9" t="s">
        <v>5</v>
      </c>
      <c r="B9" s="11">
        <v>20937.71</v>
      </c>
      <c r="C9" s="11">
        <v>24755.85</v>
      </c>
      <c r="D9" s="11">
        <v>23552.82</v>
      </c>
      <c r="E9" s="11">
        <v>0</v>
      </c>
    </row>
    <row r="10" spans="1:5" x14ac:dyDescent="0.25">
      <c r="A10" t="s">
        <v>6</v>
      </c>
      <c r="B10" s="11">
        <v>23268.99</v>
      </c>
      <c r="C10" s="11">
        <v>25441.08</v>
      </c>
      <c r="D10" s="11">
        <v>22421.64</v>
      </c>
      <c r="E10" s="11"/>
    </row>
    <row r="11" spans="1:5" x14ac:dyDescent="0.25">
      <c r="A11" t="s">
        <v>7</v>
      </c>
      <c r="B11" s="11">
        <v>26422.560000000001</v>
      </c>
      <c r="C11" s="11">
        <v>28988.31</v>
      </c>
      <c r="D11" s="11">
        <v>33027.78</v>
      </c>
      <c r="E11" s="11"/>
    </row>
    <row r="12" spans="1:5" x14ac:dyDescent="0.25">
      <c r="A12" t="s">
        <v>8</v>
      </c>
      <c r="B12" s="11">
        <v>24285.71</v>
      </c>
      <c r="C12" s="11">
        <v>23980.9</v>
      </c>
      <c r="D12" s="11">
        <v>27315.01</v>
      </c>
      <c r="E12" s="11"/>
    </row>
    <row r="13" spans="1:5" x14ac:dyDescent="0.25">
      <c r="A13" t="s">
        <v>9</v>
      </c>
      <c r="B13" s="11">
        <v>18898.7</v>
      </c>
      <c r="C13" s="11">
        <v>22311.58</v>
      </c>
      <c r="D13" s="11">
        <v>26790.400000000001</v>
      </c>
      <c r="E13" s="11"/>
    </row>
    <row r="14" spans="1:5" x14ac:dyDescent="0.25">
      <c r="A14" t="s">
        <v>10</v>
      </c>
      <c r="B14" s="11">
        <v>21791.439999999999</v>
      </c>
      <c r="C14" s="11">
        <v>25933.53</v>
      </c>
      <c r="D14" s="11">
        <v>21133.82</v>
      </c>
      <c r="E14" s="11"/>
    </row>
    <row r="15" spans="1:5" x14ac:dyDescent="0.25">
      <c r="A15" s="14" t="s">
        <v>11</v>
      </c>
      <c r="B15" s="20">
        <v>31521.43</v>
      </c>
      <c r="C15" s="20">
        <v>33229.42</v>
      </c>
      <c r="D15" s="20">
        <v>28531.22</v>
      </c>
      <c r="E15" s="20"/>
    </row>
    <row r="16" spans="1:5" x14ac:dyDescent="0.25">
      <c r="B16" s="11">
        <f>SUM(B4:B15)</f>
        <v>309874.44999999995</v>
      </c>
      <c r="C16" s="11">
        <f>SUM(C4:C15)</f>
        <v>349842.39000000007</v>
      </c>
      <c r="D16" s="11">
        <f>SUM(D4:D15)</f>
        <v>335851.53</v>
      </c>
      <c r="E16" s="11">
        <f>SUM(E4:E15)</f>
        <v>75719.709999999992</v>
      </c>
    </row>
    <row r="18" spans="1:3" x14ac:dyDescent="0.25">
      <c r="A18" s="22"/>
      <c r="B18" s="22"/>
      <c r="C18" s="22"/>
    </row>
    <row r="19" spans="1:3" x14ac:dyDescent="0.25">
      <c r="A19" s="22"/>
      <c r="B19" s="22"/>
      <c r="C19" s="22"/>
    </row>
    <row r="20" spans="1:3" x14ac:dyDescent="0.25">
      <c r="A20" s="22"/>
      <c r="B20" s="22"/>
      <c r="C20" s="22"/>
    </row>
    <row r="21" spans="1:3" x14ac:dyDescent="0.25">
      <c r="A21" s="22"/>
      <c r="B21" s="22"/>
      <c r="C21" s="22"/>
    </row>
    <row r="22" spans="1:3" x14ac:dyDescent="0.25">
      <c r="A22" s="22"/>
      <c r="B22" s="22"/>
      <c r="C22" s="22"/>
    </row>
    <row r="23" spans="1:3" x14ac:dyDescent="0.25">
      <c r="A23" s="22"/>
      <c r="B23" s="22"/>
      <c r="C23" s="22"/>
    </row>
    <row r="24" spans="1:3" x14ac:dyDescent="0.25">
      <c r="A24" s="22"/>
      <c r="B24" s="22"/>
      <c r="C24" s="22"/>
    </row>
    <row r="25" spans="1:3" x14ac:dyDescent="0.25">
      <c r="A25" s="22"/>
      <c r="B25" s="22"/>
      <c r="C25" s="22"/>
    </row>
    <row r="26" spans="1:3" x14ac:dyDescent="0.25">
      <c r="A26" s="22"/>
      <c r="B26" s="22"/>
      <c r="C26" s="22"/>
    </row>
    <row r="27" spans="1:3" x14ac:dyDescent="0.25">
      <c r="A27" s="22"/>
      <c r="B27" s="22"/>
      <c r="C27" s="22"/>
    </row>
    <row r="28" spans="1:3" x14ac:dyDescent="0.25">
      <c r="A28" s="22"/>
      <c r="B28" s="22"/>
      <c r="C28" s="22"/>
    </row>
    <row r="29" spans="1:3" x14ac:dyDescent="0.25">
      <c r="A29" s="22"/>
      <c r="B29" s="22"/>
      <c r="C29" s="22"/>
    </row>
    <row r="30" spans="1:3" x14ac:dyDescent="0.25">
      <c r="A30" s="22"/>
      <c r="B30" s="22"/>
      <c r="C30" s="22"/>
    </row>
    <row r="31" spans="1:3" x14ac:dyDescent="0.25">
      <c r="A31" s="22"/>
      <c r="B31" s="22"/>
      <c r="C31" s="22"/>
    </row>
    <row r="32" spans="1:3" x14ac:dyDescent="0.25">
      <c r="A32" s="22"/>
      <c r="B32" s="22"/>
      <c r="C32" s="22"/>
    </row>
    <row r="33" spans="1:3" x14ac:dyDescent="0.25">
      <c r="A33" s="22"/>
      <c r="B33" s="22"/>
      <c r="C33" s="22"/>
    </row>
    <row r="34" spans="1:3" x14ac:dyDescent="0.25">
      <c r="A34" s="22"/>
      <c r="B34" s="22"/>
      <c r="C34" s="22"/>
    </row>
    <row r="35" spans="1:3" x14ac:dyDescent="0.25">
      <c r="A35" s="22"/>
      <c r="B35" s="22"/>
      <c r="C35" s="22"/>
    </row>
    <row r="36" spans="1:3" x14ac:dyDescent="0.25">
      <c r="A36" s="22"/>
      <c r="B36" s="22"/>
      <c r="C36" s="22"/>
    </row>
    <row r="37" spans="1:3" x14ac:dyDescent="0.25">
      <c r="A37" s="22"/>
      <c r="B37" s="22"/>
      <c r="C37" s="22"/>
    </row>
    <row r="38" spans="1:3" x14ac:dyDescent="0.25">
      <c r="A38" s="22"/>
      <c r="B38" s="22"/>
      <c r="C38" s="22"/>
    </row>
    <row r="39" spans="1:3" x14ac:dyDescent="0.25">
      <c r="A39" s="22"/>
      <c r="B39" s="22"/>
      <c r="C39" s="22"/>
    </row>
    <row r="40" spans="1:3" x14ac:dyDescent="0.25">
      <c r="A40" s="22"/>
      <c r="B40" s="22"/>
      <c r="C40" s="22"/>
    </row>
    <row r="41" spans="1:3" x14ac:dyDescent="0.25">
      <c r="A41" s="22"/>
      <c r="B41" s="22"/>
      <c r="C41" s="22"/>
    </row>
    <row r="42" spans="1:3" x14ac:dyDescent="0.25">
      <c r="A42" s="22"/>
      <c r="B42" s="22"/>
      <c r="C42" s="22"/>
    </row>
    <row r="43" spans="1:3" x14ac:dyDescent="0.25">
      <c r="A43" s="22"/>
      <c r="B43" s="22"/>
      <c r="C43" s="22"/>
    </row>
    <row r="44" spans="1:3" x14ac:dyDescent="0.25">
      <c r="A44" s="22"/>
      <c r="B44" s="22"/>
      <c r="C44" s="22"/>
    </row>
    <row r="45" spans="1:3" x14ac:dyDescent="0.25">
      <c r="A45" s="22"/>
      <c r="B45" s="22"/>
      <c r="C45" s="22"/>
    </row>
    <row r="46" spans="1:3" x14ac:dyDescent="0.25">
      <c r="A46" s="22"/>
      <c r="B46" s="22"/>
      <c r="C46" s="22"/>
    </row>
    <row r="47" spans="1:3" x14ac:dyDescent="0.25">
      <c r="A47" s="22"/>
      <c r="B47" s="22"/>
      <c r="C47" s="22"/>
    </row>
    <row r="48" spans="1:3" x14ac:dyDescent="0.25">
      <c r="A48" s="22"/>
      <c r="B48" s="22"/>
      <c r="C48" s="22"/>
    </row>
    <row r="49" spans="1:3" x14ac:dyDescent="0.25">
      <c r="A49" s="22"/>
      <c r="B49" s="22"/>
      <c r="C49" s="22"/>
    </row>
    <row r="50" spans="1:3" x14ac:dyDescent="0.25">
      <c r="A50" s="22"/>
      <c r="B50" s="22"/>
      <c r="C50" s="22"/>
    </row>
    <row r="51" spans="1:3" x14ac:dyDescent="0.25">
      <c r="A51" s="22"/>
      <c r="B51" s="22"/>
      <c r="C51" s="22"/>
    </row>
    <row r="52" spans="1:3" x14ac:dyDescent="0.25">
      <c r="A52" s="22"/>
      <c r="B52" s="22"/>
      <c r="C52" s="22"/>
    </row>
    <row r="53" spans="1:3" x14ac:dyDescent="0.25">
      <c r="A53" s="22"/>
      <c r="B53" s="22"/>
      <c r="C53" s="22"/>
    </row>
    <row r="54" spans="1:3" x14ac:dyDescent="0.25">
      <c r="A54" s="22"/>
      <c r="B54" s="22"/>
      <c r="C54" s="22"/>
    </row>
    <row r="55" spans="1:3" x14ac:dyDescent="0.25">
      <c r="A55" s="22"/>
      <c r="B55" s="22"/>
      <c r="C55" s="22"/>
    </row>
    <row r="56" spans="1:3" x14ac:dyDescent="0.25">
      <c r="A56" s="22"/>
      <c r="B56" s="22"/>
      <c r="C56" s="22"/>
    </row>
    <row r="57" spans="1:3" x14ac:dyDescent="0.25">
      <c r="A57" s="22"/>
      <c r="B57" s="22"/>
      <c r="C57" s="22"/>
    </row>
    <row r="58" spans="1:3" x14ac:dyDescent="0.25">
      <c r="A58" s="22"/>
      <c r="B58" s="22"/>
      <c r="C58" s="22"/>
    </row>
    <row r="59" spans="1:3" x14ac:dyDescent="0.25">
      <c r="A59" s="22"/>
      <c r="B59" s="22"/>
      <c r="C59" s="22"/>
    </row>
    <row r="60" spans="1:3" x14ac:dyDescent="0.25">
      <c r="A60" s="22"/>
      <c r="B60" s="22"/>
      <c r="C60" s="22"/>
    </row>
    <row r="61" spans="1:3" x14ac:dyDescent="0.25">
      <c r="A61" s="22"/>
      <c r="B61" s="22"/>
      <c r="C61" s="22"/>
    </row>
    <row r="62" spans="1:3" x14ac:dyDescent="0.25">
      <c r="A62" s="22"/>
      <c r="B62" s="22"/>
      <c r="C62" s="22"/>
    </row>
    <row r="63" spans="1:3" x14ac:dyDescent="0.25">
      <c r="A63" s="22"/>
      <c r="B63" s="22"/>
      <c r="C63" s="22"/>
    </row>
    <row r="64" spans="1:3" x14ac:dyDescent="0.25">
      <c r="A64" s="22"/>
      <c r="B64" s="22"/>
      <c r="C64" s="22"/>
    </row>
    <row r="65" spans="1:3" x14ac:dyDescent="0.25">
      <c r="A65" s="22"/>
      <c r="B65" s="22"/>
      <c r="C65" s="22"/>
    </row>
    <row r="66" spans="1:3" x14ac:dyDescent="0.25">
      <c r="A66" s="22"/>
      <c r="B66" s="22"/>
      <c r="C66" s="22"/>
    </row>
    <row r="67" spans="1:3" x14ac:dyDescent="0.25">
      <c r="A67" s="22"/>
      <c r="B67" s="22"/>
      <c r="C67" s="22"/>
    </row>
    <row r="68" spans="1:3" x14ac:dyDescent="0.25">
      <c r="A68" s="22"/>
      <c r="B68" s="22"/>
      <c r="C68" s="22"/>
    </row>
  </sheetData>
  <mergeCells count="2">
    <mergeCell ref="B2:E2"/>
    <mergeCell ref="B1:E1"/>
  </mergeCells>
  <phoneticPr fontId="2" type="noConversion"/>
  <pageMargins left="0.7" right="0.7" top="0.75" bottom="0.75" header="0.3" footer="0.3"/>
  <ignoredErrors>
    <ignoredError sqref="B16:E16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4D41EB-C487-47D4-BAAD-6D8674B63DDB}">
  <dimension ref="A1:K7"/>
  <sheetViews>
    <sheetView showGridLines="0" workbookViewId="0">
      <selection activeCell="L20" sqref="L20"/>
    </sheetView>
  </sheetViews>
  <sheetFormatPr defaultRowHeight="15" x14ac:dyDescent="0.25"/>
  <cols>
    <col min="3" max="3" width="7.42578125" customWidth="1"/>
    <col min="4" max="4" width="3.140625" customWidth="1"/>
    <col min="5" max="5" width="14" hidden="1" customWidth="1"/>
    <col min="6" max="8" width="14.28515625" hidden="1" customWidth="1"/>
    <col min="9" max="9" width="14.28515625" style="53" customWidth="1"/>
    <col min="10" max="10" width="14.28515625" bestFit="1" customWidth="1"/>
    <col min="11" max="11" width="13.42578125" bestFit="1" customWidth="1"/>
  </cols>
  <sheetData>
    <row r="1" spans="1:11" s="53" customFormat="1" x14ac:dyDescent="0.25">
      <c r="A1" s="86" t="s">
        <v>63</v>
      </c>
      <c r="B1" s="86"/>
      <c r="C1" s="86"/>
      <c r="D1" s="86"/>
      <c r="E1" s="86"/>
      <c r="F1" s="86"/>
      <c r="G1" s="86"/>
      <c r="H1" s="86"/>
      <c r="I1" s="86"/>
      <c r="J1" s="86"/>
      <c r="K1" s="86"/>
    </row>
    <row r="2" spans="1:11" x14ac:dyDescent="0.25">
      <c r="A2" s="86" t="s">
        <v>65</v>
      </c>
      <c r="B2" s="86"/>
      <c r="C2" s="86"/>
      <c r="D2" s="86"/>
      <c r="E2" s="86"/>
      <c r="F2" s="86"/>
      <c r="G2" s="86"/>
      <c r="H2" s="86"/>
      <c r="I2" s="86"/>
      <c r="J2" s="86"/>
      <c r="K2" s="86"/>
    </row>
    <row r="3" spans="1:11" s="53" customFormat="1" x14ac:dyDescent="0.25">
      <c r="A3" s="86" t="s">
        <v>73</v>
      </c>
      <c r="B3" s="86"/>
      <c r="C3" s="86"/>
      <c r="D3" s="86"/>
      <c r="E3" s="86"/>
      <c r="F3" s="86"/>
      <c r="G3" s="86"/>
      <c r="H3" s="86"/>
      <c r="I3" s="86"/>
      <c r="J3" s="86"/>
      <c r="K3" s="86"/>
    </row>
    <row r="4" spans="1:11" s="53" customFormat="1" x14ac:dyDescent="0.25">
      <c r="A4" s="101" t="s">
        <v>66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</row>
    <row r="5" spans="1:11" s="52" customFormat="1" x14ac:dyDescent="0.25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</row>
    <row r="6" spans="1:11" ht="30" x14ac:dyDescent="0.25">
      <c r="A6" s="100" t="s">
        <v>27</v>
      </c>
      <c r="B6" s="100"/>
      <c r="C6" s="100"/>
      <c r="D6" s="100"/>
      <c r="E6" s="54">
        <v>42551</v>
      </c>
      <c r="F6" s="54">
        <v>42916</v>
      </c>
      <c r="G6" s="54">
        <v>43281</v>
      </c>
      <c r="H6" s="54">
        <v>43646</v>
      </c>
      <c r="I6" s="55" t="s">
        <v>67</v>
      </c>
      <c r="J6" s="55" t="s">
        <v>74</v>
      </c>
      <c r="K6" s="30" t="s">
        <v>64</v>
      </c>
    </row>
    <row r="7" spans="1:11" x14ac:dyDescent="0.25">
      <c r="A7" s="100" t="s">
        <v>34</v>
      </c>
      <c r="B7" s="100"/>
      <c r="C7" s="100"/>
      <c r="D7" s="100"/>
      <c r="E7" s="56">
        <v>1286337.79</v>
      </c>
      <c r="F7" s="56">
        <v>1226141.3999999999</v>
      </c>
      <c r="G7" s="56">
        <v>1318240.72</v>
      </c>
      <c r="H7" s="56">
        <v>1237164.55</v>
      </c>
      <c r="I7" s="80">
        <f>AVERAGE(E7:H7)</f>
        <v>1266971.115</v>
      </c>
      <c r="J7" s="80">
        <v>1042458.99</v>
      </c>
      <c r="K7" s="61">
        <f>J7-I7</f>
        <v>-224512.125</v>
      </c>
    </row>
  </sheetData>
  <mergeCells count="6">
    <mergeCell ref="A6:D6"/>
    <mergeCell ref="A7:D7"/>
    <mergeCell ref="A1:K1"/>
    <mergeCell ref="A2:K2"/>
    <mergeCell ref="A3:K3"/>
    <mergeCell ref="A4:K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Item #3</vt:lpstr>
      <vt:lpstr>Item #4</vt:lpstr>
      <vt:lpstr>Item #5</vt:lpstr>
      <vt:lpstr>Item #6</vt:lpstr>
      <vt:lpstr>Item #7</vt:lpstr>
      <vt:lpstr>Item #9</vt:lpstr>
      <vt:lpstr>Item #10</vt:lpstr>
      <vt:lpstr>Item #11</vt:lpstr>
      <vt:lpstr>Item #14</vt:lpstr>
      <vt:lpstr>'Item #10'!Print_Area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Frasure</dc:creator>
  <cp:lastModifiedBy>Robin Slone</cp:lastModifiedBy>
  <cp:lastPrinted>2020-07-02T11:33:26Z</cp:lastPrinted>
  <dcterms:created xsi:type="dcterms:W3CDTF">2020-06-29T14:14:20Z</dcterms:created>
  <dcterms:modified xsi:type="dcterms:W3CDTF">2020-12-31T19:59:19Z</dcterms:modified>
</cp:coreProperties>
</file>