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ou-19\home\Katelyn.Brown\Damon\"/>
    </mc:Choice>
  </mc:AlternateContent>
  <xr:revisionPtr revIDLastSave="0" documentId="8_{B436D6D9-16BD-4053-95ED-9DB43E0792DA}" xr6:coauthVersionLast="36" xr6:coauthVersionMax="36" xr10:uidLastSave="{00000000-0000-0000-0000-000000000000}"/>
  <bookViews>
    <workbookView xWindow="0" yWindow="0" windowWidth="16170" windowHeight="4920" activeTab="8" xr2:uid="{B0D921B6-9C77-46BD-BB99-84EBF153F1E7}"/>
  </bookViews>
  <sheets>
    <sheet name="1" sheetId="2" r:id="rId1"/>
    <sheet name="2" sheetId="3" r:id="rId2"/>
    <sheet name="3" sheetId="4" r:id="rId3"/>
    <sheet name="4" sheetId="21" r:id="rId4"/>
    <sheet name="5" sheetId="24" r:id="rId5"/>
    <sheet name="6" sheetId="25" r:id="rId6"/>
    <sheet name="7" sheetId="8" r:id="rId7"/>
    <sheet name="8" sheetId="9" r:id="rId8"/>
    <sheet name="9" sheetId="10" r:id="rId9"/>
    <sheet name="10" sheetId="11" r:id="rId10"/>
    <sheet name="11" sheetId="13" r:id="rId11"/>
    <sheet name="12" sheetId="12" r:id="rId12"/>
    <sheet name="13" sheetId="15" r:id="rId13"/>
    <sheet name="14" sheetId="16" r:id="rId14"/>
    <sheet name="15" sheetId="17" r:id="rId15"/>
    <sheet name="16" sheetId="18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6" l="1"/>
  <c r="F21" i="16"/>
  <c r="G21" i="16"/>
  <c r="H21" i="16"/>
  <c r="I21" i="16"/>
  <c r="C21" i="16"/>
  <c r="D21" i="16"/>
  <c r="D73" i="11" l="1"/>
  <c r="E73" i="11"/>
  <c r="F73" i="11"/>
  <c r="G73" i="11"/>
  <c r="H73" i="11"/>
  <c r="I73" i="11"/>
  <c r="J73" i="11"/>
  <c r="K73" i="11"/>
  <c r="L73" i="11"/>
  <c r="M73" i="11"/>
  <c r="N73" i="11"/>
  <c r="D67" i="11"/>
  <c r="E67" i="11"/>
  <c r="F67" i="11"/>
  <c r="G67" i="11"/>
  <c r="H67" i="11"/>
  <c r="I67" i="11"/>
  <c r="J67" i="11"/>
  <c r="K67" i="11"/>
  <c r="L67" i="11"/>
  <c r="M67" i="11"/>
  <c r="N67" i="11"/>
  <c r="D61" i="11"/>
  <c r="E61" i="11"/>
  <c r="F61" i="11"/>
  <c r="G61" i="11"/>
  <c r="H61" i="11"/>
  <c r="I61" i="11"/>
  <c r="J61" i="11"/>
  <c r="K61" i="11"/>
  <c r="L61" i="11"/>
  <c r="M61" i="11"/>
  <c r="N61" i="11"/>
  <c r="C73" i="11"/>
  <c r="C67" i="11"/>
  <c r="C61" i="11"/>
  <c r="D55" i="11"/>
  <c r="E55" i="11"/>
  <c r="F55" i="11"/>
  <c r="G55" i="11"/>
  <c r="H55" i="11"/>
  <c r="I55" i="11"/>
  <c r="J55" i="11"/>
  <c r="K55" i="11"/>
  <c r="L55" i="11"/>
  <c r="M55" i="11"/>
  <c r="N55" i="11"/>
  <c r="C55" i="11"/>
  <c r="D49" i="11"/>
  <c r="E49" i="11"/>
  <c r="F49" i="11"/>
  <c r="G49" i="11"/>
  <c r="H49" i="11"/>
  <c r="I49" i="11"/>
  <c r="J49" i="11"/>
  <c r="K49" i="11"/>
  <c r="L49" i="11"/>
  <c r="M49" i="11"/>
  <c r="N49" i="11"/>
  <c r="C49" i="11"/>
  <c r="H34" i="25"/>
  <c r="G34" i="25"/>
  <c r="F34" i="25"/>
  <c r="E34" i="25"/>
  <c r="D34" i="25"/>
  <c r="C34" i="25"/>
  <c r="G33" i="25"/>
  <c r="F33" i="25"/>
  <c r="E33" i="25"/>
  <c r="D33" i="25"/>
  <c r="C33" i="25"/>
  <c r="H32" i="25"/>
  <c r="G32" i="25"/>
  <c r="F32" i="25"/>
  <c r="E32" i="25"/>
  <c r="D32" i="25"/>
  <c r="C32" i="25"/>
  <c r="H30" i="25"/>
  <c r="H35" i="25" s="1"/>
  <c r="G30" i="25"/>
  <c r="G35" i="25" s="1"/>
  <c r="F30" i="25"/>
  <c r="F35" i="25" s="1"/>
  <c r="E30" i="25"/>
  <c r="E35" i="25" s="1"/>
  <c r="D30" i="25"/>
  <c r="D35" i="25" s="1"/>
  <c r="C30" i="25"/>
  <c r="C35" i="25" s="1"/>
  <c r="H28" i="25"/>
  <c r="H33" i="25" s="1"/>
  <c r="H25" i="25"/>
  <c r="G25" i="25"/>
  <c r="F25" i="25"/>
  <c r="E25" i="25"/>
  <c r="D25" i="25"/>
  <c r="C25" i="25"/>
  <c r="D18" i="25"/>
  <c r="E18" i="25" s="1"/>
  <c r="F18" i="25" s="1"/>
  <c r="C18" i="25"/>
  <c r="E17" i="25"/>
  <c r="F17" i="25" s="1"/>
  <c r="E16" i="25"/>
  <c r="F16" i="25" s="1"/>
  <c r="F15" i="25"/>
  <c r="E15" i="25"/>
  <c r="D12" i="25"/>
  <c r="E12" i="25" s="1"/>
  <c r="F12" i="25" s="1"/>
  <c r="C12" i="25"/>
  <c r="E11" i="25"/>
  <c r="F11" i="25" s="1"/>
  <c r="F10" i="25"/>
  <c r="E10" i="25"/>
  <c r="F9" i="25"/>
  <c r="E9" i="25"/>
  <c r="D6" i="25"/>
  <c r="E6" i="25" s="1"/>
  <c r="F6" i="25" s="1"/>
  <c r="C6" i="25"/>
  <c r="F5" i="25"/>
  <c r="E5" i="25"/>
  <c r="F4" i="25"/>
  <c r="E4" i="25"/>
  <c r="E3" i="25"/>
  <c r="F3" i="25" s="1"/>
  <c r="E11" i="24"/>
  <c r="F11" i="24" s="1"/>
  <c r="E10" i="24"/>
  <c r="F10" i="24" s="1"/>
  <c r="E4" i="24"/>
  <c r="F4" i="24" s="1"/>
  <c r="E5" i="24"/>
  <c r="F5" i="24" s="1"/>
  <c r="F3" i="24"/>
  <c r="E3" i="24"/>
  <c r="H34" i="24"/>
  <c r="G34" i="24"/>
  <c r="F34" i="24"/>
  <c r="E34" i="24"/>
  <c r="D34" i="24"/>
  <c r="C34" i="24"/>
  <c r="H33" i="24"/>
  <c r="E33" i="24"/>
  <c r="D33" i="24"/>
  <c r="C33" i="24"/>
  <c r="H32" i="24"/>
  <c r="G32" i="24"/>
  <c r="F32" i="24"/>
  <c r="E32" i="24"/>
  <c r="D32" i="24"/>
  <c r="C32" i="24"/>
  <c r="H30" i="24"/>
  <c r="G30" i="24"/>
  <c r="F30" i="24"/>
  <c r="E30" i="24"/>
  <c r="D30" i="24"/>
  <c r="C30" i="24"/>
  <c r="C35" i="24" s="1"/>
  <c r="H28" i="24"/>
  <c r="G33" i="24"/>
  <c r="F33" i="24"/>
  <c r="H25" i="24"/>
  <c r="G25" i="24"/>
  <c r="F25" i="24"/>
  <c r="E25" i="24"/>
  <c r="D25" i="24"/>
  <c r="C25" i="24"/>
  <c r="D18" i="24"/>
  <c r="C18" i="24"/>
  <c r="E17" i="24"/>
  <c r="F17" i="24" s="1"/>
  <c r="E16" i="24"/>
  <c r="F16" i="24" s="1"/>
  <c r="E15" i="24"/>
  <c r="F15" i="24" s="1"/>
  <c r="D12" i="24"/>
  <c r="E12" i="24" s="1"/>
  <c r="F12" i="24" s="1"/>
  <c r="C12" i="24"/>
  <c r="E9" i="24"/>
  <c r="F9" i="24" s="1"/>
  <c r="D6" i="24"/>
  <c r="E6" i="24" s="1"/>
  <c r="F6" i="24" s="1"/>
  <c r="C6" i="24"/>
  <c r="D32" i="21"/>
  <c r="E32" i="21"/>
  <c r="F32" i="21"/>
  <c r="G32" i="21"/>
  <c r="H32" i="21"/>
  <c r="D33" i="21"/>
  <c r="E33" i="21"/>
  <c r="F33" i="21"/>
  <c r="G33" i="21"/>
  <c r="H33" i="21"/>
  <c r="D34" i="21"/>
  <c r="E34" i="21"/>
  <c r="F34" i="21"/>
  <c r="G34" i="21"/>
  <c r="H34" i="21"/>
  <c r="D35" i="21"/>
  <c r="E35" i="21"/>
  <c r="F35" i="21"/>
  <c r="G35" i="21"/>
  <c r="H35" i="21"/>
  <c r="C33" i="21"/>
  <c r="C34" i="21"/>
  <c r="C35" i="21"/>
  <c r="C32" i="21"/>
  <c r="H28" i="21"/>
  <c r="G28" i="21"/>
  <c r="G30" i="21" s="1"/>
  <c r="F28" i="21"/>
  <c r="F30" i="21" s="1"/>
  <c r="D30" i="21"/>
  <c r="E30" i="21"/>
  <c r="H30" i="21"/>
  <c r="C30" i="21"/>
  <c r="C18" i="21"/>
  <c r="D18" i="21"/>
  <c r="E17" i="21"/>
  <c r="F17" i="21" s="1"/>
  <c r="E16" i="21"/>
  <c r="F16" i="21" s="1"/>
  <c r="E15" i="21"/>
  <c r="F15" i="21" s="1"/>
  <c r="E9" i="21"/>
  <c r="F9" i="21" s="1"/>
  <c r="C12" i="21"/>
  <c r="D12" i="21"/>
  <c r="E11" i="21"/>
  <c r="F11" i="21" s="1"/>
  <c r="E10" i="21"/>
  <c r="F10" i="21" s="1"/>
  <c r="D27" i="4"/>
  <c r="E27" i="4"/>
  <c r="F27" i="4"/>
  <c r="G27" i="4"/>
  <c r="H27" i="4"/>
  <c r="C27" i="4"/>
  <c r="D25" i="4"/>
  <c r="E25" i="4"/>
  <c r="F25" i="4"/>
  <c r="G25" i="4"/>
  <c r="H25" i="4"/>
  <c r="C25" i="4"/>
  <c r="C18" i="4"/>
  <c r="E18" i="4" s="1"/>
  <c r="F18" i="4" s="1"/>
  <c r="C12" i="4"/>
  <c r="E12" i="4" s="1"/>
  <c r="F12" i="4" s="1"/>
  <c r="H25" i="21"/>
  <c r="G25" i="21"/>
  <c r="F25" i="21"/>
  <c r="E25" i="21"/>
  <c r="D25" i="21"/>
  <c r="C25" i="21"/>
  <c r="D6" i="21"/>
  <c r="C6" i="21"/>
  <c r="E5" i="21"/>
  <c r="F5" i="21" s="1"/>
  <c r="E4" i="21"/>
  <c r="F4" i="21" s="1"/>
  <c r="E3" i="21"/>
  <c r="F3" i="21" s="1"/>
  <c r="C6" i="4"/>
  <c r="D35" i="24" l="1"/>
  <c r="F35" i="24"/>
  <c r="G35" i="24"/>
  <c r="H35" i="24"/>
  <c r="E35" i="24"/>
  <c r="E18" i="24"/>
  <c r="F18" i="24" s="1"/>
  <c r="E6" i="21"/>
  <c r="F6" i="21" s="1"/>
  <c r="E18" i="21"/>
  <c r="F18" i="21" s="1"/>
  <c r="E12" i="21"/>
  <c r="F12" i="21" s="1"/>
  <c r="E6" i="4"/>
  <c r="F6" i="4" s="1"/>
  <c r="C2" i="3" l="1"/>
  <c r="C4" i="3" l="1"/>
  <c r="G4" i="9"/>
  <c r="G5" i="9"/>
  <c r="G6" i="9"/>
  <c r="G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Beth Boone</author>
  </authors>
  <commentList>
    <comment ref="C2" authorId="0" shapeId="0" xr:uid="{4E58AE97-9323-44EB-84B5-022B77B267B6}">
      <text>
        <r>
          <rPr>
            <sz val="9"/>
            <color indexed="81"/>
            <rFont val="Tahoma"/>
            <charset val="1"/>
          </rPr>
          <t xml:space="preserve">Commercial 2149, Fire 289
</t>
        </r>
      </text>
    </comment>
  </commentList>
</comments>
</file>

<file path=xl/sharedStrings.xml><?xml version="1.0" encoding="utf-8"?>
<sst xmlns="http://schemas.openxmlformats.org/spreadsheetml/2006/main" count="696" uniqueCount="160">
  <si>
    <t>Most recent customer count</t>
  </si>
  <si>
    <t>1a</t>
  </si>
  <si>
    <t>1b</t>
  </si>
  <si>
    <t>Date used for that determination</t>
  </si>
  <si>
    <t>2a</t>
  </si>
  <si>
    <t>Number of Residential Customers</t>
  </si>
  <si>
    <t>2b</t>
  </si>
  <si>
    <t>Number of Commercial Customers</t>
  </si>
  <si>
    <t>2c</t>
  </si>
  <si>
    <t>Number of Industrial Customers</t>
  </si>
  <si>
    <t>3a</t>
  </si>
  <si>
    <t>3b</t>
  </si>
  <si>
    <t>3c</t>
  </si>
  <si>
    <t>3d</t>
  </si>
  <si>
    <t>Residential</t>
  </si>
  <si>
    <t>Commercial</t>
  </si>
  <si>
    <t>Industrial</t>
  </si>
  <si>
    <t>Total Average bill for all classes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</si>
  <si>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</si>
  <si>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</si>
  <si>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</si>
  <si>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</si>
  <si>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</si>
  <si>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</si>
  <si>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</si>
  <si>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</si>
  <si>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</si>
  <si>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</si>
  <si>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</si>
  <si>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</si>
  <si>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 total (CURRENT) bill for the YEAR 2017 including service, service fees, late penalties.</t>
  </si>
  <si>
    <t>Average total (CURRENT) bill for the YEAR 2018 including service, service fees, late penalties.</t>
  </si>
  <si>
    <t>Average total (CURRENT) bill for the YEAR 2019 including service, service fees, late penalties.</t>
  </si>
  <si>
    <t>Average total (CURRENT) bill for each MONTH 2020 including service, service fees, late penalties.</t>
  </si>
  <si>
    <t>7a</t>
  </si>
  <si>
    <t>Explain the criteria for write offs</t>
  </si>
  <si>
    <t>7b</t>
  </si>
  <si>
    <t>7c</t>
  </si>
  <si>
    <t>If the calculation for determining write offs has changed in the past two years, explain the previous calculation and reason for the change. (DO NOT INCLUDE ETOWN BILLING)</t>
  </si>
  <si>
    <t>Provide the monthly write offs for each MONTH IN 2018, 2019 AND 2020 (DO NOT INCLUDE ETOWN BILLING)</t>
  </si>
  <si>
    <t>8a</t>
  </si>
  <si>
    <t xml:space="preserve">If the PSC's order on suspension of disconnections was not in place, provide the number of customers that would be subject to disconnection.  </t>
  </si>
  <si>
    <t>Date used for this determination:</t>
  </si>
  <si>
    <t>Cycle 1</t>
  </si>
  <si>
    <t>Total</t>
  </si>
  <si>
    <t>Cycle 2</t>
  </si>
  <si>
    <t>Cycle 3</t>
  </si>
  <si>
    <t>Cycle 4</t>
  </si>
  <si>
    <t>9a</t>
  </si>
  <si>
    <t>TOTAL Number of customers per class for the YEAR  of 2017</t>
  </si>
  <si>
    <t>TOTAL Number of customers PENALIZED per class for the YEAR  of 2017</t>
  </si>
  <si>
    <t>9b</t>
  </si>
  <si>
    <t>TOTAL Number of customers per class for the YEAR  of 2018</t>
  </si>
  <si>
    <t>TOTAL Number of customers PENALIZED per class for the YEAR  of 2018</t>
  </si>
  <si>
    <t>9c</t>
  </si>
  <si>
    <t>TOTAL Number of customers per class for the YEAR  of 2019</t>
  </si>
  <si>
    <t>TOTAL Number of customers PENALIZED per class for the YEAR  of 2019</t>
  </si>
  <si>
    <t>9d</t>
  </si>
  <si>
    <t>TOTAL Number of customers PENALIZED per class for each MONTH  of 2020</t>
  </si>
  <si>
    <t>10a</t>
  </si>
  <si>
    <t>Provide MONTHLY totals for past due NOTICES issued for customers ONLY for non-payment</t>
  </si>
  <si>
    <t>10b</t>
  </si>
  <si>
    <t>Provide MONTHLY totals for SERVICE TERMINATIONS for customers ONLY for non-payment</t>
  </si>
  <si>
    <t>10c</t>
  </si>
  <si>
    <t>Provide TOTAL CUSTOMER COUNT for each month</t>
  </si>
  <si>
    <t>11a</t>
  </si>
  <si>
    <t xml:space="preserve">Provide TOTAL revenue received for LATE FEES for </t>
  </si>
  <si>
    <t>Provide the amount of late payment fees that would have been charged since March 16, 2020</t>
  </si>
  <si>
    <t>March</t>
  </si>
  <si>
    <t>April</t>
  </si>
  <si>
    <t>May</t>
  </si>
  <si>
    <t>June</t>
  </si>
  <si>
    <t>Provide copies of all GENERAL communication provided to customers regarding arrerages, late payments, payment plans, etc. since March 16, 2020.  (DO NOT INCLUDE CUSTOMER SPECIFIC COMMUNICATIONS)</t>
  </si>
  <si>
    <t>14a</t>
  </si>
  <si>
    <t>Provide a detailed explaination and breakout of any cost increases (by customer class if applicable) the utility has experienced as a result of COVID-19 State of Emergency.</t>
  </si>
  <si>
    <t>14b</t>
  </si>
  <si>
    <t>Provide a detailed explaination and breakout of any decreased income (by customer class if applicable) the utility has experienced as a result of COVID-19 State of Emergency.</t>
  </si>
  <si>
    <t>15a</t>
  </si>
  <si>
    <t>Provide a detailed explaination and breakout of any cost decreases (by customer class if applicable) the utility has experienced as a result of COVID-19 State of Emergency.</t>
  </si>
  <si>
    <t>15b</t>
  </si>
  <si>
    <t>Provide a detailed explaination and breakout of any increased income (by customer class if applicable) the utility has experienced as a result of COVID-19 State of Emergency.</t>
  </si>
  <si>
    <t>Provide any additional information or data that the utility believes the Commission should consider in amending its current or previous orders in this matter.</t>
  </si>
  <si>
    <t>Customer Count</t>
  </si>
  <si>
    <t>Potential Turn Offs</t>
  </si>
  <si>
    <t>No changes have been made within the past two years.</t>
  </si>
  <si>
    <t>pg 48 Audit</t>
  </si>
  <si>
    <t>Total Customer Count</t>
  </si>
  <si>
    <t>Any inactive account with a balance that is 3 years or older is written off. The allowance method is used to record uncollectible accounts.  The District's target for bad debt allowance is 50% of the accounts receivable balance above 120 days.</t>
  </si>
  <si>
    <t xml:space="preserve">The allowance method is used to record uncollectible accounts.  </t>
  </si>
  <si>
    <r>
      <t xml:space="preserve">Industrial                    </t>
    </r>
    <r>
      <rPr>
        <b/>
        <sz val="11"/>
        <color theme="1"/>
        <rFont val="Calibri"/>
        <family val="2"/>
        <scheme val="minor"/>
      </rPr>
      <t xml:space="preserve"> </t>
    </r>
  </si>
  <si>
    <t>Total Average Cust per Class</t>
  </si>
  <si>
    <t>Total Average Cust Penalized per Class</t>
  </si>
  <si>
    <t>TOTAL Number of customers per class MONTH of 2020</t>
  </si>
  <si>
    <t>2017 Monthly Average</t>
  </si>
  <si>
    <t>Total Customers Penalized for all classes</t>
  </si>
  <si>
    <t>Total Customers for all classes</t>
  </si>
  <si>
    <t>The District has experienced minimal cost increase as a result of COVID-19. Expenses for materials/PPE have totaled less than $5,000 YTD.</t>
  </si>
  <si>
    <t>Residential Sales</t>
  </si>
  <si>
    <t>2020 Projected</t>
  </si>
  <si>
    <t>2020 Actual</t>
  </si>
  <si>
    <t>Residential Sales Lost vs 3 Yr Average</t>
  </si>
  <si>
    <t>2020 Budget</t>
  </si>
  <si>
    <t>Residential Sales Lost vs Budget</t>
  </si>
  <si>
    <t>Commercial Sales</t>
  </si>
  <si>
    <t>Industrial Sales</t>
  </si>
  <si>
    <t>Turn Off Fees</t>
  </si>
  <si>
    <t>TOTAL</t>
  </si>
  <si>
    <t>CYCLE 1</t>
  </si>
  <si>
    <t>CYCLE 2</t>
  </si>
  <si>
    <t>CYCLE 3</t>
  </si>
  <si>
    <t>CYCLE 4</t>
  </si>
  <si>
    <t>Fee per turn off</t>
  </si>
  <si>
    <t>Total fees lost</t>
  </si>
  <si>
    <t>2018 Monthly Average</t>
  </si>
  <si>
    <t>Total # Customers</t>
  </si>
  <si>
    <t>Total Average current bill for all classes</t>
  </si>
  <si>
    <t>Average total bill for the YEAR 2017 including service, service fees, late penalties.</t>
  </si>
  <si>
    <t>Average total bill for the YEAR 2018 including service, service fees, late penalties.</t>
  </si>
  <si>
    <t>Average total bill for each MONTH 2020 including service, service fees, late penalties.</t>
  </si>
  <si>
    <t>Total Bills by Class</t>
  </si>
  <si>
    <t>Average Annual Bill by Class</t>
  </si>
  <si>
    <t>Average Monthly Bill by Class</t>
  </si>
  <si>
    <t>4a</t>
  </si>
  <si>
    <t>4b</t>
  </si>
  <si>
    <t>4c</t>
  </si>
  <si>
    <t>4d</t>
  </si>
  <si>
    <t>Total Annual Bills</t>
  </si>
  <si>
    <t xml:space="preserve">Average Annual Bill </t>
  </si>
  <si>
    <t>Average Monthly Bill</t>
  </si>
  <si>
    <t>Total Bills for each Month</t>
  </si>
  <si>
    <t>Average Bills by Class</t>
  </si>
  <si>
    <t>Average total bill for the YEAR 2019 including service, service fees, late penalties.</t>
  </si>
  <si>
    <t>Total Current by Class</t>
  </si>
  <si>
    <t>Average Annual Current Bill by Class</t>
  </si>
  <si>
    <t>5a</t>
  </si>
  <si>
    <t>5b</t>
  </si>
  <si>
    <t>5c</t>
  </si>
  <si>
    <t>5d</t>
  </si>
  <si>
    <t>Total Bills</t>
  </si>
  <si>
    <t>Average Bills</t>
  </si>
  <si>
    <t xml:space="preserve">Average Annual  Bill </t>
  </si>
  <si>
    <t>**Industrial Customers are included in Commercial Customer Calculations</t>
  </si>
  <si>
    <t>Percent of customers per class that pay on time for the YEAR</t>
  </si>
  <si>
    <r>
      <t xml:space="preserve">         </t>
    </r>
    <r>
      <rPr>
        <b/>
        <sz val="11"/>
        <color theme="1"/>
        <rFont val="Calibri"/>
        <family val="2"/>
        <scheme val="minor"/>
      </rPr>
      <t xml:space="preserve">  Total Customers</t>
    </r>
  </si>
  <si>
    <t xml:space="preserve">                    -   </t>
  </si>
  <si>
    <t>The District has not experienced increased income as a result of COVID-19, however, there has been some cost decrease in the area of salaries and benefits.</t>
  </si>
  <si>
    <t>Jan</t>
  </si>
  <si>
    <t>Feb</t>
  </si>
  <si>
    <t>Mar</t>
  </si>
  <si>
    <t>Apr</t>
  </si>
  <si>
    <t>Jun</t>
  </si>
  <si>
    <t>Payroll Actual</t>
  </si>
  <si>
    <t xml:space="preserve">                                            -   </t>
  </si>
  <si>
    <t xml:space="preserve"> -   </t>
  </si>
  <si>
    <t>Payroll Would Have Been</t>
  </si>
  <si>
    <t>Difference (Cost decrease)</t>
  </si>
  <si>
    <t>Commercial Sales Lost vs 3 Yr Average</t>
  </si>
  <si>
    <t>Commercial Sales Lost vs Budget</t>
  </si>
  <si>
    <t>Industrial Sales Lost vs 3 Yr Average</t>
  </si>
  <si>
    <t>Industrial Sales Lost vs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</si>
</sst>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44" fontId="0" fillId="0" borderId="1" xfId="1" applyFont="1" applyBorder="1"/>
    <xf numFmtId="8" fontId="0" fillId="0" borderId="1" xfId="0" applyNumberFormat="1" applyBorder="1"/>
    <xf numFmtId="0" fontId="0" fillId="0" borderId="0" xfId="0" applyAlignment="1">
      <alignment horizontal="center"/>
    </xf>
    <xf numFmtId="164" fontId="0" fillId="0" borderId="1" xfId="2" applyNumberFormat="1" applyFont="1" applyBorder="1"/>
    <xf numFmtId="3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43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6" fontId="0" fillId="0" borderId="1" xfId="0" applyNumberFormat="1" applyBorder="1"/>
    <xf numFmtId="0" fontId="0" fillId="0" borderId="0" xfId="0" applyAlignment="1">
      <alignment horizontal="center"/>
    </xf>
    <xf numFmtId="9" fontId="0" fillId="0" borderId="1" xfId="3" applyFont="1" applyBorder="1"/>
    <xf numFmtId="0" fontId="0" fillId="0" borderId="0" xfId="0" applyAlignment="1">
      <alignment horizontal="center"/>
    </xf>
    <xf numFmtId="8" fontId="0" fillId="0" borderId="0" xfId="0" applyNumberFormat="1"/>
    <xf numFmtId="8" fontId="0" fillId="0" borderId="0" xfId="0" applyNumberFormat="1" applyBorder="1"/>
    <xf numFmtId="43" fontId="0" fillId="0" borderId="1" xfId="2" applyFont="1" applyBorder="1"/>
    <xf numFmtId="43" fontId="0" fillId="0" borderId="1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43" fontId="0" fillId="0" borderId="0" xfId="2" applyFont="1" applyAlignment="1">
      <alignment horizontal="center"/>
    </xf>
    <xf numFmtId="43" fontId="0" fillId="0" borderId="1" xfId="2" applyFon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8" fontId="0" fillId="0" borderId="0" xfId="0" applyNumberFormat="1" applyAlignment="1">
      <alignment horizontal="center"/>
    </xf>
    <xf numFmtId="43" fontId="0" fillId="0" borderId="1" xfId="2" applyFont="1" applyFill="1" applyBorder="1"/>
    <xf numFmtId="44" fontId="0" fillId="0" borderId="1" xfId="1" applyFont="1" applyFill="1" applyBorder="1" applyAlignment="1">
      <alignment horizontal="left" vertical="top"/>
    </xf>
    <xf numFmtId="14" fontId="0" fillId="0" borderId="1" xfId="0" applyNumberFormat="1" applyFill="1" applyBorder="1"/>
    <xf numFmtId="1" fontId="0" fillId="0" borderId="1" xfId="0" applyNumberFormat="1" applyBorder="1"/>
    <xf numFmtId="9" fontId="0" fillId="0" borderId="0" xfId="3" applyFont="1" applyBorder="1"/>
    <xf numFmtId="164" fontId="0" fillId="0" borderId="0" xfId="2" applyNumberFormat="1" applyFont="1" applyBorder="1"/>
    <xf numFmtId="3" fontId="0" fillId="0" borderId="1" xfId="0" applyNumberFormat="1" applyBorder="1"/>
    <xf numFmtId="0" fontId="4" fillId="0" borderId="0" xfId="0" applyFont="1" applyAlignment="1">
      <alignment horizontal="justify" vertical="center"/>
    </xf>
    <xf numFmtId="164" fontId="0" fillId="0" borderId="0" xfId="0" applyNumberFormat="1"/>
    <xf numFmtId="9" fontId="0" fillId="0" borderId="0" xfId="3" applyFont="1" applyFill="1" applyBorder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CCFF"/>
      <color rgb="FFFF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42357-A1C8-4CFA-81F1-01BBAB96D892}">
  <dimension ref="A1:C2"/>
  <sheetViews>
    <sheetView workbookViewId="0">
      <selection activeCell="E30" sqref="E30"/>
    </sheetView>
  </sheetViews>
  <sheetFormatPr defaultRowHeight="15" x14ac:dyDescent="0.25"/>
  <cols>
    <col min="1" max="1" width="6.7109375" customWidth="1"/>
    <col min="2" max="2" width="36.85546875" customWidth="1"/>
    <col min="3" max="8" width="21.5703125" customWidth="1"/>
    <col min="9" max="14" width="21.7109375" customWidth="1"/>
  </cols>
  <sheetData>
    <row r="1" spans="1:3" x14ac:dyDescent="0.25">
      <c r="A1" t="s">
        <v>1</v>
      </c>
      <c r="B1" t="s">
        <v>0</v>
      </c>
      <c r="C1" s="8">
        <v>28729</v>
      </c>
    </row>
    <row r="2" spans="1:3" x14ac:dyDescent="0.25">
      <c r="A2" t="s">
        <v>2</v>
      </c>
      <c r="B2" t="s">
        <v>3</v>
      </c>
      <c r="C2" s="9">
        <v>44012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9B57B-C18B-4964-A025-E993E0284BF3}">
  <dimension ref="A1:N73"/>
  <sheetViews>
    <sheetView workbookViewId="0">
      <selection activeCell="B74" sqref="B74"/>
    </sheetView>
  </sheetViews>
  <sheetFormatPr defaultRowHeight="15" x14ac:dyDescent="0.25"/>
  <cols>
    <col min="1" max="1" width="6.7109375" customWidth="1"/>
    <col min="2" max="2" width="36.85546875" customWidth="1"/>
    <col min="3" max="8" width="21.5703125" customWidth="1"/>
    <col min="9" max="14" width="21.7109375" customWidth="1"/>
  </cols>
  <sheetData>
    <row r="1" spans="1:14" x14ac:dyDescent="0.25">
      <c r="A1" t="s">
        <v>59</v>
      </c>
      <c r="B1" t="s">
        <v>60</v>
      </c>
    </row>
    <row r="2" spans="1:14" x14ac:dyDescent="0.25">
      <c r="B2">
        <v>2015</v>
      </c>
      <c r="C2" s="15" t="s">
        <v>18</v>
      </c>
      <c r="D2" s="15" t="s">
        <v>19</v>
      </c>
      <c r="E2" s="15" t="s">
        <v>20</v>
      </c>
      <c r="F2" s="15" t="s">
        <v>21</v>
      </c>
      <c r="G2" s="15" t="s">
        <v>22</v>
      </c>
      <c r="H2" s="15" t="s">
        <v>23</v>
      </c>
      <c r="I2" s="15" t="s">
        <v>24</v>
      </c>
      <c r="J2" s="15" t="s">
        <v>25</v>
      </c>
      <c r="K2" s="15" t="s">
        <v>26</v>
      </c>
      <c r="L2" s="15" t="s">
        <v>27</v>
      </c>
      <c r="M2" s="15" t="s">
        <v>28</v>
      </c>
      <c r="N2" s="15" t="s">
        <v>29</v>
      </c>
    </row>
    <row r="3" spans="1:14" x14ac:dyDescent="0.25">
      <c r="B3" t="s">
        <v>14</v>
      </c>
      <c r="C3" s="1">
        <v>386</v>
      </c>
      <c r="D3" s="1">
        <v>544</v>
      </c>
      <c r="E3" s="1">
        <v>416</v>
      </c>
      <c r="F3" s="1">
        <v>379</v>
      </c>
      <c r="G3" s="1">
        <v>267</v>
      </c>
      <c r="H3" s="1">
        <v>319</v>
      </c>
      <c r="I3" s="1">
        <v>370</v>
      </c>
      <c r="J3" s="1">
        <v>344</v>
      </c>
      <c r="K3" s="1">
        <v>328</v>
      </c>
      <c r="L3" s="1">
        <v>352</v>
      </c>
      <c r="M3" s="1">
        <v>436</v>
      </c>
      <c r="N3" s="1">
        <v>372</v>
      </c>
    </row>
    <row r="4" spans="1:14" x14ac:dyDescent="0.25">
      <c r="B4" t="s">
        <v>15</v>
      </c>
      <c r="C4" s="1">
        <v>79</v>
      </c>
      <c r="D4" s="1">
        <v>103</v>
      </c>
      <c r="E4" s="1">
        <v>68</v>
      </c>
      <c r="F4" s="1">
        <v>57</v>
      </c>
      <c r="G4" s="1">
        <v>39</v>
      </c>
      <c r="H4" s="1">
        <v>40</v>
      </c>
      <c r="I4" s="1">
        <v>56</v>
      </c>
      <c r="J4" s="1">
        <v>46</v>
      </c>
      <c r="K4" s="1">
        <v>56</v>
      </c>
      <c r="L4" s="1">
        <v>34</v>
      </c>
      <c r="M4" s="1">
        <v>33</v>
      </c>
      <c r="N4" s="1">
        <v>33</v>
      </c>
    </row>
    <row r="5" spans="1:14" x14ac:dyDescent="0.25">
      <c r="B5" t="s">
        <v>16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1</v>
      </c>
      <c r="K5" s="1">
        <v>0</v>
      </c>
      <c r="L5" s="1">
        <v>1</v>
      </c>
      <c r="M5" s="1">
        <v>0</v>
      </c>
      <c r="N5" s="1">
        <v>0</v>
      </c>
    </row>
    <row r="7" spans="1:14" x14ac:dyDescent="0.25">
      <c r="B7">
        <v>2016</v>
      </c>
      <c r="C7" s="15" t="s">
        <v>18</v>
      </c>
      <c r="D7" s="15" t="s">
        <v>19</v>
      </c>
      <c r="E7" s="15" t="s">
        <v>20</v>
      </c>
      <c r="F7" s="15" t="s">
        <v>21</v>
      </c>
      <c r="G7" s="15" t="s">
        <v>22</v>
      </c>
      <c r="H7" s="15" t="s">
        <v>23</v>
      </c>
      <c r="I7" s="15" t="s">
        <v>24</v>
      </c>
      <c r="J7" s="15" t="s">
        <v>25</v>
      </c>
      <c r="K7" s="15" t="s">
        <v>26</v>
      </c>
      <c r="L7" s="15" t="s">
        <v>27</v>
      </c>
      <c r="M7" s="15" t="s">
        <v>28</v>
      </c>
      <c r="N7" s="15" t="s">
        <v>29</v>
      </c>
    </row>
    <row r="8" spans="1:14" x14ac:dyDescent="0.25">
      <c r="B8" t="s">
        <v>14</v>
      </c>
      <c r="C8" s="35">
        <v>342</v>
      </c>
      <c r="D8" s="35">
        <v>293</v>
      </c>
      <c r="E8" s="35">
        <v>371</v>
      </c>
      <c r="F8" s="35">
        <v>309</v>
      </c>
      <c r="G8" s="35">
        <v>410</v>
      </c>
      <c r="H8" s="35">
        <v>445</v>
      </c>
      <c r="I8" s="35">
        <v>311</v>
      </c>
      <c r="J8" s="35">
        <v>350</v>
      </c>
      <c r="K8" s="35">
        <v>480</v>
      </c>
      <c r="L8" s="35">
        <v>479</v>
      </c>
      <c r="M8" s="35">
        <v>374</v>
      </c>
      <c r="N8" s="35">
        <v>385</v>
      </c>
    </row>
    <row r="9" spans="1:14" x14ac:dyDescent="0.25">
      <c r="B9" t="s">
        <v>15</v>
      </c>
      <c r="C9" s="35">
        <v>29</v>
      </c>
      <c r="D9" s="35">
        <v>28</v>
      </c>
      <c r="E9" s="35">
        <v>24</v>
      </c>
      <c r="F9" s="35">
        <v>32</v>
      </c>
      <c r="G9" s="35">
        <v>28</v>
      </c>
      <c r="H9" s="35">
        <v>42</v>
      </c>
      <c r="I9" s="35">
        <v>18</v>
      </c>
      <c r="J9" s="35">
        <v>12</v>
      </c>
      <c r="K9" s="35">
        <v>22</v>
      </c>
      <c r="L9" s="35">
        <v>18</v>
      </c>
      <c r="M9" s="35">
        <v>24</v>
      </c>
      <c r="N9" s="35">
        <v>20</v>
      </c>
    </row>
    <row r="10" spans="1:14" x14ac:dyDescent="0.25">
      <c r="B10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1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</row>
    <row r="12" spans="1:14" x14ac:dyDescent="0.25">
      <c r="B12">
        <v>2017</v>
      </c>
      <c r="C12" s="15" t="s">
        <v>18</v>
      </c>
      <c r="D12" s="15" t="s">
        <v>19</v>
      </c>
      <c r="E12" s="15" t="s">
        <v>20</v>
      </c>
      <c r="F12" s="15" t="s">
        <v>21</v>
      </c>
      <c r="G12" s="15" t="s">
        <v>22</v>
      </c>
      <c r="H12" s="15" t="s">
        <v>23</v>
      </c>
      <c r="I12" s="15" t="s">
        <v>24</v>
      </c>
      <c r="J12" s="15" t="s">
        <v>25</v>
      </c>
      <c r="K12" s="15" t="s">
        <v>26</v>
      </c>
      <c r="L12" s="15" t="s">
        <v>27</v>
      </c>
      <c r="M12" s="15" t="s">
        <v>28</v>
      </c>
      <c r="N12" s="15" t="s">
        <v>29</v>
      </c>
    </row>
    <row r="13" spans="1:14" x14ac:dyDescent="0.25">
      <c r="B13" t="s">
        <v>14</v>
      </c>
      <c r="C13" s="35">
        <v>493</v>
      </c>
      <c r="D13" s="35">
        <v>299</v>
      </c>
      <c r="E13" s="35">
        <v>440</v>
      </c>
      <c r="F13" s="35">
        <v>347</v>
      </c>
      <c r="G13" s="35">
        <v>349</v>
      </c>
      <c r="H13" s="35">
        <v>375</v>
      </c>
      <c r="I13" s="35">
        <v>343</v>
      </c>
      <c r="J13" s="35">
        <v>424</v>
      </c>
      <c r="K13" s="35">
        <v>309</v>
      </c>
      <c r="L13" s="35">
        <v>401</v>
      </c>
      <c r="M13" s="35">
        <v>440</v>
      </c>
      <c r="N13" s="35">
        <v>264</v>
      </c>
    </row>
    <row r="14" spans="1:14" x14ac:dyDescent="0.25">
      <c r="B14" t="s">
        <v>15</v>
      </c>
      <c r="C14" s="35">
        <v>36</v>
      </c>
      <c r="D14" s="35">
        <v>23</v>
      </c>
      <c r="E14" s="35">
        <v>30</v>
      </c>
      <c r="F14" s="35">
        <v>15</v>
      </c>
      <c r="G14" s="35">
        <v>15</v>
      </c>
      <c r="H14" s="35">
        <v>19</v>
      </c>
      <c r="I14" s="35">
        <v>15</v>
      </c>
      <c r="J14" s="35">
        <v>14</v>
      </c>
      <c r="K14" s="35">
        <v>17</v>
      </c>
      <c r="L14" s="35">
        <v>27</v>
      </c>
      <c r="M14" s="35">
        <v>23</v>
      </c>
      <c r="N14" s="35">
        <v>23</v>
      </c>
    </row>
    <row r="15" spans="1:14" x14ac:dyDescent="0.25">
      <c r="B15" t="s">
        <v>16</v>
      </c>
      <c r="C15" s="35">
        <v>1</v>
      </c>
      <c r="D15" s="35">
        <v>0</v>
      </c>
      <c r="E15" s="35">
        <v>1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</row>
    <row r="17" spans="1:14" x14ac:dyDescent="0.25">
      <c r="B17">
        <v>2018</v>
      </c>
      <c r="C17" s="15" t="s">
        <v>18</v>
      </c>
      <c r="D17" s="15" t="s">
        <v>19</v>
      </c>
      <c r="E17" s="15" t="s">
        <v>20</v>
      </c>
      <c r="F17" s="15" t="s">
        <v>21</v>
      </c>
      <c r="G17" s="15" t="s">
        <v>22</v>
      </c>
      <c r="H17" s="15" t="s">
        <v>23</v>
      </c>
      <c r="I17" s="15" t="s">
        <v>24</v>
      </c>
      <c r="J17" s="15" t="s">
        <v>25</v>
      </c>
      <c r="K17" s="15" t="s">
        <v>26</v>
      </c>
      <c r="L17" s="15" t="s">
        <v>27</v>
      </c>
      <c r="M17" s="15" t="s">
        <v>28</v>
      </c>
      <c r="N17" s="15" t="s">
        <v>29</v>
      </c>
    </row>
    <row r="18" spans="1:14" x14ac:dyDescent="0.25">
      <c r="B18" t="s">
        <v>14</v>
      </c>
      <c r="C18" s="35">
        <v>364</v>
      </c>
      <c r="D18" s="35">
        <v>298</v>
      </c>
      <c r="E18" s="35">
        <v>372</v>
      </c>
      <c r="F18" s="35">
        <v>342</v>
      </c>
      <c r="G18" s="35">
        <v>338</v>
      </c>
      <c r="H18" s="35">
        <v>285</v>
      </c>
      <c r="I18" s="35">
        <v>408</v>
      </c>
      <c r="J18" s="35">
        <v>399</v>
      </c>
      <c r="K18" s="35">
        <v>369</v>
      </c>
      <c r="L18" s="35">
        <v>376</v>
      </c>
      <c r="M18" s="35">
        <v>404</v>
      </c>
      <c r="N18" s="35">
        <v>551</v>
      </c>
    </row>
    <row r="19" spans="1:14" x14ac:dyDescent="0.25">
      <c r="B19" t="s">
        <v>15</v>
      </c>
      <c r="C19" s="35">
        <v>21</v>
      </c>
      <c r="D19" s="35">
        <v>16</v>
      </c>
      <c r="E19" s="35">
        <v>37</v>
      </c>
      <c r="F19" s="35">
        <v>19</v>
      </c>
      <c r="G19" s="35">
        <v>23</v>
      </c>
      <c r="H19" s="35">
        <v>23</v>
      </c>
      <c r="I19" s="35">
        <v>18</v>
      </c>
      <c r="J19" s="35">
        <v>31</v>
      </c>
      <c r="K19" s="35">
        <v>20</v>
      </c>
      <c r="L19" s="35">
        <v>20</v>
      </c>
      <c r="M19" s="35">
        <v>33</v>
      </c>
      <c r="N19" s="35">
        <v>41</v>
      </c>
    </row>
    <row r="20" spans="1:14" x14ac:dyDescent="0.25">
      <c r="B20" t="s">
        <v>16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1</v>
      </c>
      <c r="L20" s="35">
        <v>0</v>
      </c>
      <c r="M20" s="35">
        <v>0</v>
      </c>
      <c r="N20" s="35">
        <v>0</v>
      </c>
    </row>
    <row r="22" spans="1:14" x14ac:dyDescent="0.25">
      <c r="B22">
        <v>2019</v>
      </c>
      <c r="C22" s="15" t="s">
        <v>18</v>
      </c>
      <c r="D22" s="15" t="s">
        <v>19</v>
      </c>
      <c r="E22" s="15" t="s">
        <v>20</v>
      </c>
      <c r="F22" s="15" t="s">
        <v>21</v>
      </c>
      <c r="G22" s="15" t="s">
        <v>22</v>
      </c>
      <c r="H22" s="15" t="s">
        <v>23</v>
      </c>
      <c r="I22" s="15" t="s">
        <v>24</v>
      </c>
      <c r="J22" s="15" t="s">
        <v>25</v>
      </c>
      <c r="K22" s="15" t="s">
        <v>26</v>
      </c>
      <c r="L22" s="15" t="s">
        <v>27</v>
      </c>
      <c r="M22" s="15" t="s">
        <v>28</v>
      </c>
      <c r="N22" s="15" t="s">
        <v>29</v>
      </c>
    </row>
    <row r="23" spans="1:14" x14ac:dyDescent="0.25">
      <c r="B23" t="s">
        <v>14</v>
      </c>
      <c r="C23" s="35">
        <v>546</v>
      </c>
      <c r="D23" s="35">
        <v>266</v>
      </c>
      <c r="E23" s="35">
        <v>310</v>
      </c>
      <c r="F23" s="35">
        <v>362</v>
      </c>
      <c r="G23" s="35">
        <v>416</v>
      </c>
      <c r="H23" s="35">
        <v>467</v>
      </c>
      <c r="I23" s="35">
        <v>495</v>
      </c>
      <c r="J23" s="35">
        <v>456</v>
      </c>
      <c r="K23" s="35">
        <v>502</v>
      </c>
      <c r="L23" s="35">
        <v>507</v>
      </c>
      <c r="M23" s="35">
        <v>547</v>
      </c>
      <c r="N23" s="35">
        <v>815</v>
      </c>
    </row>
    <row r="24" spans="1:14" x14ac:dyDescent="0.25">
      <c r="B24" t="s">
        <v>15</v>
      </c>
      <c r="C24" s="35">
        <v>66</v>
      </c>
      <c r="D24" s="35">
        <v>32</v>
      </c>
      <c r="E24" s="35">
        <v>18</v>
      </c>
      <c r="F24" s="35">
        <v>19</v>
      </c>
      <c r="G24" s="35">
        <v>24</v>
      </c>
      <c r="H24" s="35">
        <v>19</v>
      </c>
      <c r="I24" s="35">
        <v>32</v>
      </c>
      <c r="J24" s="35">
        <v>28</v>
      </c>
      <c r="K24" s="35">
        <v>32</v>
      </c>
      <c r="L24" s="35">
        <v>46</v>
      </c>
      <c r="M24" s="35">
        <v>44</v>
      </c>
      <c r="N24" s="35">
        <v>97</v>
      </c>
    </row>
    <row r="25" spans="1:14" x14ac:dyDescent="0.25">
      <c r="B25" t="s">
        <v>16</v>
      </c>
      <c r="C25" s="35">
        <v>2</v>
      </c>
      <c r="D25" s="35">
        <v>0</v>
      </c>
      <c r="E25" s="35">
        <v>0</v>
      </c>
      <c r="F25" s="35">
        <v>2</v>
      </c>
      <c r="G25" s="35">
        <v>0</v>
      </c>
      <c r="H25" s="35">
        <v>0</v>
      </c>
      <c r="I25" s="35">
        <v>0</v>
      </c>
      <c r="J25" s="35">
        <v>0</v>
      </c>
      <c r="K25" s="35">
        <v>1</v>
      </c>
      <c r="L25" s="35">
        <v>2</v>
      </c>
      <c r="M25" s="35">
        <v>0</v>
      </c>
      <c r="N25" s="35">
        <v>0</v>
      </c>
    </row>
    <row r="27" spans="1:14" x14ac:dyDescent="0.25">
      <c r="A27" t="s">
        <v>61</v>
      </c>
      <c r="B27" t="s">
        <v>62</v>
      </c>
    </row>
    <row r="28" spans="1:14" x14ac:dyDescent="0.25">
      <c r="B28">
        <v>2015</v>
      </c>
      <c r="C28" s="15" t="s">
        <v>18</v>
      </c>
      <c r="D28" s="15" t="s">
        <v>19</v>
      </c>
      <c r="E28" s="15" t="s">
        <v>20</v>
      </c>
      <c r="F28" s="15" t="s">
        <v>21</v>
      </c>
      <c r="G28" s="15" t="s">
        <v>22</v>
      </c>
      <c r="H28" s="15" t="s">
        <v>23</v>
      </c>
      <c r="I28" s="15" t="s">
        <v>24</v>
      </c>
      <c r="J28" s="15" t="s">
        <v>25</v>
      </c>
      <c r="K28" s="15" t="s">
        <v>26</v>
      </c>
      <c r="L28" s="15" t="s">
        <v>27</v>
      </c>
      <c r="M28" s="15" t="s">
        <v>28</v>
      </c>
      <c r="N28" s="15" t="s">
        <v>29</v>
      </c>
    </row>
    <row r="29" spans="1:14" x14ac:dyDescent="0.25">
      <c r="B29" t="s">
        <v>143</v>
      </c>
      <c r="C29" s="1">
        <v>10</v>
      </c>
      <c r="D29" s="1">
        <v>0</v>
      </c>
      <c r="E29" s="1">
        <v>88</v>
      </c>
      <c r="F29" s="1">
        <v>369</v>
      </c>
      <c r="G29" s="1">
        <v>273</v>
      </c>
      <c r="H29" s="1">
        <v>340</v>
      </c>
      <c r="I29" s="1">
        <v>359</v>
      </c>
      <c r="J29" s="1">
        <v>350</v>
      </c>
      <c r="K29" s="1">
        <v>330</v>
      </c>
      <c r="L29" s="1">
        <v>307</v>
      </c>
      <c r="M29" s="1">
        <v>321</v>
      </c>
      <c r="N29" s="1">
        <v>300</v>
      </c>
    </row>
    <row r="31" spans="1:14" x14ac:dyDescent="0.25">
      <c r="B31">
        <v>2016</v>
      </c>
      <c r="C31" s="15" t="s">
        <v>18</v>
      </c>
      <c r="D31" s="15" t="s">
        <v>19</v>
      </c>
      <c r="E31" s="15" t="s">
        <v>20</v>
      </c>
      <c r="F31" s="15" t="s">
        <v>21</v>
      </c>
      <c r="G31" s="15" t="s">
        <v>22</v>
      </c>
      <c r="H31" s="15" t="s">
        <v>23</v>
      </c>
      <c r="I31" s="15" t="s">
        <v>24</v>
      </c>
      <c r="J31" s="15" t="s">
        <v>25</v>
      </c>
      <c r="K31" s="15" t="s">
        <v>26</v>
      </c>
      <c r="L31" s="15" t="s">
        <v>27</v>
      </c>
      <c r="M31" s="15" t="s">
        <v>28</v>
      </c>
      <c r="N31" s="15" t="s">
        <v>29</v>
      </c>
    </row>
    <row r="32" spans="1:14" x14ac:dyDescent="0.25">
      <c r="B32" t="s">
        <v>143</v>
      </c>
      <c r="C32" s="1">
        <v>29</v>
      </c>
      <c r="D32" s="1">
        <v>0</v>
      </c>
      <c r="E32" s="1">
        <v>106</v>
      </c>
      <c r="F32" s="1">
        <v>164</v>
      </c>
      <c r="G32" s="1">
        <v>229</v>
      </c>
      <c r="H32" s="1">
        <v>286</v>
      </c>
      <c r="I32" s="1">
        <v>343</v>
      </c>
      <c r="J32" s="1">
        <v>282</v>
      </c>
      <c r="K32" s="1">
        <v>330</v>
      </c>
      <c r="L32" s="1">
        <v>353</v>
      </c>
      <c r="M32" s="1">
        <v>333</v>
      </c>
      <c r="N32" s="1">
        <v>416</v>
      </c>
    </row>
    <row r="34" spans="1:14" x14ac:dyDescent="0.25">
      <c r="B34">
        <v>2017</v>
      </c>
      <c r="C34" s="15" t="s">
        <v>18</v>
      </c>
      <c r="D34" s="15" t="s">
        <v>19</v>
      </c>
      <c r="E34" s="15" t="s">
        <v>20</v>
      </c>
      <c r="F34" s="15" t="s">
        <v>21</v>
      </c>
      <c r="G34" s="15" t="s">
        <v>22</v>
      </c>
      <c r="H34" s="15" t="s">
        <v>23</v>
      </c>
      <c r="I34" s="15" t="s">
        <v>24</v>
      </c>
      <c r="J34" s="15" t="s">
        <v>25</v>
      </c>
      <c r="K34" s="15" t="s">
        <v>26</v>
      </c>
      <c r="L34" s="15" t="s">
        <v>27</v>
      </c>
      <c r="M34" s="15" t="s">
        <v>28</v>
      </c>
      <c r="N34" s="15" t="s">
        <v>29</v>
      </c>
    </row>
    <row r="35" spans="1:14" x14ac:dyDescent="0.25">
      <c r="B35" t="s">
        <v>143</v>
      </c>
      <c r="C35" s="1">
        <v>22</v>
      </c>
      <c r="D35" s="1">
        <v>0</v>
      </c>
      <c r="E35" s="1">
        <v>164</v>
      </c>
      <c r="F35" s="1">
        <v>192</v>
      </c>
      <c r="G35" s="1">
        <v>250</v>
      </c>
      <c r="H35" s="1">
        <v>326</v>
      </c>
      <c r="I35" s="1">
        <v>304</v>
      </c>
      <c r="J35" s="1">
        <v>211</v>
      </c>
      <c r="K35" s="1">
        <v>283</v>
      </c>
      <c r="L35" s="1">
        <v>311</v>
      </c>
      <c r="M35" s="1">
        <v>258</v>
      </c>
      <c r="N35" s="1">
        <v>334</v>
      </c>
    </row>
    <row r="37" spans="1:14" x14ac:dyDescent="0.25">
      <c r="B37">
        <v>2018</v>
      </c>
      <c r="C37" s="15" t="s">
        <v>18</v>
      </c>
      <c r="D37" s="15" t="s">
        <v>19</v>
      </c>
      <c r="E37" s="15" t="s">
        <v>20</v>
      </c>
      <c r="F37" s="15" t="s">
        <v>21</v>
      </c>
      <c r="G37" s="15" t="s">
        <v>22</v>
      </c>
      <c r="H37" s="15" t="s">
        <v>23</v>
      </c>
      <c r="I37" s="15" t="s">
        <v>24</v>
      </c>
      <c r="J37" s="15" t="s">
        <v>25</v>
      </c>
      <c r="K37" s="15" t="s">
        <v>26</v>
      </c>
      <c r="L37" s="15" t="s">
        <v>27</v>
      </c>
      <c r="M37" s="15" t="s">
        <v>28</v>
      </c>
      <c r="N37" s="15" t="s">
        <v>29</v>
      </c>
    </row>
    <row r="38" spans="1:14" x14ac:dyDescent="0.25">
      <c r="B38" t="s">
        <v>143</v>
      </c>
      <c r="C38" s="1">
        <v>33</v>
      </c>
      <c r="D38" s="1">
        <v>0</v>
      </c>
      <c r="E38" s="1">
        <v>130</v>
      </c>
      <c r="F38" s="1">
        <v>180</v>
      </c>
      <c r="G38" s="1">
        <v>192</v>
      </c>
      <c r="H38" s="1">
        <v>246</v>
      </c>
      <c r="I38" s="1">
        <v>311</v>
      </c>
      <c r="J38" s="1">
        <v>287</v>
      </c>
      <c r="K38" s="1">
        <v>309</v>
      </c>
      <c r="L38" s="1">
        <v>295</v>
      </c>
      <c r="M38" s="1">
        <v>337</v>
      </c>
      <c r="N38" s="1">
        <v>297</v>
      </c>
    </row>
    <row r="40" spans="1:14" x14ac:dyDescent="0.25">
      <c r="B40">
        <v>2019</v>
      </c>
      <c r="C40" s="15" t="s">
        <v>18</v>
      </c>
      <c r="D40" s="15" t="s">
        <v>19</v>
      </c>
      <c r="E40" s="15" t="s">
        <v>20</v>
      </c>
      <c r="F40" s="15" t="s">
        <v>21</v>
      </c>
      <c r="G40" s="15" t="s">
        <v>22</v>
      </c>
      <c r="H40" s="15" t="s">
        <v>23</v>
      </c>
      <c r="I40" s="15" t="s">
        <v>24</v>
      </c>
      <c r="J40" s="15" t="s">
        <v>25</v>
      </c>
      <c r="K40" s="15" t="s">
        <v>26</v>
      </c>
      <c r="L40" s="15" t="s">
        <v>27</v>
      </c>
      <c r="M40" s="15" t="s">
        <v>28</v>
      </c>
      <c r="N40" s="15" t="s">
        <v>29</v>
      </c>
    </row>
    <row r="41" spans="1:14" x14ac:dyDescent="0.25">
      <c r="B41" t="s">
        <v>143</v>
      </c>
      <c r="C41" s="1">
        <v>11</v>
      </c>
      <c r="D41" s="1">
        <v>0</v>
      </c>
      <c r="E41" s="1">
        <v>125</v>
      </c>
      <c r="F41" s="1">
        <v>182</v>
      </c>
      <c r="G41" s="1">
        <v>186</v>
      </c>
      <c r="H41" s="1">
        <v>362</v>
      </c>
      <c r="I41" s="1">
        <v>430</v>
      </c>
      <c r="J41" s="1">
        <v>347</v>
      </c>
      <c r="K41" s="1">
        <v>337</v>
      </c>
      <c r="L41" s="1">
        <v>297</v>
      </c>
      <c r="M41" s="1">
        <v>354</v>
      </c>
      <c r="N41" s="1">
        <v>351</v>
      </c>
    </row>
    <row r="44" spans="1:14" x14ac:dyDescent="0.25">
      <c r="A44" t="s">
        <v>63</v>
      </c>
      <c r="B44" t="s">
        <v>64</v>
      </c>
    </row>
    <row r="45" spans="1:14" x14ac:dyDescent="0.25">
      <c r="B45">
        <v>2015</v>
      </c>
      <c r="C45" s="15" t="s">
        <v>18</v>
      </c>
      <c r="D45" s="15" t="s">
        <v>19</v>
      </c>
      <c r="E45" s="15" t="s">
        <v>20</v>
      </c>
      <c r="F45" s="15" t="s">
        <v>21</v>
      </c>
      <c r="G45" s="15" t="s">
        <v>22</v>
      </c>
      <c r="H45" s="15" t="s">
        <v>23</v>
      </c>
      <c r="I45" s="15" t="s">
        <v>24</v>
      </c>
      <c r="J45" s="15" t="s">
        <v>25</v>
      </c>
      <c r="K45" s="15" t="s">
        <v>26</v>
      </c>
      <c r="L45" s="15" t="s">
        <v>27</v>
      </c>
      <c r="M45" s="15" t="s">
        <v>28</v>
      </c>
      <c r="N45" s="15" t="s">
        <v>29</v>
      </c>
    </row>
    <row r="46" spans="1:14" x14ac:dyDescent="0.25">
      <c r="B46" t="s">
        <v>14</v>
      </c>
      <c r="C46" s="1">
        <v>23823</v>
      </c>
      <c r="D46" s="1">
        <v>23859</v>
      </c>
      <c r="E46" s="1">
        <v>24215</v>
      </c>
      <c r="F46" s="1">
        <v>24215</v>
      </c>
      <c r="G46" s="1">
        <v>24353</v>
      </c>
      <c r="H46" s="1">
        <v>24370</v>
      </c>
      <c r="I46" s="1">
        <v>24366</v>
      </c>
      <c r="J46" s="1">
        <v>24299</v>
      </c>
      <c r="K46" s="1">
        <v>24375</v>
      </c>
      <c r="L46" s="1">
        <v>24437</v>
      </c>
      <c r="M46" s="1">
        <v>24453</v>
      </c>
      <c r="N46" s="1">
        <v>24472</v>
      </c>
    </row>
    <row r="47" spans="1:14" x14ac:dyDescent="0.25">
      <c r="B47" t="s">
        <v>15</v>
      </c>
      <c r="C47" s="1">
        <v>2960</v>
      </c>
      <c r="D47" s="1">
        <v>2931</v>
      </c>
      <c r="E47" s="1">
        <v>2653</v>
      </c>
      <c r="F47" s="1">
        <v>2653</v>
      </c>
      <c r="G47" s="1">
        <v>2652</v>
      </c>
      <c r="H47" s="1">
        <v>2692</v>
      </c>
      <c r="I47" s="1">
        <v>2722</v>
      </c>
      <c r="J47" s="1">
        <v>2693</v>
      </c>
      <c r="K47" s="1">
        <v>2661</v>
      </c>
      <c r="L47" s="1">
        <v>2609</v>
      </c>
      <c r="M47" s="1">
        <v>2554</v>
      </c>
      <c r="N47" s="1">
        <v>2479</v>
      </c>
    </row>
    <row r="48" spans="1:14" x14ac:dyDescent="0.25">
      <c r="B48" t="s">
        <v>16</v>
      </c>
      <c r="C48" s="1">
        <v>24</v>
      </c>
      <c r="D48" s="1">
        <v>25</v>
      </c>
      <c r="E48" s="1">
        <v>30</v>
      </c>
      <c r="F48" s="1">
        <v>30</v>
      </c>
      <c r="G48" s="1">
        <v>30</v>
      </c>
      <c r="H48" s="1">
        <v>30</v>
      </c>
      <c r="I48" s="1">
        <v>30</v>
      </c>
      <c r="J48" s="1">
        <v>30</v>
      </c>
      <c r="K48" s="1">
        <v>30</v>
      </c>
      <c r="L48" s="1">
        <v>30</v>
      </c>
      <c r="M48" s="1">
        <v>30</v>
      </c>
      <c r="N48" s="1">
        <v>30</v>
      </c>
    </row>
    <row r="49" spans="2:14" x14ac:dyDescent="0.25">
      <c r="B49" t="s">
        <v>44</v>
      </c>
      <c r="C49" s="1">
        <f>SUM(C46:C48)</f>
        <v>26807</v>
      </c>
      <c r="D49" s="1">
        <f t="shared" ref="D49:N49" si="0">SUM(D46:D48)</f>
        <v>26815</v>
      </c>
      <c r="E49" s="1">
        <f t="shared" si="0"/>
        <v>26898</v>
      </c>
      <c r="F49" s="1">
        <f t="shared" si="0"/>
        <v>26898</v>
      </c>
      <c r="G49" s="1">
        <f t="shared" si="0"/>
        <v>27035</v>
      </c>
      <c r="H49" s="1">
        <f t="shared" si="0"/>
        <v>27092</v>
      </c>
      <c r="I49" s="1">
        <f t="shared" si="0"/>
        <v>27118</v>
      </c>
      <c r="J49" s="1">
        <f t="shared" si="0"/>
        <v>27022</v>
      </c>
      <c r="K49" s="1">
        <f t="shared" si="0"/>
        <v>27066</v>
      </c>
      <c r="L49" s="1">
        <f t="shared" si="0"/>
        <v>27076</v>
      </c>
      <c r="M49" s="1">
        <f t="shared" si="0"/>
        <v>27037</v>
      </c>
      <c r="N49" s="1">
        <f t="shared" si="0"/>
        <v>26981</v>
      </c>
    </row>
    <row r="51" spans="2:14" x14ac:dyDescent="0.25">
      <c r="B51">
        <v>2016</v>
      </c>
      <c r="C51" s="15" t="s">
        <v>18</v>
      </c>
      <c r="D51" s="15" t="s">
        <v>19</v>
      </c>
      <c r="E51" s="15" t="s">
        <v>20</v>
      </c>
      <c r="F51" s="15" t="s">
        <v>21</v>
      </c>
      <c r="G51" s="15" t="s">
        <v>22</v>
      </c>
      <c r="H51" s="15" t="s">
        <v>23</v>
      </c>
      <c r="I51" s="15" t="s">
        <v>24</v>
      </c>
      <c r="J51" s="15" t="s">
        <v>25</v>
      </c>
      <c r="K51" s="15" t="s">
        <v>26</v>
      </c>
      <c r="L51" s="15" t="s">
        <v>27</v>
      </c>
      <c r="M51" s="15" t="s">
        <v>28</v>
      </c>
      <c r="N51" s="15" t="s">
        <v>29</v>
      </c>
    </row>
    <row r="52" spans="2:14" x14ac:dyDescent="0.25">
      <c r="B52" t="s">
        <v>14</v>
      </c>
      <c r="C52" s="1">
        <v>24498</v>
      </c>
      <c r="D52" s="1">
        <v>24543</v>
      </c>
      <c r="E52" s="1">
        <v>24609</v>
      </c>
      <c r="F52" s="1">
        <v>24714</v>
      </c>
      <c r="G52" s="1">
        <v>24805</v>
      </c>
      <c r="H52" s="1">
        <v>24849</v>
      </c>
      <c r="I52" s="1">
        <v>24856</v>
      </c>
      <c r="J52" s="1">
        <v>24899</v>
      </c>
      <c r="K52" s="1">
        <v>24930</v>
      </c>
      <c r="L52" s="1">
        <v>24933</v>
      </c>
      <c r="M52" s="1">
        <v>24917</v>
      </c>
      <c r="N52" s="1">
        <v>24883</v>
      </c>
    </row>
    <row r="53" spans="2:14" x14ac:dyDescent="0.25">
      <c r="B53" t="s">
        <v>15</v>
      </c>
      <c r="C53" s="1">
        <v>2441</v>
      </c>
      <c r="D53" s="1">
        <v>2422</v>
      </c>
      <c r="E53" s="1">
        <v>2412</v>
      </c>
      <c r="F53" s="1">
        <v>2398</v>
      </c>
      <c r="G53" s="1">
        <v>2373</v>
      </c>
      <c r="H53" s="1">
        <v>2361</v>
      </c>
      <c r="I53" s="1">
        <v>2341</v>
      </c>
      <c r="J53" s="1">
        <v>2341</v>
      </c>
      <c r="K53" s="1">
        <v>2338</v>
      </c>
      <c r="L53" s="1">
        <v>2323</v>
      </c>
      <c r="M53" s="1">
        <v>2312</v>
      </c>
      <c r="N53" s="1">
        <v>2303</v>
      </c>
    </row>
    <row r="54" spans="2:14" x14ac:dyDescent="0.25">
      <c r="B54" t="s">
        <v>16</v>
      </c>
      <c r="C54" s="1">
        <v>30</v>
      </c>
      <c r="D54" s="1">
        <v>30</v>
      </c>
      <c r="E54" s="1">
        <v>31</v>
      </c>
      <c r="F54" s="1">
        <v>31</v>
      </c>
      <c r="G54" s="1">
        <v>31</v>
      </c>
      <c r="H54" s="1">
        <v>31</v>
      </c>
      <c r="I54" s="1">
        <v>31</v>
      </c>
      <c r="J54" s="1">
        <v>31</v>
      </c>
      <c r="K54" s="1">
        <v>31</v>
      </c>
      <c r="L54" s="1">
        <v>31</v>
      </c>
      <c r="M54" s="1">
        <v>31</v>
      </c>
      <c r="N54" s="1">
        <v>31</v>
      </c>
    </row>
    <row r="55" spans="2:14" x14ac:dyDescent="0.25">
      <c r="B55" t="s">
        <v>44</v>
      </c>
      <c r="C55" s="1">
        <f>SUM(C52:C54)</f>
        <v>26969</v>
      </c>
      <c r="D55" s="1">
        <f t="shared" ref="D55:N55" si="1">SUM(D52:D54)</f>
        <v>26995</v>
      </c>
      <c r="E55" s="1">
        <f t="shared" si="1"/>
        <v>27052</v>
      </c>
      <c r="F55" s="1">
        <f t="shared" si="1"/>
        <v>27143</v>
      </c>
      <c r="G55" s="1">
        <f t="shared" si="1"/>
        <v>27209</v>
      </c>
      <c r="H55" s="1">
        <f t="shared" si="1"/>
        <v>27241</v>
      </c>
      <c r="I55" s="1">
        <f t="shared" si="1"/>
        <v>27228</v>
      </c>
      <c r="J55" s="1">
        <f t="shared" si="1"/>
        <v>27271</v>
      </c>
      <c r="K55" s="1">
        <f t="shared" si="1"/>
        <v>27299</v>
      </c>
      <c r="L55" s="1">
        <f t="shared" si="1"/>
        <v>27287</v>
      </c>
      <c r="M55" s="1">
        <f t="shared" si="1"/>
        <v>27260</v>
      </c>
      <c r="N55" s="1">
        <f t="shared" si="1"/>
        <v>27217</v>
      </c>
    </row>
    <row r="57" spans="2:14" x14ac:dyDescent="0.25">
      <c r="B57">
        <v>2017</v>
      </c>
      <c r="C57" s="15" t="s">
        <v>18</v>
      </c>
      <c r="D57" s="15" t="s">
        <v>19</v>
      </c>
      <c r="E57" s="15" t="s">
        <v>20</v>
      </c>
      <c r="F57" s="15" t="s">
        <v>21</v>
      </c>
      <c r="G57" s="15" t="s">
        <v>22</v>
      </c>
      <c r="H57" s="15" t="s">
        <v>23</v>
      </c>
      <c r="I57" s="15" t="s">
        <v>24</v>
      </c>
      <c r="J57" s="15" t="s">
        <v>25</v>
      </c>
      <c r="K57" s="15" t="s">
        <v>26</v>
      </c>
      <c r="L57" s="15" t="s">
        <v>27</v>
      </c>
      <c r="M57" s="15" t="s">
        <v>28</v>
      </c>
      <c r="N57" s="15" t="s">
        <v>29</v>
      </c>
    </row>
    <row r="58" spans="2:14" x14ac:dyDescent="0.25">
      <c r="B58" t="s">
        <v>14</v>
      </c>
      <c r="C58" s="1">
        <v>24875</v>
      </c>
      <c r="D58" s="1">
        <v>24909</v>
      </c>
      <c r="E58" s="1">
        <v>24951</v>
      </c>
      <c r="F58" s="1">
        <v>25007</v>
      </c>
      <c r="G58" s="1">
        <v>25099</v>
      </c>
      <c r="H58" s="1">
        <v>25176</v>
      </c>
      <c r="I58" s="1">
        <v>25168</v>
      </c>
      <c r="J58" s="1">
        <v>25249</v>
      </c>
      <c r="K58" s="1">
        <v>25323</v>
      </c>
      <c r="L58" s="1">
        <v>25302</v>
      </c>
      <c r="M58" s="1">
        <v>25276</v>
      </c>
      <c r="N58" s="1">
        <v>25303</v>
      </c>
    </row>
    <row r="59" spans="2:14" x14ac:dyDescent="0.25">
      <c r="B59" t="s">
        <v>15</v>
      </c>
      <c r="C59" s="1">
        <v>2313</v>
      </c>
      <c r="D59" s="1">
        <v>2330</v>
      </c>
      <c r="E59" s="1">
        <v>2328</v>
      </c>
      <c r="F59" s="1">
        <v>2337</v>
      </c>
      <c r="G59" s="1">
        <v>2329</v>
      </c>
      <c r="H59" s="1">
        <v>2322</v>
      </c>
      <c r="I59" s="1">
        <v>2318</v>
      </c>
      <c r="J59" s="1">
        <v>2317</v>
      </c>
      <c r="K59" s="1">
        <v>2307</v>
      </c>
      <c r="L59" s="1">
        <v>2310</v>
      </c>
      <c r="M59" s="1">
        <v>2299</v>
      </c>
      <c r="N59" s="1">
        <v>2269</v>
      </c>
    </row>
    <row r="60" spans="2:14" x14ac:dyDescent="0.25">
      <c r="B60" t="s">
        <v>16</v>
      </c>
      <c r="C60" s="1">
        <v>31</v>
      </c>
      <c r="D60" s="1">
        <v>31</v>
      </c>
      <c r="E60" s="1">
        <v>31</v>
      </c>
      <c r="F60" s="1">
        <v>32</v>
      </c>
      <c r="G60" s="1">
        <v>32</v>
      </c>
      <c r="H60" s="1">
        <v>32</v>
      </c>
      <c r="I60" s="1">
        <v>31</v>
      </c>
      <c r="J60" s="1">
        <v>31</v>
      </c>
      <c r="K60" s="1">
        <v>31</v>
      </c>
      <c r="L60" s="1">
        <v>31</v>
      </c>
      <c r="M60" s="1">
        <v>31</v>
      </c>
      <c r="N60" s="1">
        <v>30</v>
      </c>
    </row>
    <row r="61" spans="2:14" x14ac:dyDescent="0.25">
      <c r="B61" t="s">
        <v>44</v>
      </c>
      <c r="C61" s="1">
        <f>SUM(C58:C60)</f>
        <v>27219</v>
      </c>
      <c r="D61" s="1">
        <f t="shared" ref="D61:N61" si="2">SUM(D58:D60)</f>
        <v>27270</v>
      </c>
      <c r="E61" s="1">
        <f t="shared" si="2"/>
        <v>27310</v>
      </c>
      <c r="F61" s="1">
        <f t="shared" si="2"/>
        <v>27376</v>
      </c>
      <c r="G61" s="1">
        <f t="shared" si="2"/>
        <v>27460</v>
      </c>
      <c r="H61" s="1">
        <f t="shared" si="2"/>
        <v>27530</v>
      </c>
      <c r="I61" s="1">
        <f t="shared" si="2"/>
        <v>27517</v>
      </c>
      <c r="J61" s="1">
        <f t="shared" si="2"/>
        <v>27597</v>
      </c>
      <c r="K61" s="1">
        <f t="shared" si="2"/>
        <v>27661</v>
      </c>
      <c r="L61" s="1">
        <f t="shared" si="2"/>
        <v>27643</v>
      </c>
      <c r="M61" s="1">
        <f t="shared" si="2"/>
        <v>27606</v>
      </c>
      <c r="N61" s="1">
        <f t="shared" si="2"/>
        <v>27602</v>
      </c>
    </row>
    <row r="63" spans="2:14" x14ac:dyDescent="0.25">
      <c r="B63">
        <v>2018</v>
      </c>
      <c r="C63" s="15" t="s">
        <v>18</v>
      </c>
      <c r="D63" s="15" t="s">
        <v>19</v>
      </c>
      <c r="E63" s="15" t="s">
        <v>20</v>
      </c>
      <c r="F63" s="15" t="s">
        <v>21</v>
      </c>
      <c r="G63" s="15" t="s">
        <v>22</v>
      </c>
      <c r="H63" s="15" t="s">
        <v>23</v>
      </c>
      <c r="I63" s="15" t="s">
        <v>24</v>
      </c>
      <c r="J63" s="15" t="s">
        <v>25</v>
      </c>
      <c r="K63" s="15" t="s">
        <v>26</v>
      </c>
      <c r="L63" s="15" t="s">
        <v>27</v>
      </c>
      <c r="M63" s="15" t="s">
        <v>28</v>
      </c>
      <c r="N63" s="15" t="s">
        <v>29</v>
      </c>
    </row>
    <row r="64" spans="2:14" x14ac:dyDescent="0.25">
      <c r="B64" t="s">
        <v>14</v>
      </c>
      <c r="C64" s="1">
        <v>25314</v>
      </c>
      <c r="D64" s="1">
        <v>25328</v>
      </c>
      <c r="E64" s="1">
        <v>25335</v>
      </c>
      <c r="F64" s="1">
        <v>25426</v>
      </c>
      <c r="G64" s="1">
        <v>25526</v>
      </c>
      <c r="H64" s="1">
        <v>25540</v>
      </c>
      <c r="I64" s="1">
        <v>25581</v>
      </c>
      <c r="J64" s="1">
        <v>25639</v>
      </c>
      <c r="K64" s="1">
        <v>25644</v>
      </c>
      <c r="L64" s="1">
        <v>25643</v>
      </c>
      <c r="M64" s="1">
        <v>25618</v>
      </c>
      <c r="N64" s="1">
        <v>25597</v>
      </c>
    </row>
    <row r="65" spans="2:14" x14ac:dyDescent="0.25">
      <c r="B65" t="s">
        <v>15</v>
      </c>
      <c r="C65" s="1">
        <v>2252</v>
      </c>
      <c r="D65" s="1">
        <v>2268</v>
      </c>
      <c r="E65" s="1">
        <v>2280</v>
      </c>
      <c r="F65" s="1">
        <v>2270</v>
      </c>
      <c r="G65" s="1">
        <v>2265</v>
      </c>
      <c r="H65" s="1">
        <v>2255</v>
      </c>
      <c r="I65" s="1">
        <v>2254</v>
      </c>
      <c r="J65" s="1">
        <v>2245</v>
      </c>
      <c r="K65" s="1">
        <v>2237</v>
      </c>
      <c r="L65" s="1">
        <v>2237</v>
      </c>
      <c r="M65" s="1">
        <v>2211</v>
      </c>
      <c r="N65" s="1">
        <v>2200</v>
      </c>
    </row>
    <row r="66" spans="2:14" x14ac:dyDescent="0.25">
      <c r="B66" t="s">
        <v>16</v>
      </c>
      <c r="C66" s="1">
        <v>30</v>
      </c>
      <c r="D66" s="1">
        <v>30</v>
      </c>
      <c r="E66" s="1">
        <v>30</v>
      </c>
      <c r="F66" s="1">
        <v>30</v>
      </c>
      <c r="G66" s="1">
        <v>31</v>
      </c>
      <c r="H66" s="1">
        <v>31</v>
      </c>
      <c r="I66" s="1">
        <v>31</v>
      </c>
      <c r="J66" s="1">
        <v>31</v>
      </c>
      <c r="K66" s="1">
        <v>32</v>
      </c>
      <c r="L66" s="1">
        <v>32</v>
      </c>
      <c r="M66" s="1">
        <v>32</v>
      </c>
      <c r="N66" s="1">
        <v>32</v>
      </c>
    </row>
    <row r="67" spans="2:14" x14ac:dyDescent="0.25">
      <c r="B67" t="s">
        <v>44</v>
      </c>
      <c r="C67" s="1">
        <f>SUM(C64:C66)</f>
        <v>27596</v>
      </c>
      <c r="D67" s="1">
        <f t="shared" ref="D67:N67" si="3">SUM(D64:D66)</f>
        <v>27626</v>
      </c>
      <c r="E67" s="1">
        <f t="shared" si="3"/>
        <v>27645</v>
      </c>
      <c r="F67" s="1">
        <f t="shared" si="3"/>
        <v>27726</v>
      </c>
      <c r="G67" s="1">
        <f t="shared" si="3"/>
        <v>27822</v>
      </c>
      <c r="H67" s="1">
        <f t="shared" si="3"/>
        <v>27826</v>
      </c>
      <c r="I67" s="1">
        <f t="shared" si="3"/>
        <v>27866</v>
      </c>
      <c r="J67" s="1">
        <f t="shared" si="3"/>
        <v>27915</v>
      </c>
      <c r="K67" s="1">
        <f t="shared" si="3"/>
        <v>27913</v>
      </c>
      <c r="L67" s="1">
        <f t="shared" si="3"/>
        <v>27912</v>
      </c>
      <c r="M67" s="1">
        <f t="shared" si="3"/>
        <v>27861</v>
      </c>
      <c r="N67" s="1">
        <f t="shared" si="3"/>
        <v>27829</v>
      </c>
    </row>
    <row r="69" spans="2:14" x14ac:dyDescent="0.25">
      <c r="B69">
        <v>2019</v>
      </c>
      <c r="C69" s="15" t="s">
        <v>18</v>
      </c>
      <c r="D69" s="15" t="s">
        <v>19</v>
      </c>
      <c r="E69" s="15" t="s">
        <v>20</v>
      </c>
      <c r="F69" s="15" t="s">
        <v>21</v>
      </c>
      <c r="G69" s="15" t="s">
        <v>22</v>
      </c>
      <c r="H69" s="15" t="s">
        <v>23</v>
      </c>
      <c r="I69" s="15" t="s">
        <v>24</v>
      </c>
      <c r="J69" s="15" t="s">
        <v>25</v>
      </c>
      <c r="K69" s="15" t="s">
        <v>26</v>
      </c>
      <c r="L69" s="15" t="s">
        <v>27</v>
      </c>
      <c r="M69" s="15" t="s">
        <v>28</v>
      </c>
      <c r="N69" s="15" t="s">
        <v>29</v>
      </c>
    </row>
    <row r="70" spans="2:14" x14ac:dyDescent="0.25">
      <c r="B70" t="s">
        <v>14</v>
      </c>
      <c r="C70" s="1">
        <v>25592</v>
      </c>
      <c r="D70" s="1">
        <v>25646</v>
      </c>
      <c r="E70" s="1">
        <v>25672</v>
      </c>
      <c r="F70" s="1">
        <v>25748</v>
      </c>
      <c r="G70" s="1">
        <v>25836</v>
      </c>
      <c r="H70" s="1">
        <v>25840</v>
      </c>
      <c r="I70" s="1">
        <v>25875</v>
      </c>
      <c r="J70" s="1">
        <v>25900</v>
      </c>
      <c r="K70" s="1">
        <v>25934</v>
      </c>
      <c r="L70" s="1">
        <v>25935</v>
      </c>
      <c r="M70" s="1">
        <v>25889</v>
      </c>
      <c r="N70" s="1">
        <v>25886</v>
      </c>
    </row>
    <row r="71" spans="2:14" x14ac:dyDescent="0.25">
      <c r="B71" t="s">
        <v>15</v>
      </c>
      <c r="C71" s="1">
        <v>2191</v>
      </c>
      <c r="D71" s="1">
        <v>2184</v>
      </c>
      <c r="E71" s="1">
        <v>2180</v>
      </c>
      <c r="F71" s="1">
        <v>2201</v>
      </c>
      <c r="G71" s="1">
        <v>2201</v>
      </c>
      <c r="H71" s="1">
        <v>2202</v>
      </c>
      <c r="I71" s="1">
        <v>2197</v>
      </c>
      <c r="J71" s="1">
        <v>2206</v>
      </c>
      <c r="K71" s="1">
        <v>2191</v>
      </c>
      <c r="L71" s="1">
        <v>2179</v>
      </c>
      <c r="M71" s="1">
        <v>2172</v>
      </c>
      <c r="N71" s="1">
        <v>2157</v>
      </c>
    </row>
    <row r="72" spans="2:14" x14ac:dyDescent="0.25">
      <c r="B72" t="s">
        <v>16</v>
      </c>
      <c r="C72" s="1">
        <v>32</v>
      </c>
      <c r="D72" s="1">
        <v>33</v>
      </c>
      <c r="E72" s="1">
        <v>35</v>
      </c>
      <c r="F72" s="1">
        <v>35</v>
      </c>
      <c r="G72" s="1">
        <v>35</v>
      </c>
      <c r="H72" s="1">
        <v>35</v>
      </c>
      <c r="I72" s="1">
        <v>36</v>
      </c>
      <c r="J72" s="1">
        <v>37</v>
      </c>
      <c r="K72" s="1">
        <v>37</v>
      </c>
      <c r="L72" s="1">
        <v>37</v>
      </c>
      <c r="M72" s="1">
        <v>37</v>
      </c>
      <c r="N72" s="1">
        <v>37</v>
      </c>
    </row>
    <row r="73" spans="2:14" x14ac:dyDescent="0.25">
      <c r="B73" t="s">
        <v>44</v>
      </c>
      <c r="C73" s="1">
        <f>SUM(C70:C72)</f>
        <v>27815</v>
      </c>
      <c r="D73" s="1">
        <f t="shared" ref="D73:N73" si="4">SUM(D70:D72)</f>
        <v>27863</v>
      </c>
      <c r="E73" s="1">
        <f t="shared" si="4"/>
        <v>27887</v>
      </c>
      <c r="F73" s="1">
        <f t="shared" si="4"/>
        <v>27984</v>
      </c>
      <c r="G73" s="1">
        <f t="shared" si="4"/>
        <v>28072</v>
      </c>
      <c r="H73" s="1">
        <f t="shared" si="4"/>
        <v>28077</v>
      </c>
      <c r="I73" s="1">
        <f t="shared" si="4"/>
        <v>28108</v>
      </c>
      <c r="J73" s="1">
        <f t="shared" si="4"/>
        <v>28143</v>
      </c>
      <c r="K73" s="1">
        <f t="shared" si="4"/>
        <v>28162</v>
      </c>
      <c r="L73" s="1">
        <f t="shared" si="4"/>
        <v>28151</v>
      </c>
      <c r="M73" s="1">
        <f t="shared" si="4"/>
        <v>28098</v>
      </c>
      <c r="N73" s="1">
        <f t="shared" si="4"/>
        <v>28080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23BC3-1A8F-4E41-844A-BADD7D570826}">
  <dimension ref="A1:N12"/>
  <sheetViews>
    <sheetView workbookViewId="0">
      <selection activeCell="C23" sqref="C23"/>
    </sheetView>
  </sheetViews>
  <sheetFormatPr defaultRowHeight="15" x14ac:dyDescent="0.25"/>
  <cols>
    <col min="1" max="1" width="6.7109375" customWidth="1"/>
    <col min="2" max="2" width="36.85546875" customWidth="1"/>
    <col min="3" max="8" width="21.5703125" customWidth="1"/>
    <col min="9" max="14" width="21.7109375" customWidth="1"/>
  </cols>
  <sheetData>
    <row r="1" spans="1:14" x14ac:dyDescent="0.25">
      <c r="A1" t="s">
        <v>65</v>
      </c>
      <c r="B1" t="s">
        <v>66</v>
      </c>
    </row>
    <row r="2" spans="1:14" x14ac:dyDescent="0.25">
      <c r="B2">
        <v>2017</v>
      </c>
      <c r="C2" s="3" t="s">
        <v>18</v>
      </c>
      <c r="D2" s="3" t="s">
        <v>19</v>
      </c>
      <c r="E2" s="3" t="s">
        <v>20</v>
      </c>
      <c r="F2" s="3" t="s">
        <v>21</v>
      </c>
      <c r="G2" s="3" t="s">
        <v>22</v>
      </c>
      <c r="H2" s="3" t="s">
        <v>23</v>
      </c>
      <c r="I2" s="3" t="s">
        <v>24</v>
      </c>
      <c r="J2" s="3" t="s">
        <v>25</v>
      </c>
      <c r="K2" s="3" t="s">
        <v>26</v>
      </c>
      <c r="L2" s="3" t="s">
        <v>27</v>
      </c>
      <c r="M2" s="3" t="s">
        <v>28</v>
      </c>
      <c r="N2" s="3" t="s">
        <v>29</v>
      </c>
    </row>
    <row r="3" spans="1:14" x14ac:dyDescent="0.25">
      <c r="B3" t="s">
        <v>17</v>
      </c>
      <c r="C3" s="38">
        <v>24238</v>
      </c>
      <c r="D3" s="38">
        <v>27616</v>
      </c>
      <c r="E3" s="38">
        <v>28788</v>
      </c>
      <c r="F3" s="38">
        <v>16803</v>
      </c>
      <c r="G3" s="38">
        <v>29171</v>
      </c>
      <c r="H3" s="38">
        <v>26733</v>
      </c>
      <c r="I3" s="38">
        <v>16237</v>
      </c>
      <c r="J3" s="38">
        <v>26653</v>
      </c>
      <c r="K3" s="38">
        <v>21995</v>
      </c>
      <c r="L3" s="38">
        <v>24426</v>
      </c>
      <c r="M3" s="38">
        <v>21589</v>
      </c>
      <c r="N3" s="38">
        <v>22200</v>
      </c>
    </row>
    <row r="4" spans="1:14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B5">
        <v>2018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</row>
    <row r="6" spans="1:14" x14ac:dyDescent="0.25">
      <c r="B6" t="s">
        <v>17</v>
      </c>
      <c r="C6" s="38">
        <v>28812</v>
      </c>
      <c r="D6" s="38">
        <v>27999</v>
      </c>
      <c r="E6" s="38">
        <v>22991</v>
      </c>
      <c r="F6" s="38">
        <v>20448</v>
      </c>
      <c r="G6" s="38">
        <v>24934</v>
      </c>
      <c r="H6" s="38">
        <v>19247</v>
      </c>
      <c r="I6" s="38">
        <v>27055</v>
      </c>
      <c r="J6" s="38">
        <v>29668</v>
      </c>
      <c r="K6" s="38">
        <v>25248</v>
      </c>
      <c r="L6" s="38">
        <v>25858</v>
      </c>
      <c r="M6" s="38">
        <v>21246</v>
      </c>
      <c r="N6" s="38">
        <v>22189</v>
      </c>
    </row>
    <row r="8" spans="1:14" x14ac:dyDescent="0.25">
      <c r="B8">
        <v>2019</v>
      </c>
      <c r="C8" s="3" t="s">
        <v>18</v>
      </c>
      <c r="D8" s="3" t="s">
        <v>19</v>
      </c>
      <c r="E8" s="3" t="s">
        <v>20</v>
      </c>
      <c r="F8" s="3" t="s">
        <v>21</v>
      </c>
      <c r="G8" s="3" t="s">
        <v>22</v>
      </c>
      <c r="H8" s="3" t="s">
        <v>23</v>
      </c>
      <c r="I8" s="3" t="s">
        <v>24</v>
      </c>
      <c r="J8" s="3" t="s">
        <v>25</v>
      </c>
      <c r="K8" s="3" t="s">
        <v>26</v>
      </c>
      <c r="L8" s="3" t="s">
        <v>27</v>
      </c>
      <c r="M8" s="3" t="s">
        <v>28</v>
      </c>
      <c r="N8" s="3" t="s">
        <v>29</v>
      </c>
    </row>
    <row r="9" spans="1:14" x14ac:dyDescent="0.25">
      <c r="B9" t="s">
        <v>17</v>
      </c>
      <c r="C9" s="38">
        <v>25043</v>
      </c>
      <c r="D9" s="38">
        <v>17312</v>
      </c>
      <c r="E9" s="38">
        <v>19190</v>
      </c>
      <c r="F9" s="38">
        <v>19584</v>
      </c>
      <c r="G9" s="38">
        <v>20261</v>
      </c>
      <c r="H9" s="38">
        <v>20335</v>
      </c>
      <c r="I9" s="38">
        <v>21326</v>
      </c>
      <c r="J9" s="38">
        <v>24398</v>
      </c>
      <c r="K9" s="38">
        <v>24820</v>
      </c>
      <c r="L9" s="38">
        <v>22944</v>
      </c>
      <c r="M9" s="38">
        <v>20437</v>
      </c>
      <c r="N9" s="38">
        <v>34317</v>
      </c>
    </row>
    <row r="11" spans="1:14" x14ac:dyDescent="0.25">
      <c r="B11">
        <v>2020</v>
      </c>
      <c r="C11" s="19" t="s">
        <v>18</v>
      </c>
      <c r="D11" s="19" t="s">
        <v>19</v>
      </c>
      <c r="E11" s="19" t="s">
        <v>20</v>
      </c>
      <c r="F11" s="19" t="s">
        <v>21</v>
      </c>
      <c r="G11" s="19" t="s">
        <v>22</v>
      </c>
      <c r="H11" s="19" t="s">
        <v>23</v>
      </c>
      <c r="I11" s="19" t="s">
        <v>24</v>
      </c>
      <c r="J11" s="19" t="s">
        <v>25</v>
      </c>
      <c r="K11" s="19" t="s">
        <v>26</v>
      </c>
      <c r="L11" s="19" t="s">
        <v>27</v>
      </c>
      <c r="M11" s="19" t="s">
        <v>28</v>
      </c>
      <c r="N11" s="19" t="s">
        <v>29</v>
      </c>
    </row>
    <row r="12" spans="1:14" x14ac:dyDescent="0.25">
      <c r="B12" t="s">
        <v>17</v>
      </c>
      <c r="C12" s="38">
        <v>27747</v>
      </c>
      <c r="D12" s="38">
        <v>26489</v>
      </c>
      <c r="E12" s="38">
        <v>17296</v>
      </c>
      <c r="F12" s="38" t="s">
        <v>144</v>
      </c>
      <c r="G12" s="38" t="s">
        <v>144</v>
      </c>
      <c r="H12" s="38" t="s">
        <v>144</v>
      </c>
      <c r="I12" s="38"/>
      <c r="J12" s="38"/>
      <c r="K12" s="38"/>
      <c r="L12" s="38"/>
      <c r="M12" s="38"/>
      <c r="N12" s="38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AB342-9E5A-4C65-96CB-EBA1C64F3853}">
  <dimension ref="A1:J4"/>
  <sheetViews>
    <sheetView workbookViewId="0">
      <selection activeCell="C26" sqref="C26"/>
    </sheetView>
  </sheetViews>
  <sheetFormatPr defaultRowHeight="15" x14ac:dyDescent="0.25"/>
  <cols>
    <col min="1" max="1" width="6.7109375" customWidth="1"/>
    <col min="2" max="2" width="36.85546875" customWidth="1"/>
    <col min="3" max="8" width="21.5703125" customWidth="1"/>
    <col min="9" max="14" width="21.7109375" customWidth="1"/>
  </cols>
  <sheetData>
    <row r="1" spans="1:10" x14ac:dyDescent="0.25">
      <c r="A1">
        <v>12</v>
      </c>
      <c r="B1" t="s">
        <v>67</v>
      </c>
    </row>
    <row r="3" spans="1:10" x14ac:dyDescent="0.25">
      <c r="C3" s="3" t="s">
        <v>68</v>
      </c>
      <c r="D3" s="3" t="s">
        <v>69</v>
      </c>
      <c r="E3" s="3" t="s">
        <v>70</v>
      </c>
      <c r="F3" s="3" t="s">
        <v>71</v>
      </c>
      <c r="G3" s="19" t="s">
        <v>44</v>
      </c>
      <c r="J3" s="2"/>
    </row>
    <row r="4" spans="1:10" x14ac:dyDescent="0.25">
      <c r="B4" t="s">
        <v>44</v>
      </c>
      <c r="C4" s="16">
        <v>9709</v>
      </c>
      <c r="D4" s="16">
        <v>19811</v>
      </c>
      <c r="E4" s="16">
        <v>20488</v>
      </c>
      <c r="F4" s="16">
        <v>20562</v>
      </c>
      <c r="G4" s="16">
        <v>70569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7D6E9-1C8D-46CD-B4CE-4FC2D8129419}">
  <dimension ref="A1:B1"/>
  <sheetViews>
    <sheetView workbookViewId="0">
      <selection activeCell="E23" sqref="E23"/>
    </sheetView>
  </sheetViews>
  <sheetFormatPr defaultRowHeight="15" x14ac:dyDescent="0.25"/>
  <cols>
    <col min="1" max="1" width="6.7109375" customWidth="1"/>
    <col min="2" max="2" width="36.85546875" customWidth="1"/>
    <col min="3" max="8" width="21.5703125" customWidth="1"/>
    <col min="9" max="14" width="21.7109375" customWidth="1"/>
  </cols>
  <sheetData>
    <row r="1" spans="1:2" x14ac:dyDescent="0.25">
      <c r="A1">
        <v>13</v>
      </c>
      <c r="B1" t="s">
        <v>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85EF7-EEDF-4568-9D9F-BE235718DBED}">
  <dimension ref="A1:I48"/>
  <sheetViews>
    <sheetView workbookViewId="0">
      <selection activeCell="E36" sqref="E36"/>
    </sheetView>
  </sheetViews>
  <sheetFormatPr defaultRowHeight="15" x14ac:dyDescent="0.25"/>
  <cols>
    <col min="1" max="1" width="6.7109375" customWidth="1"/>
    <col min="2" max="2" width="36.85546875" customWidth="1"/>
    <col min="3" max="8" width="21.5703125" customWidth="1"/>
    <col min="9" max="14" width="21.7109375" customWidth="1"/>
  </cols>
  <sheetData>
    <row r="1" spans="1:9" x14ac:dyDescent="0.25">
      <c r="A1" t="s">
        <v>73</v>
      </c>
      <c r="B1" t="s">
        <v>74</v>
      </c>
    </row>
    <row r="3" spans="1:9" x14ac:dyDescent="0.25">
      <c r="B3" t="s">
        <v>96</v>
      </c>
    </row>
    <row r="10" spans="1:9" x14ac:dyDescent="0.25">
      <c r="A10" t="s">
        <v>75</v>
      </c>
      <c r="B10" t="s">
        <v>76</v>
      </c>
    </row>
    <row r="12" spans="1:9" x14ac:dyDescent="0.25">
      <c r="B12" t="s">
        <v>97</v>
      </c>
      <c r="C12" t="s">
        <v>18</v>
      </c>
      <c r="D12" t="s">
        <v>19</v>
      </c>
      <c r="E12" t="s">
        <v>20</v>
      </c>
      <c r="F12" t="s">
        <v>21</v>
      </c>
      <c r="G12" t="s">
        <v>22</v>
      </c>
      <c r="H12" t="s">
        <v>23</v>
      </c>
    </row>
    <row r="13" spans="1:9" x14ac:dyDescent="0.25">
      <c r="B13">
        <v>2017</v>
      </c>
      <c r="C13" s="7">
        <v>727315.76</v>
      </c>
      <c r="D13" s="7">
        <v>552668.88</v>
      </c>
      <c r="E13" s="7">
        <v>644226.82999999996</v>
      </c>
      <c r="F13" s="7">
        <v>603657.07000000007</v>
      </c>
      <c r="G13" s="7">
        <v>716077.71</v>
      </c>
      <c r="H13" s="7">
        <v>741589.03999999992</v>
      </c>
      <c r="I13" s="7">
        <v>3985535.29</v>
      </c>
    </row>
    <row r="14" spans="1:9" x14ac:dyDescent="0.25">
      <c r="B14">
        <v>2018</v>
      </c>
      <c r="C14" s="7">
        <v>276600.59999999998</v>
      </c>
      <c r="D14" s="7">
        <v>653677.59</v>
      </c>
      <c r="E14" s="7">
        <v>654310.15</v>
      </c>
      <c r="F14" s="7">
        <v>610189.41</v>
      </c>
      <c r="G14" s="7">
        <v>677398.44000000006</v>
      </c>
      <c r="H14" s="7">
        <v>754499.4</v>
      </c>
      <c r="I14" s="7">
        <v>3626675.59</v>
      </c>
    </row>
    <row r="15" spans="1:9" x14ac:dyDescent="0.25">
      <c r="B15">
        <v>2019</v>
      </c>
      <c r="C15" s="7">
        <v>405917.02999999997</v>
      </c>
      <c r="D15" s="7">
        <v>714244.21</v>
      </c>
      <c r="E15" s="7">
        <v>670815.28</v>
      </c>
      <c r="F15" s="7">
        <v>654046.52</v>
      </c>
      <c r="G15" s="7">
        <v>700391</v>
      </c>
      <c r="H15" s="7">
        <v>806004.15</v>
      </c>
      <c r="I15" s="7">
        <v>3951418.19</v>
      </c>
    </row>
    <row r="16" spans="1:9" x14ac:dyDescent="0.25">
      <c r="B16" t="s">
        <v>98</v>
      </c>
      <c r="C16" s="7">
        <v>469944.46333333332</v>
      </c>
      <c r="D16" s="7">
        <v>640196.89333333331</v>
      </c>
      <c r="E16" s="7">
        <v>656450.7533333333</v>
      </c>
      <c r="F16" s="7">
        <v>622631</v>
      </c>
      <c r="G16" s="7">
        <v>697955.71666666667</v>
      </c>
      <c r="H16" s="7">
        <v>767364.19666666666</v>
      </c>
      <c r="I16" s="7">
        <v>3854543.0233333334</v>
      </c>
    </row>
    <row r="17" spans="2:9" x14ac:dyDescent="0.25">
      <c r="B17" t="s">
        <v>99</v>
      </c>
      <c r="C17" s="7">
        <v>694800.4</v>
      </c>
      <c r="D17" s="7">
        <v>698754.82</v>
      </c>
      <c r="E17" s="7">
        <v>651826.24</v>
      </c>
      <c r="F17" s="7">
        <v>732175.15</v>
      </c>
      <c r="G17" s="7">
        <v>726587.24</v>
      </c>
      <c r="H17" s="7">
        <v>805004.49</v>
      </c>
      <c r="I17" s="7">
        <v>4309148.34</v>
      </c>
    </row>
    <row r="18" spans="2:9" x14ac:dyDescent="0.25">
      <c r="B18" t="s">
        <v>100</v>
      </c>
      <c r="C18" s="7">
        <v>0</v>
      </c>
      <c r="D18" s="7">
        <v>58557.926666666637</v>
      </c>
      <c r="E18" s="7">
        <v>-4624.5133333333069</v>
      </c>
      <c r="F18" s="7">
        <v>109544.15000000002</v>
      </c>
      <c r="G18" s="7">
        <v>28631.523333333316</v>
      </c>
      <c r="H18" s="7">
        <v>37640.293333333335</v>
      </c>
      <c r="I18" s="7">
        <v>229749.38</v>
      </c>
    </row>
    <row r="19" spans="2:9" x14ac:dyDescent="0.25">
      <c r="B19" t="s">
        <v>101</v>
      </c>
      <c r="C19" s="7">
        <v>748394</v>
      </c>
      <c r="D19" s="7">
        <v>694041</v>
      </c>
      <c r="E19" s="7">
        <v>690834</v>
      </c>
      <c r="F19" s="7">
        <v>674765</v>
      </c>
      <c r="G19" s="7">
        <v>734527</v>
      </c>
      <c r="H19" s="7">
        <v>789170</v>
      </c>
      <c r="I19" s="7">
        <v>4331731</v>
      </c>
    </row>
    <row r="20" spans="2:9" x14ac:dyDescent="0.25">
      <c r="B20" t="s">
        <v>102</v>
      </c>
      <c r="C20" s="7">
        <v>-53593.599999999977</v>
      </c>
      <c r="D20" s="7">
        <v>4713.8199999999488</v>
      </c>
      <c r="E20" s="7">
        <v>-39007.760000000009</v>
      </c>
      <c r="F20" s="7">
        <v>57410.150000000023</v>
      </c>
      <c r="G20" s="7">
        <v>-7939.7600000000093</v>
      </c>
      <c r="H20" s="7">
        <v>15834.489999999991</v>
      </c>
      <c r="I20" s="7">
        <v>-22582.660000000033</v>
      </c>
    </row>
    <row r="21" spans="2:9" x14ac:dyDescent="0.25">
      <c r="C21" s="40">
        <f>AVERAGE(C13:C15)-C17</f>
        <v>-224855.9366666667</v>
      </c>
      <c r="D21" s="40">
        <f>AVERAGE(D13:D15)-D17</f>
        <v>-58557.926666666637</v>
      </c>
      <c r="E21" s="40">
        <f t="shared" ref="E21:I21" si="0">AVERAGE(E13:E15)-E17</f>
        <v>4624.5133333333069</v>
      </c>
      <c r="F21" s="40">
        <f t="shared" si="0"/>
        <v>-109544.15000000002</v>
      </c>
      <c r="G21" s="40">
        <f t="shared" si="0"/>
        <v>-28631.523333333316</v>
      </c>
      <c r="H21" s="40">
        <f t="shared" si="0"/>
        <v>-37640.293333333335</v>
      </c>
      <c r="I21" s="40">
        <f t="shared" si="0"/>
        <v>-454605.31666666642</v>
      </c>
    </row>
    <row r="23" spans="2:9" x14ac:dyDescent="0.25">
      <c r="B23" t="s">
        <v>103</v>
      </c>
      <c r="C23" t="s">
        <v>18</v>
      </c>
      <c r="D23" t="s">
        <v>19</v>
      </c>
      <c r="E23" t="s">
        <v>20</v>
      </c>
      <c r="F23" t="s">
        <v>21</v>
      </c>
      <c r="G23" t="s">
        <v>22</v>
      </c>
      <c r="H23" t="s">
        <v>23</v>
      </c>
    </row>
    <row r="24" spans="2:9" x14ac:dyDescent="0.25">
      <c r="B24">
        <v>2017</v>
      </c>
      <c r="C24" s="7">
        <v>237750.94</v>
      </c>
      <c r="D24" s="7">
        <v>205247.73000000004</v>
      </c>
      <c r="E24" s="7">
        <v>274976.96000000002</v>
      </c>
      <c r="F24" s="7">
        <v>232288.68</v>
      </c>
      <c r="G24" s="7">
        <v>279373.18</v>
      </c>
      <c r="H24" s="7">
        <v>277621.53000000003</v>
      </c>
      <c r="I24" s="7">
        <v>1507259.02</v>
      </c>
    </row>
    <row r="25" spans="2:9" x14ac:dyDescent="0.25">
      <c r="B25">
        <v>2018</v>
      </c>
      <c r="C25" s="7">
        <v>147170.09</v>
      </c>
      <c r="D25" s="7">
        <v>249956.55</v>
      </c>
      <c r="E25" s="7">
        <v>240240.62</v>
      </c>
      <c r="F25" s="7">
        <v>246342.29</v>
      </c>
      <c r="G25" s="7">
        <v>269731.34000000003</v>
      </c>
      <c r="H25" s="7">
        <v>313835.25</v>
      </c>
      <c r="I25" s="7">
        <v>1467276.1400000001</v>
      </c>
    </row>
    <row r="26" spans="2:9" x14ac:dyDescent="0.25">
      <c r="B26">
        <v>2019</v>
      </c>
      <c r="C26" s="7">
        <v>147011.59999999998</v>
      </c>
      <c r="D26" s="7">
        <v>251835.25999999995</v>
      </c>
      <c r="E26" s="7">
        <v>244316.12</v>
      </c>
      <c r="F26" s="7">
        <v>224247.49000000002</v>
      </c>
      <c r="G26" s="7">
        <v>252779.43000000002</v>
      </c>
      <c r="H26" s="7">
        <v>271382.53999999998</v>
      </c>
      <c r="I26" s="7">
        <v>1391572.44</v>
      </c>
    </row>
    <row r="27" spans="2:9" x14ac:dyDescent="0.25">
      <c r="B27" t="s">
        <v>98</v>
      </c>
      <c r="C27" s="7">
        <v>177310.87666666668</v>
      </c>
      <c r="D27" s="7">
        <v>235679.84666666668</v>
      </c>
      <c r="E27" s="7">
        <v>253177.9</v>
      </c>
      <c r="F27" s="7">
        <v>234292.81999999998</v>
      </c>
      <c r="G27" s="7">
        <v>267294.65000000002</v>
      </c>
      <c r="H27" s="7">
        <v>287613.10666666669</v>
      </c>
      <c r="I27" s="7">
        <v>1455369.2</v>
      </c>
    </row>
    <row r="28" spans="2:9" x14ac:dyDescent="0.25">
      <c r="B28" t="s">
        <v>99</v>
      </c>
      <c r="C28" s="7">
        <v>221251.56</v>
      </c>
      <c r="D28" s="7">
        <v>218209.57</v>
      </c>
      <c r="E28" s="7">
        <v>213240.74000000002</v>
      </c>
      <c r="F28" s="7">
        <v>209571.01</v>
      </c>
      <c r="G28" s="7">
        <v>200569.13</v>
      </c>
      <c r="H28" s="7">
        <v>217127.71</v>
      </c>
      <c r="I28" s="7">
        <v>1279969.72</v>
      </c>
    </row>
    <row r="29" spans="2:9" x14ac:dyDescent="0.25">
      <c r="B29" t="s">
        <v>156</v>
      </c>
      <c r="C29" s="7">
        <v>43940.68333333332</v>
      </c>
      <c r="D29" s="7">
        <v>-17470.276666666672</v>
      </c>
      <c r="E29" s="7">
        <v>-39937.159999999974</v>
      </c>
      <c r="F29" s="7">
        <v>-24721.809999999969</v>
      </c>
      <c r="G29" s="7">
        <v>-66725.520000000019</v>
      </c>
      <c r="H29" s="7">
        <v>-70485.396666666697</v>
      </c>
      <c r="I29" s="7">
        <v>-175399.48</v>
      </c>
    </row>
    <row r="30" spans="2:9" x14ac:dyDescent="0.25">
      <c r="B30" t="s">
        <v>101</v>
      </c>
      <c r="C30" s="7">
        <v>265851</v>
      </c>
      <c r="D30" s="7">
        <v>234298</v>
      </c>
      <c r="E30" s="7">
        <v>230720</v>
      </c>
      <c r="F30" s="7">
        <v>215985</v>
      </c>
      <c r="G30" s="7">
        <v>269853</v>
      </c>
      <c r="H30" s="7">
        <v>304145</v>
      </c>
      <c r="I30" s="7">
        <v>1520852</v>
      </c>
    </row>
    <row r="31" spans="2:9" x14ac:dyDescent="0.25">
      <c r="B31" t="s">
        <v>157</v>
      </c>
      <c r="C31" s="7">
        <v>-44599.44</v>
      </c>
      <c r="D31" s="7">
        <v>-16088.429999999993</v>
      </c>
      <c r="E31" s="7">
        <v>-17479.25999999998</v>
      </c>
      <c r="F31" s="7">
        <v>-6413.9899999999907</v>
      </c>
      <c r="G31" s="7">
        <v>-69283.87</v>
      </c>
      <c r="H31" s="7">
        <v>-87017.290000000008</v>
      </c>
      <c r="I31" s="7">
        <v>-240882.27999999997</v>
      </c>
    </row>
    <row r="34" spans="2:9" x14ac:dyDescent="0.25">
      <c r="B34" t="s">
        <v>104</v>
      </c>
      <c r="C34" t="s">
        <v>18</v>
      </c>
      <c r="D34" t="s">
        <v>19</v>
      </c>
      <c r="E34" t="s">
        <v>20</v>
      </c>
      <c r="F34" t="s">
        <v>21</v>
      </c>
      <c r="G34" t="s">
        <v>22</v>
      </c>
      <c r="H34" t="s">
        <v>23</v>
      </c>
    </row>
    <row r="35" spans="2:9" x14ac:dyDescent="0.25">
      <c r="B35">
        <v>2017</v>
      </c>
      <c r="C35" s="7">
        <v>109224.68999999999</v>
      </c>
      <c r="D35" s="7">
        <v>82132.87</v>
      </c>
      <c r="E35" s="7">
        <v>125206.85</v>
      </c>
      <c r="F35" s="7">
        <v>100621.37</v>
      </c>
      <c r="G35" s="7">
        <v>125096.42</v>
      </c>
      <c r="H35" s="7">
        <v>130182.99</v>
      </c>
      <c r="I35" s="7">
        <v>672465.19000000006</v>
      </c>
    </row>
    <row r="36" spans="2:9" x14ac:dyDescent="0.25">
      <c r="B36">
        <v>2018</v>
      </c>
      <c r="C36" s="7">
        <v>66236.87</v>
      </c>
      <c r="D36" s="7">
        <v>83556.27</v>
      </c>
      <c r="E36" s="7">
        <v>117664.78</v>
      </c>
      <c r="F36" s="7">
        <v>123009.98</v>
      </c>
      <c r="G36" s="7">
        <v>132552.42000000001</v>
      </c>
      <c r="H36" s="7">
        <v>126956.73</v>
      </c>
      <c r="I36" s="7">
        <v>649977.05000000005</v>
      </c>
    </row>
    <row r="37" spans="2:9" x14ac:dyDescent="0.25">
      <c r="B37">
        <v>2019</v>
      </c>
      <c r="C37" s="7">
        <v>80140.33</v>
      </c>
      <c r="D37" s="7">
        <v>108231.71</v>
      </c>
      <c r="E37" s="7">
        <v>126875.97</v>
      </c>
      <c r="F37" s="7">
        <v>127052.54</v>
      </c>
      <c r="G37" s="7">
        <v>138936.49</v>
      </c>
      <c r="H37" s="7">
        <v>133381.07</v>
      </c>
      <c r="I37" s="7">
        <v>714618.1100000001</v>
      </c>
    </row>
    <row r="38" spans="2:9" x14ac:dyDescent="0.25">
      <c r="B38" t="s">
        <v>98</v>
      </c>
      <c r="C38" s="7">
        <v>85200.63</v>
      </c>
      <c r="D38" s="7">
        <v>91306.950000000012</v>
      </c>
      <c r="E38" s="7">
        <v>123249.2</v>
      </c>
      <c r="F38" s="7">
        <v>116894.62999999999</v>
      </c>
      <c r="G38" s="7">
        <v>132195.11000000002</v>
      </c>
      <c r="H38" s="7">
        <v>130173.59666666668</v>
      </c>
      <c r="I38" s="7">
        <v>679020.1166666667</v>
      </c>
    </row>
    <row r="39" spans="2:9" x14ac:dyDescent="0.25">
      <c r="B39" t="s">
        <v>99</v>
      </c>
      <c r="C39" s="7">
        <v>106346.94</v>
      </c>
      <c r="D39" s="7">
        <v>108370.59</v>
      </c>
      <c r="E39" s="7">
        <v>108521.56</v>
      </c>
      <c r="F39" s="7">
        <v>105711.32</v>
      </c>
      <c r="G39" s="7">
        <v>67743.05</v>
      </c>
      <c r="H39" s="7">
        <v>66503.23</v>
      </c>
      <c r="I39" s="7">
        <v>563196.68999999994</v>
      </c>
    </row>
    <row r="40" spans="2:9" x14ac:dyDescent="0.25">
      <c r="B40" t="s">
        <v>158</v>
      </c>
      <c r="C40" s="7">
        <v>21146.309999999998</v>
      </c>
      <c r="D40" s="7">
        <v>17063.639999999985</v>
      </c>
      <c r="E40" s="7">
        <v>-14727.64</v>
      </c>
      <c r="F40" s="7">
        <v>-11183.309999999983</v>
      </c>
      <c r="G40" s="7">
        <v>-64452.060000000012</v>
      </c>
      <c r="H40" s="7">
        <v>-63670.366666666683</v>
      </c>
      <c r="I40" s="7">
        <v>-115823.4266666667</v>
      </c>
    </row>
    <row r="41" spans="2:9" x14ac:dyDescent="0.25">
      <c r="B41" t="s">
        <v>101</v>
      </c>
      <c r="C41" s="7">
        <v>125932</v>
      </c>
      <c r="D41" s="7">
        <v>91378</v>
      </c>
      <c r="E41" s="7">
        <v>94340</v>
      </c>
      <c r="F41" s="7">
        <v>84667</v>
      </c>
      <c r="G41" s="7">
        <v>134373</v>
      </c>
      <c r="H41" s="7">
        <v>162625</v>
      </c>
      <c r="I41" s="7">
        <v>693315</v>
      </c>
    </row>
    <row r="42" spans="2:9" x14ac:dyDescent="0.25">
      <c r="B42" t="s">
        <v>159</v>
      </c>
      <c r="C42" s="7">
        <v>-19585.059999999998</v>
      </c>
      <c r="D42" s="7">
        <v>16992.589999999997</v>
      </c>
      <c r="E42" s="7">
        <v>14181.559999999998</v>
      </c>
      <c r="F42" s="7">
        <v>21044.320000000007</v>
      </c>
      <c r="G42" s="7">
        <v>-66629.95</v>
      </c>
      <c r="H42" s="7">
        <v>-96121.77</v>
      </c>
      <c r="I42" s="7">
        <v>-130118.31</v>
      </c>
    </row>
    <row r="45" spans="2:9" x14ac:dyDescent="0.25">
      <c r="B45" t="s">
        <v>105</v>
      </c>
      <c r="C45" t="s">
        <v>106</v>
      </c>
      <c r="D45" t="s">
        <v>107</v>
      </c>
      <c r="E45" t="s">
        <v>108</v>
      </c>
      <c r="F45" t="s">
        <v>109</v>
      </c>
      <c r="G45" t="s">
        <v>110</v>
      </c>
    </row>
    <row r="46" spans="2:9" x14ac:dyDescent="0.25">
      <c r="B46" t="s">
        <v>83</v>
      </c>
      <c r="C46" s="1">
        <v>2047</v>
      </c>
      <c r="D46" s="1">
        <v>572</v>
      </c>
      <c r="E46" s="1">
        <v>422</v>
      </c>
      <c r="F46" s="1">
        <v>516</v>
      </c>
      <c r="G46" s="1">
        <v>537</v>
      </c>
      <c r="H46" s="1"/>
      <c r="I46" s="1"/>
    </row>
    <row r="47" spans="2:9" x14ac:dyDescent="0.25">
      <c r="B47" t="s">
        <v>111</v>
      </c>
      <c r="C47" s="1">
        <v>50</v>
      </c>
      <c r="D47" s="1"/>
      <c r="E47" s="1"/>
      <c r="F47" s="1"/>
      <c r="G47" s="1"/>
      <c r="H47" s="1"/>
      <c r="I47" s="1"/>
    </row>
    <row r="48" spans="2:9" x14ac:dyDescent="0.25">
      <c r="B48" t="s">
        <v>112</v>
      </c>
      <c r="C48" s="1">
        <v>102350</v>
      </c>
      <c r="D48" s="1"/>
      <c r="E48" s="1"/>
      <c r="F48" s="1"/>
      <c r="G48" s="1"/>
      <c r="H48" s="1"/>
      <c r="I48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87146-9702-4D79-AC16-429D2C24AF92}">
  <dimension ref="A1:I17"/>
  <sheetViews>
    <sheetView workbookViewId="0">
      <selection activeCell="C25" sqref="C25"/>
    </sheetView>
  </sheetViews>
  <sheetFormatPr defaultRowHeight="15" x14ac:dyDescent="0.25"/>
  <cols>
    <col min="1" max="1" width="6.7109375" customWidth="1"/>
    <col min="2" max="2" width="36.85546875" customWidth="1"/>
    <col min="3" max="3" width="16.28515625" customWidth="1"/>
    <col min="4" max="4" width="15.42578125" customWidth="1"/>
    <col min="5" max="5" width="17.7109375" customWidth="1"/>
    <col min="6" max="9" width="20.7109375" customWidth="1"/>
    <col min="10" max="14" width="21.7109375" customWidth="1"/>
  </cols>
  <sheetData>
    <row r="1" spans="1:9" x14ac:dyDescent="0.25">
      <c r="A1" t="s">
        <v>77</v>
      </c>
      <c r="B1" t="s">
        <v>78</v>
      </c>
    </row>
    <row r="3" spans="1:9" x14ac:dyDescent="0.25">
      <c r="B3" t="s">
        <v>145</v>
      </c>
    </row>
    <row r="10" spans="1:9" x14ac:dyDescent="0.25">
      <c r="A10" t="s">
        <v>79</v>
      </c>
      <c r="B10" t="s">
        <v>80</v>
      </c>
    </row>
    <row r="12" spans="1:9" ht="18.75" x14ac:dyDescent="0.25">
      <c r="B12" s="39"/>
    </row>
    <row r="14" spans="1:9" x14ac:dyDescent="0.25">
      <c r="C14" t="s">
        <v>146</v>
      </c>
      <c r="D14" t="s">
        <v>147</v>
      </c>
      <c r="E14" t="s">
        <v>148</v>
      </c>
      <c r="F14" t="s">
        <v>149</v>
      </c>
      <c r="G14" t="s">
        <v>70</v>
      </c>
      <c r="H14" t="s">
        <v>150</v>
      </c>
      <c r="I14" t="s">
        <v>44</v>
      </c>
    </row>
    <row r="15" spans="1:9" x14ac:dyDescent="0.25">
      <c r="B15" t="s">
        <v>151</v>
      </c>
      <c r="C15" s="1" t="s">
        <v>152</v>
      </c>
      <c r="D15" s="1" t="s">
        <v>152</v>
      </c>
      <c r="E15" s="1" t="s">
        <v>152</v>
      </c>
      <c r="F15" s="1">
        <v>225046</v>
      </c>
      <c r="G15" s="1">
        <v>279087</v>
      </c>
      <c r="H15" s="1">
        <v>211368</v>
      </c>
      <c r="I15" s="1" t="s">
        <v>153</v>
      </c>
    </row>
    <row r="16" spans="1:9" x14ac:dyDescent="0.25">
      <c r="B16" t="s">
        <v>154</v>
      </c>
      <c r="C16" s="1" t="s">
        <v>152</v>
      </c>
      <c r="D16" s="1" t="s">
        <v>152</v>
      </c>
      <c r="E16" s="1" t="s">
        <v>152</v>
      </c>
      <c r="F16" s="1">
        <v>237072</v>
      </c>
      <c r="G16" s="1">
        <v>290801</v>
      </c>
      <c r="H16" s="1">
        <v>215969</v>
      </c>
      <c r="I16" s="1" t="s">
        <v>153</v>
      </c>
    </row>
    <row r="17" spans="2:9" x14ac:dyDescent="0.25">
      <c r="B17" t="s">
        <v>155</v>
      </c>
      <c r="C17" s="1" t="s">
        <v>152</v>
      </c>
      <c r="D17" s="1" t="s">
        <v>152</v>
      </c>
      <c r="E17" s="1" t="s">
        <v>152</v>
      </c>
      <c r="F17" s="1">
        <v>12027</v>
      </c>
      <c r="G17" s="1">
        <v>11714</v>
      </c>
      <c r="H17" s="1">
        <v>4601</v>
      </c>
      <c r="I17" s="1">
        <v>28342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A8CB3-6E35-4D2E-8CCF-B90B69BB0CDC}">
  <dimension ref="A1:B1"/>
  <sheetViews>
    <sheetView workbookViewId="0">
      <selection activeCell="C32" sqref="C32"/>
    </sheetView>
  </sheetViews>
  <sheetFormatPr defaultRowHeight="15" x14ac:dyDescent="0.25"/>
  <cols>
    <col min="1" max="1" width="6.7109375" customWidth="1"/>
    <col min="2" max="2" width="36.85546875" customWidth="1"/>
    <col min="3" max="8" width="21.5703125" customWidth="1"/>
    <col min="9" max="14" width="21.7109375" customWidth="1"/>
  </cols>
  <sheetData>
    <row r="1" spans="1:2" x14ac:dyDescent="0.25">
      <c r="A1">
        <v>16</v>
      </c>
      <c r="B1" t="s">
        <v>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9DF8C-3D3C-4D82-A130-C4BD73F322C0}">
  <dimension ref="A1:C4"/>
  <sheetViews>
    <sheetView workbookViewId="0">
      <selection activeCell="C36" sqref="C36"/>
    </sheetView>
  </sheetViews>
  <sheetFormatPr defaultRowHeight="15" x14ac:dyDescent="0.25"/>
  <cols>
    <col min="1" max="1" width="6.7109375" customWidth="1"/>
    <col min="2" max="2" width="36.85546875" customWidth="1"/>
    <col min="3" max="8" width="21.5703125" customWidth="1"/>
    <col min="9" max="14" width="21.7109375" customWidth="1"/>
  </cols>
  <sheetData>
    <row r="1" spans="1:3" x14ac:dyDescent="0.25">
      <c r="A1" t="s">
        <v>4</v>
      </c>
      <c r="B1" t="s">
        <v>5</v>
      </c>
      <c r="C1" s="11">
        <v>26254</v>
      </c>
    </row>
    <row r="2" spans="1:3" x14ac:dyDescent="0.25">
      <c r="A2" t="s">
        <v>6</v>
      </c>
      <c r="B2" t="s">
        <v>7</v>
      </c>
      <c r="C2" s="11">
        <f>2149+289</f>
        <v>2438</v>
      </c>
    </row>
    <row r="3" spans="1:3" x14ac:dyDescent="0.25">
      <c r="A3" t="s">
        <v>8</v>
      </c>
      <c r="B3" t="s">
        <v>9</v>
      </c>
      <c r="C3" s="11">
        <v>37</v>
      </c>
    </row>
    <row r="4" spans="1:3" x14ac:dyDescent="0.25">
      <c r="C4" s="12">
        <f>SUM(C1:C3)</f>
        <v>28729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20958-866C-4BAC-A94C-9CA42464FA66}">
  <dimension ref="A1:I28"/>
  <sheetViews>
    <sheetView workbookViewId="0">
      <selection activeCell="F26" sqref="F26:H26"/>
    </sheetView>
  </sheetViews>
  <sheetFormatPr defaultRowHeight="15" x14ac:dyDescent="0.25"/>
  <cols>
    <col min="1" max="1" width="6.7109375" customWidth="1"/>
    <col min="2" max="2" width="36.85546875" customWidth="1"/>
    <col min="3" max="4" width="21.5703125" customWidth="1"/>
    <col min="5" max="5" width="19" bestFit="1" customWidth="1"/>
    <col min="6" max="6" width="19.7109375" bestFit="1" customWidth="1"/>
    <col min="7" max="7" width="18.7109375" customWidth="1"/>
    <col min="8" max="8" width="18.28515625" customWidth="1"/>
    <col min="9" max="11" width="21.5703125" customWidth="1"/>
    <col min="12" max="17" width="21.7109375" customWidth="1"/>
  </cols>
  <sheetData>
    <row r="1" spans="1:6" x14ac:dyDescent="0.25">
      <c r="A1" t="s">
        <v>10</v>
      </c>
      <c r="B1" t="s">
        <v>116</v>
      </c>
    </row>
    <row r="2" spans="1:6" x14ac:dyDescent="0.25">
      <c r="C2" t="s">
        <v>82</v>
      </c>
      <c r="D2" t="s">
        <v>126</v>
      </c>
      <c r="E2" t="s">
        <v>127</v>
      </c>
      <c r="F2" t="s">
        <v>128</v>
      </c>
    </row>
    <row r="3" spans="1:6" x14ac:dyDescent="0.25">
      <c r="B3" t="s">
        <v>14</v>
      </c>
      <c r="C3" s="7">
        <v>25136.333333333332</v>
      </c>
      <c r="D3" s="13"/>
      <c r="E3" s="14"/>
      <c r="F3" s="13"/>
    </row>
    <row r="4" spans="1:6" x14ac:dyDescent="0.25">
      <c r="B4" t="s">
        <v>15</v>
      </c>
      <c r="C4" s="7">
        <v>2572.0833333333335</v>
      </c>
      <c r="D4" s="13"/>
      <c r="E4" s="14"/>
      <c r="F4" s="13"/>
    </row>
    <row r="5" spans="1:6" x14ac:dyDescent="0.25">
      <c r="B5" t="s">
        <v>16</v>
      </c>
      <c r="C5" s="7">
        <v>31.333333333333332</v>
      </c>
      <c r="D5" s="13"/>
      <c r="E5" s="14"/>
      <c r="F5" s="13"/>
    </row>
    <row r="6" spans="1:6" x14ac:dyDescent="0.25">
      <c r="B6" t="s">
        <v>86</v>
      </c>
      <c r="C6" s="7">
        <f>SUM(C3:C5)</f>
        <v>27739.749999999996</v>
      </c>
      <c r="D6" s="22">
        <v>14310426.27</v>
      </c>
      <c r="E6" s="23">
        <f>D6/C6</f>
        <v>515.88158761344289</v>
      </c>
      <c r="F6" s="22">
        <f t="shared" ref="F6" si="0">+E6/12</f>
        <v>42.990132301120241</v>
      </c>
    </row>
    <row r="7" spans="1:6" x14ac:dyDescent="0.25">
      <c r="C7" s="21"/>
      <c r="D7" s="13"/>
      <c r="E7" s="20"/>
    </row>
    <row r="8" spans="1:6" x14ac:dyDescent="0.25">
      <c r="A8" t="s">
        <v>11</v>
      </c>
      <c r="B8" t="s">
        <v>117</v>
      </c>
      <c r="D8" t="s">
        <v>126</v>
      </c>
      <c r="E8" t="s">
        <v>127</v>
      </c>
      <c r="F8" t="s">
        <v>128</v>
      </c>
    </row>
    <row r="9" spans="1:6" x14ac:dyDescent="0.25">
      <c r="B9" t="s">
        <v>14</v>
      </c>
      <c r="C9" s="1">
        <v>25511</v>
      </c>
      <c r="D9" s="13"/>
      <c r="E9" s="14"/>
      <c r="F9" s="13"/>
    </row>
    <row r="10" spans="1:6" x14ac:dyDescent="0.25">
      <c r="B10" t="s">
        <v>15</v>
      </c>
      <c r="C10" s="1">
        <v>2191</v>
      </c>
      <c r="D10" s="13"/>
      <c r="E10" s="14"/>
      <c r="F10" s="13"/>
    </row>
    <row r="11" spans="1:6" x14ac:dyDescent="0.25">
      <c r="B11" t="s">
        <v>16</v>
      </c>
      <c r="C11" s="1">
        <v>41</v>
      </c>
      <c r="D11" s="13"/>
      <c r="E11" s="14"/>
      <c r="F11" s="13"/>
    </row>
    <row r="12" spans="1:6" x14ac:dyDescent="0.25">
      <c r="B12" t="s">
        <v>86</v>
      </c>
      <c r="C12" s="7">
        <f>SUM(C9:C11)</f>
        <v>27743</v>
      </c>
      <c r="D12" s="22">
        <v>13474824.189999999</v>
      </c>
      <c r="E12" s="23">
        <f>D12/C12</f>
        <v>485.70176945535809</v>
      </c>
      <c r="F12" s="22">
        <f t="shared" ref="F12" si="1">+E12/12</f>
        <v>40.475147454613172</v>
      </c>
    </row>
    <row r="13" spans="1:6" x14ac:dyDescent="0.25">
      <c r="C13" s="21"/>
    </row>
    <row r="14" spans="1:6" x14ac:dyDescent="0.25">
      <c r="A14" t="s">
        <v>12</v>
      </c>
      <c r="B14" t="s">
        <v>32</v>
      </c>
      <c r="D14" t="s">
        <v>126</v>
      </c>
      <c r="E14" t="s">
        <v>127</v>
      </c>
      <c r="F14" t="s">
        <v>128</v>
      </c>
    </row>
    <row r="15" spans="1:6" x14ac:dyDescent="0.25">
      <c r="B15" t="s">
        <v>14</v>
      </c>
      <c r="C15" s="1">
        <v>25813</v>
      </c>
      <c r="D15" s="13"/>
      <c r="E15" s="14"/>
      <c r="F15" s="13"/>
    </row>
    <row r="16" spans="1:6" x14ac:dyDescent="0.25">
      <c r="B16" t="s">
        <v>15</v>
      </c>
      <c r="C16" s="1">
        <v>2465</v>
      </c>
      <c r="D16" s="13"/>
      <c r="E16" s="14"/>
      <c r="F16" s="13"/>
    </row>
    <row r="17" spans="1:9" x14ac:dyDescent="0.25">
      <c r="B17" t="s">
        <v>16</v>
      </c>
      <c r="C17" s="1">
        <v>36</v>
      </c>
      <c r="D17" s="13"/>
      <c r="E17" s="14"/>
      <c r="F17" s="13"/>
    </row>
    <row r="18" spans="1:9" x14ac:dyDescent="0.25">
      <c r="B18" t="s">
        <v>115</v>
      </c>
      <c r="C18" s="7">
        <f>SUM(C15:C17)</f>
        <v>28314</v>
      </c>
      <c r="D18" s="22">
        <v>13590190.27</v>
      </c>
      <c r="E18" s="23">
        <f>D18/C18</f>
        <v>479.9812908808363</v>
      </c>
      <c r="F18" s="22">
        <f t="shared" ref="F18" si="2">+E18/12</f>
        <v>39.998440906736356</v>
      </c>
    </row>
    <row r="19" spans="1:9" x14ac:dyDescent="0.25">
      <c r="C19" s="21"/>
      <c r="I19" s="21"/>
    </row>
    <row r="20" spans="1:9" x14ac:dyDescent="0.25">
      <c r="A20" t="s">
        <v>13</v>
      </c>
      <c r="B20" t="s">
        <v>118</v>
      </c>
    </row>
    <row r="21" spans="1:9" x14ac:dyDescent="0.25">
      <c r="C21" s="19" t="s">
        <v>18</v>
      </c>
      <c r="D21" s="19" t="s">
        <v>19</v>
      </c>
      <c r="E21" s="15" t="s">
        <v>20</v>
      </c>
      <c r="F21" s="15" t="s">
        <v>21</v>
      </c>
      <c r="G21" s="15" t="s">
        <v>22</v>
      </c>
      <c r="H21" s="15" t="s">
        <v>23</v>
      </c>
    </row>
    <row r="22" spans="1:9" x14ac:dyDescent="0.25">
      <c r="B22" t="s">
        <v>14</v>
      </c>
      <c r="C22" s="1">
        <v>25911</v>
      </c>
      <c r="D22" s="1">
        <v>25962</v>
      </c>
      <c r="E22" s="1">
        <v>25994</v>
      </c>
      <c r="F22" s="1">
        <v>26096</v>
      </c>
      <c r="G22" s="1">
        <v>26165</v>
      </c>
      <c r="H22" s="1">
        <v>26254</v>
      </c>
    </row>
    <row r="23" spans="1:9" x14ac:dyDescent="0.25">
      <c r="B23" t="s">
        <v>15</v>
      </c>
      <c r="C23" s="1">
        <v>2421</v>
      </c>
      <c r="D23" s="1">
        <v>2413</v>
      </c>
      <c r="E23" s="1">
        <v>2422</v>
      </c>
      <c r="F23" s="1">
        <v>2429</v>
      </c>
      <c r="G23" s="1">
        <v>2430</v>
      </c>
      <c r="H23" s="1">
        <v>2438</v>
      </c>
    </row>
    <row r="24" spans="1:9" x14ac:dyDescent="0.25">
      <c r="B24" t="s">
        <v>89</v>
      </c>
      <c r="C24" s="1">
        <v>37</v>
      </c>
      <c r="D24" s="1">
        <v>37</v>
      </c>
      <c r="E24" s="1">
        <v>37</v>
      </c>
      <c r="F24" s="1">
        <v>37</v>
      </c>
      <c r="G24" s="1">
        <v>37</v>
      </c>
      <c r="H24" s="1">
        <v>37</v>
      </c>
    </row>
    <row r="25" spans="1:9" x14ac:dyDescent="0.25">
      <c r="B25" t="s">
        <v>114</v>
      </c>
      <c r="C25" s="1">
        <f>C22+C23+C24</f>
        <v>28369</v>
      </c>
      <c r="D25" s="1">
        <f t="shared" ref="D25:H25" si="3">D22+D23+D24</f>
        <v>28412</v>
      </c>
      <c r="E25" s="1">
        <f t="shared" si="3"/>
        <v>28453</v>
      </c>
      <c r="F25" s="1">
        <f t="shared" si="3"/>
        <v>28562</v>
      </c>
      <c r="G25" s="1">
        <f t="shared" si="3"/>
        <v>28632</v>
      </c>
      <c r="H25" s="1">
        <f t="shared" si="3"/>
        <v>28729</v>
      </c>
    </row>
    <row r="26" spans="1:9" x14ac:dyDescent="0.25">
      <c r="B26" t="s">
        <v>129</v>
      </c>
      <c r="C26" s="22">
        <v>1060512.0900000001</v>
      </c>
      <c r="D26" s="22">
        <v>1066561.1599999999</v>
      </c>
      <c r="E26" s="22">
        <v>1011005.69</v>
      </c>
      <c r="F26" s="22">
        <v>1102503.57</v>
      </c>
      <c r="G26" s="22">
        <v>1028101.83</v>
      </c>
      <c r="H26" s="22">
        <v>1124532.3400000001</v>
      </c>
    </row>
    <row r="27" spans="1:9" x14ac:dyDescent="0.25">
      <c r="B27" t="s">
        <v>17</v>
      </c>
      <c r="C27" s="5">
        <f>+C26/C25</f>
        <v>37.382780147343937</v>
      </c>
      <c r="D27" s="5">
        <f t="shared" ref="D27:H27" si="4">+D26/D25</f>
        <v>37.539108827256086</v>
      </c>
      <c r="E27" s="5">
        <f t="shared" si="4"/>
        <v>35.532481284926014</v>
      </c>
      <c r="F27" s="5">
        <f t="shared" si="4"/>
        <v>38.600363069813042</v>
      </c>
      <c r="G27" s="5">
        <f t="shared" si="4"/>
        <v>35.907440276613578</v>
      </c>
      <c r="H27" s="5">
        <f t="shared" si="4"/>
        <v>39.142759580911274</v>
      </c>
    </row>
    <row r="28" spans="1:9" x14ac:dyDescent="0.25">
      <c r="C28" s="21"/>
      <c r="D28" s="21"/>
      <c r="E28" s="21"/>
      <c r="F28" s="21"/>
      <c r="G28" s="21"/>
      <c r="H28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BD422-F07D-4902-84D6-CAAD54F8CBA0}">
  <dimension ref="A1:I35"/>
  <sheetViews>
    <sheetView workbookViewId="0">
      <selection activeCell="D38" sqref="D38"/>
    </sheetView>
  </sheetViews>
  <sheetFormatPr defaultRowHeight="15" x14ac:dyDescent="0.25"/>
  <cols>
    <col min="1" max="1" width="6.7109375" customWidth="1"/>
    <col min="2" max="2" width="36.85546875" customWidth="1"/>
    <col min="3" max="8" width="27.28515625" customWidth="1"/>
    <col min="9" max="11" width="21.5703125" customWidth="1"/>
    <col min="12" max="17" width="21.7109375" customWidth="1"/>
  </cols>
  <sheetData>
    <row r="1" spans="1:6" ht="45" x14ac:dyDescent="0.25">
      <c r="A1" t="s">
        <v>122</v>
      </c>
      <c r="B1" s="24" t="s">
        <v>116</v>
      </c>
    </row>
    <row r="2" spans="1:6" x14ac:dyDescent="0.25">
      <c r="C2" s="19" t="s">
        <v>82</v>
      </c>
      <c r="D2" s="19" t="s">
        <v>119</v>
      </c>
      <c r="E2" s="19" t="s">
        <v>120</v>
      </c>
      <c r="F2" s="19" t="s">
        <v>121</v>
      </c>
    </row>
    <row r="3" spans="1:6" x14ac:dyDescent="0.25">
      <c r="B3" t="s">
        <v>14</v>
      </c>
      <c r="C3" s="11">
        <v>25136.333333333332</v>
      </c>
      <c r="D3" s="28">
        <v>9089938.9460722376</v>
      </c>
      <c r="E3" s="29">
        <f>D3/C3</f>
        <v>361.62549348508418</v>
      </c>
      <c r="F3" s="28">
        <f>+E3/12</f>
        <v>30.135457790423683</v>
      </c>
    </row>
    <row r="4" spans="1:6" x14ac:dyDescent="0.25">
      <c r="B4" t="s">
        <v>15</v>
      </c>
      <c r="C4" s="11">
        <v>2572.0833333333335</v>
      </c>
      <c r="D4" s="28">
        <v>3637883.5252380935</v>
      </c>
      <c r="E4" s="29">
        <f t="shared" ref="E4:E5" si="0">D4/C4</f>
        <v>1414.3723409317065</v>
      </c>
      <c r="F4" s="28">
        <f t="shared" ref="F4:F6" si="1">+E4/12</f>
        <v>117.86436174430888</v>
      </c>
    </row>
    <row r="5" spans="1:6" x14ac:dyDescent="0.25">
      <c r="B5" t="s">
        <v>16</v>
      </c>
      <c r="C5" s="11">
        <v>31.333333333333332</v>
      </c>
      <c r="D5" s="28">
        <v>1582603.7986896681</v>
      </c>
      <c r="E5" s="29">
        <f t="shared" si="0"/>
        <v>50508.631873074512</v>
      </c>
      <c r="F5" s="28">
        <f t="shared" si="1"/>
        <v>4209.0526560895423</v>
      </c>
    </row>
    <row r="6" spans="1:6" x14ac:dyDescent="0.25">
      <c r="B6" t="s">
        <v>86</v>
      </c>
      <c r="C6" s="11">
        <f>SUM(C3:C5)</f>
        <v>27739.749999999996</v>
      </c>
      <c r="D6" s="28">
        <f>SUM(D3:D5)</f>
        <v>14310426.27</v>
      </c>
      <c r="E6" s="29">
        <f>D6/C6</f>
        <v>515.88158761344289</v>
      </c>
      <c r="F6" s="28">
        <f t="shared" si="1"/>
        <v>42.990132301120241</v>
      </c>
    </row>
    <row r="7" spans="1:6" x14ac:dyDescent="0.25">
      <c r="C7" s="30"/>
      <c r="D7" s="27"/>
      <c r="E7" s="31"/>
      <c r="F7" s="19"/>
    </row>
    <row r="8" spans="1:6" ht="45" x14ac:dyDescent="0.25">
      <c r="A8" t="s">
        <v>123</v>
      </c>
      <c r="B8" s="24" t="s">
        <v>117</v>
      </c>
      <c r="C8" s="19" t="s">
        <v>82</v>
      </c>
      <c r="D8" s="19" t="s">
        <v>119</v>
      </c>
      <c r="E8" s="19" t="s">
        <v>120</v>
      </c>
      <c r="F8" s="19" t="s">
        <v>121</v>
      </c>
    </row>
    <row r="9" spans="1:6" x14ac:dyDescent="0.25">
      <c r="B9" t="s">
        <v>14</v>
      </c>
      <c r="C9" s="10">
        <v>25511</v>
      </c>
      <c r="D9" s="28">
        <v>8576490.6300000008</v>
      </c>
      <c r="E9" s="29">
        <f>D9/C9</f>
        <v>336.18794363215869</v>
      </c>
      <c r="F9" s="28">
        <f>+E9/12</f>
        <v>28.015661969346557</v>
      </c>
    </row>
    <row r="10" spans="1:6" x14ac:dyDescent="0.25">
      <c r="B10" t="s">
        <v>15</v>
      </c>
      <c r="C10" s="10">
        <v>2191</v>
      </c>
      <c r="D10" s="28">
        <v>3375351.49</v>
      </c>
      <c r="E10" s="29">
        <f t="shared" ref="E10:E11" si="2">D10/C10</f>
        <v>1540.5529392971248</v>
      </c>
      <c r="F10" s="28">
        <f t="shared" ref="F10:F12" si="3">+E10/12</f>
        <v>128.37941160809373</v>
      </c>
    </row>
    <row r="11" spans="1:6" x14ac:dyDescent="0.25">
      <c r="B11" t="s">
        <v>16</v>
      </c>
      <c r="C11" s="10">
        <v>41</v>
      </c>
      <c r="D11" s="28">
        <v>1522982.07</v>
      </c>
      <c r="E11" s="29">
        <f t="shared" si="2"/>
        <v>37145.904146341461</v>
      </c>
      <c r="F11" s="28">
        <f t="shared" si="3"/>
        <v>3095.4920121951218</v>
      </c>
    </row>
    <row r="12" spans="1:6" x14ac:dyDescent="0.25">
      <c r="B12" t="s">
        <v>115</v>
      </c>
      <c r="C12" s="10">
        <f>SUM(C9:C11)</f>
        <v>27743</v>
      </c>
      <c r="D12" s="28">
        <f>SUM(D9:D11)</f>
        <v>13474824.190000001</v>
      </c>
      <c r="E12" s="29">
        <f>D12/C12</f>
        <v>485.70176945535815</v>
      </c>
      <c r="F12" s="28">
        <f t="shared" si="3"/>
        <v>40.475147454613179</v>
      </c>
    </row>
    <row r="13" spans="1:6" x14ac:dyDescent="0.25">
      <c r="C13" s="30"/>
      <c r="D13" s="27"/>
      <c r="E13" s="19"/>
      <c r="F13" s="19"/>
    </row>
    <row r="14" spans="1:6" ht="45" x14ac:dyDescent="0.25">
      <c r="A14" t="s">
        <v>124</v>
      </c>
      <c r="B14" s="24" t="s">
        <v>131</v>
      </c>
      <c r="C14" s="19"/>
      <c r="D14" s="19"/>
      <c r="E14" s="19"/>
      <c r="F14" s="19"/>
    </row>
    <row r="15" spans="1:6" x14ac:dyDescent="0.25">
      <c r="B15" t="s">
        <v>14</v>
      </c>
      <c r="C15" s="10">
        <v>25813</v>
      </c>
      <c r="D15" s="28">
        <v>8474476.3200000003</v>
      </c>
      <c r="E15" s="29">
        <f>D15/C15</f>
        <v>328.30265060240964</v>
      </c>
      <c r="F15" s="28">
        <f>+E15/12</f>
        <v>27.358554216867471</v>
      </c>
    </row>
    <row r="16" spans="1:6" x14ac:dyDescent="0.25">
      <c r="B16" t="s">
        <v>15</v>
      </c>
      <c r="C16" s="10">
        <v>2465</v>
      </c>
      <c r="D16" s="28">
        <v>3618621.57</v>
      </c>
      <c r="E16" s="29">
        <f t="shared" ref="E16:E17" si="4">D16/C16</f>
        <v>1468.0006369168357</v>
      </c>
      <c r="F16" s="28">
        <f t="shared" ref="F16:F18" si="5">+E16/12</f>
        <v>122.33338640973631</v>
      </c>
    </row>
    <row r="17" spans="1:9" x14ac:dyDescent="0.25">
      <c r="B17" t="s">
        <v>16</v>
      </c>
      <c r="C17" s="10">
        <v>36</v>
      </c>
      <c r="D17" s="28">
        <v>1497092.38</v>
      </c>
      <c r="E17" s="29">
        <f t="shared" si="4"/>
        <v>41585.89944444444</v>
      </c>
      <c r="F17" s="28">
        <f t="shared" si="5"/>
        <v>3465.4916203703701</v>
      </c>
    </row>
    <row r="18" spans="1:9" x14ac:dyDescent="0.25">
      <c r="B18" t="s">
        <v>115</v>
      </c>
      <c r="C18" s="10">
        <f>SUM(C15:C17)</f>
        <v>28314</v>
      </c>
      <c r="D18" s="28">
        <f>SUM(D15:D17)</f>
        <v>13590190.27</v>
      </c>
      <c r="E18" s="29">
        <f>D18/C18</f>
        <v>479.9812908808363</v>
      </c>
      <c r="F18" s="28">
        <f t="shared" si="5"/>
        <v>39.998440906736356</v>
      </c>
    </row>
    <row r="19" spans="1:9" x14ac:dyDescent="0.25">
      <c r="C19" s="21"/>
      <c r="F19" s="21"/>
      <c r="I19" s="21"/>
    </row>
    <row r="20" spans="1:9" ht="45" x14ac:dyDescent="0.25">
      <c r="A20" t="s">
        <v>125</v>
      </c>
      <c r="B20" s="26" t="s">
        <v>118</v>
      </c>
    </row>
    <row r="21" spans="1:9" x14ac:dyDescent="0.25">
      <c r="C21" s="19" t="s">
        <v>18</v>
      </c>
      <c r="D21" s="19" t="s">
        <v>19</v>
      </c>
      <c r="E21" s="19" t="s">
        <v>20</v>
      </c>
      <c r="F21" s="19" t="s">
        <v>21</v>
      </c>
      <c r="G21" s="19" t="s">
        <v>22</v>
      </c>
      <c r="H21" s="19" t="s">
        <v>23</v>
      </c>
    </row>
    <row r="22" spans="1:9" x14ac:dyDescent="0.25">
      <c r="B22" t="s">
        <v>14</v>
      </c>
      <c r="C22" s="1">
        <v>25911</v>
      </c>
      <c r="D22" s="1">
        <v>25962</v>
      </c>
      <c r="E22" s="1">
        <v>25994</v>
      </c>
      <c r="F22" s="1">
        <v>26096</v>
      </c>
      <c r="G22" s="1">
        <v>26165</v>
      </c>
      <c r="H22" s="1">
        <v>26254</v>
      </c>
    </row>
    <row r="23" spans="1:9" x14ac:dyDescent="0.25">
      <c r="B23" t="s">
        <v>15</v>
      </c>
      <c r="C23" s="1">
        <v>2421</v>
      </c>
      <c r="D23" s="1">
        <v>2413</v>
      </c>
      <c r="E23" s="1">
        <v>2422</v>
      </c>
      <c r="F23" s="1">
        <v>2429</v>
      </c>
      <c r="G23" s="1">
        <v>2430</v>
      </c>
      <c r="H23" s="1">
        <v>2438</v>
      </c>
    </row>
    <row r="24" spans="1:9" x14ac:dyDescent="0.25">
      <c r="B24" t="s">
        <v>89</v>
      </c>
      <c r="C24" s="1">
        <v>37</v>
      </c>
      <c r="D24" s="1">
        <v>37</v>
      </c>
      <c r="E24" s="1">
        <v>37</v>
      </c>
      <c r="F24" s="1">
        <v>37</v>
      </c>
      <c r="G24" s="1">
        <v>37</v>
      </c>
      <c r="H24" s="1">
        <v>37</v>
      </c>
    </row>
    <row r="25" spans="1:9" x14ac:dyDescent="0.25">
      <c r="B25" t="s">
        <v>114</v>
      </c>
      <c r="C25" s="1">
        <f>C22+C23+C24</f>
        <v>28369</v>
      </c>
      <c r="D25" s="1">
        <f>D22+D23+D24</f>
        <v>28412</v>
      </c>
      <c r="E25" s="1">
        <f t="shared" ref="E25:H25" si="6">E22+E23+E24</f>
        <v>28453</v>
      </c>
      <c r="F25" s="1">
        <f t="shared" si="6"/>
        <v>28562</v>
      </c>
      <c r="G25" s="1">
        <f t="shared" si="6"/>
        <v>28632</v>
      </c>
      <c r="H25" s="1">
        <f t="shared" si="6"/>
        <v>28729</v>
      </c>
    </row>
    <row r="26" spans="1:9" x14ac:dyDescent="0.25">
      <c r="C26" s="21"/>
      <c r="D26" s="21"/>
      <c r="E26" s="21"/>
      <c r="F26" s="21"/>
      <c r="G26" s="21"/>
      <c r="H26" s="21"/>
    </row>
    <row r="27" spans="1:9" x14ac:dyDescent="0.25">
      <c r="B27" t="s">
        <v>14</v>
      </c>
      <c r="C27" s="32">
        <v>694800.4</v>
      </c>
      <c r="D27" s="1">
        <v>698754.82</v>
      </c>
      <c r="E27" s="33">
        <v>651826.24</v>
      </c>
      <c r="F27" s="33">
        <v>732175.15</v>
      </c>
      <c r="G27" s="33">
        <v>726587.24</v>
      </c>
      <c r="H27" s="33">
        <v>805004.49</v>
      </c>
    </row>
    <row r="28" spans="1:9" x14ac:dyDescent="0.25">
      <c r="B28" t="s">
        <v>15</v>
      </c>
      <c r="C28" s="32">
        <v>259364.75</v>
      </c>
      <c r="D28" s="1">
        <v>259435.75</v>
      </c>
      <c r="E28" s="33">
        <v>250657.89</v>
      </c>
      <c r="F28" s="33">
        <f>246094.37+18462.73</f>
        <v>264557.09999999998</v>
      </c>
      <c r="G28" s="33">
        <f>33202.41+200569.13</f>
        <v>233771.54</v>
      </c>
      <c r="H28" s="33">
        <f>217127.71+35896.91</f>
        <v>253024.62</v>
      </c>
    </row>
    <row r="29" spans="1:9" x14ac:dyDescent="0.25">
      <c r="B29" t="s">
        <v>89</v>
      </c>
      <c r="C29" s="32">
        <v>106346.94</v>
      </c>
      <c r="D29" s="1">
        <v>108370.59</v>
      </c>
      <c r="E29" s="33">
        <v>108521.56</v>
      </c>
      <c r="F29" s="33">
        <v>105771.32</v>
      </c>
      <c r="G29" s="33">
        <v>67743.05</v>
      </c>
      <c r="H29" s="33">
        <v>66503.23</v>
      </c>
    </row>
    <row r="30" spans="1:9" x14ac:dyDescent="0.25">
      <c r="B30" t="s">
        <v>119</v>
      </c>
      <c r="C30" s="22">
        <f>SUM(C27:C29)</f>
        <v>1060512.0900000001</v>
      </c>
      <c r="D30" s="22">
        <f t="shared" ref="D30:H30" si="7">SUM(D27:D29)</f>
        <v>1066561.1599999999</v>
      </c>
      <c r="E30" s="22">
        <f t="shared" si="7"/>
        <v>1011005.69</v>
      </c>
      <c r="F30" s="22">
        <f t="shared" si="7"/>
        <v>1102503.57</v>
      </c>
      <c r="G30" s="22">
        <f t="shared" si="7"/>
        <v>1028101.8300000001</v>
      </c>
      <c r="H30" s="22">
        <f t="shared" si="7"/>
        <v>1124532.3399999999</v>
      </c>
    </row>
    <row r="32" spans="1:9" x14ac:dyDescent="0.25">
      <c r="B32" t="s">
        <v>14</v>
      </c>
      <c r="C32" s="23">
        <f>C27/C22</f>
        <v>26.814881710470459</v>
      </c>
      <c r="D32" s="23">
        <f t="shared" ref="D32:H32" si="8">D27/D22</f>
        <v>26.914521993683074</v>
      </c>
      <c r="E32" s="23">
        <f t="shared" si="8"/>
        <v>25.076026775409709</v>
      </c>
      <c r="F32" s="23">
        <f t="shared" si="8"/>
        <v>28.056987660944205</v>
      </c>
      <c r="G32" s="23">
        <f t="shared" si="8"/>
        <v>27.769433976686411</v>
      </c>
      <c r="H32" s="23">
        <f t="shared" si="8"/>
        <v>30.662165384322389</v>
      </c>
    </row>
    <row r="33" spans="2:8" x14ac:dyDescent="0.25">
      <c r="B33" t="s">
        <v>15</v>
      </c>
      <c r="C33" s="23">
        <f t="shared" ref="C33:H35" si="9">C28/C23</f>
        <v>107.13124741842213</v>
      </c>
      <c r="D33" s="23">
        <f t="shared" si="9"/>
        <v>107.51585163696643</v>
      </c>
      <c r="E33" s="23">
        <f t="shared" si="9"/>
        <v>103.4921098265896</v>
      </c>
      <c r="F33" s="23">
        <f t="shared" si="9"/>
        <v>108.91605599011937</v>
      </c>
      <c r="G33" s="23">
        <f t="shared" si="9"/>
        <v>96.202279835390954</v>
      </c>
      <c r="H33" s="23">
        <f t="shared" si="9"/>
        <v>103.78368334700573</v>
      </c>
    </row>
    <row r="34" spans="2:8" x14ac:dyDescent="0.25">
      <c r="B34" t="s">
        <v>89</v>
      </c>
      <c r="C34" s="23">
        <f t="shared" si="9"/>
        <v>2874.2416216216216</v>
      </c>
      <c r="D34" s="23">
        <f t="shared" si="9"/>
        <v>2928.9348648648647</v>
      </c>
      <c r="E34" s="23">
        <f t="shared" si="9"/>
        <v>2933.0151351351351</v>
      </c>
      <c r="F34" s="23">
        <f t="shared" si="9"/>
        <v>2858.6843243243247</v>
      </c>
      <c r="G34" s="23">
        <f t="shared" si="9"/>
        <v>1830.8932432432434</v>
      </c>
      <c r="H34" s="23">
        <f t="shared" si="9"/>
        <v>1797.3845945945945</v>
      </c>
    </row>
    <row r="35" spans="2:8" x14ac:dyDescent="0.25">
      <c r="B35" t="s">
        <v>130</v>
      </c>
      <c r="C35" s="23">
        <f t="shared" si="9"/>
        <v>37.382780147343937</v>
      </c>
      <c r="D35" s="23">
        <f t="shared" si="9"/>
        <v>37.539108827256086</v>
      </c>
      <c r="E35" s="23">
        <f t="shared" si="9"/>
        <v>35.532481284926014</v>
      </c>
      <c r="F35" s="23">
        <f t="shared" si="9"/>
        <v>38.600363069813042</v>
      </c>
      <c r="G35" s="23">
        <f t="shared" si="9"/>
        <v>35.907440276613585</v>
      </c>
      <c r="H35" s="23">
        <f t="shared" si="9"/>
        <v>39.142759580911267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B79BC-D2D9-4505-803E-14FE93990CF0}">
  <dimension ref="A1:I35"/>
  <sheetViews>
    <sheetView workbookViewId="0">
      <selection activeCell="F30" sqref="F30"/>
    </sheetView>
  </sheetViews>
  <sheetFormatPr defaultRowHeight="15" x14ac:dyDescent="0.25"/>
  <cols>
    <col min="1" max="1" width="6.7109375" customWidth="1"/>
    <col min="2" max="2" width="36.85546875" customWidth="1"/>
    <col min="3" max="8" width="27.28515625" customWidth="1"/>
    <col min="9" max="11" width="21.5703125" customWidth="1"/>
    <col min="12" max="17" width="21.7109375" customWidth="1"/>
  </cols>
  <sheetData>
    <row r="1" spans="1:6" ht="45" x14ac:dyDescent="0.25">
      <c r="A1" t="s">
        <v>134</v>
      </c>
      <c r="B1" s="24" t="s">
        <v>30</v>
      </c>
    </row>
    <row r="2" spans="1:6" x14ac:dyDescent="0.25">
      <c r="C2" s="19" t="s">
        <v>82</v>
      </c>
      <c r="D2" s="19" t="s">
        <v>138</v>
      </c>
      <c r="E2" s="19" t="s">
        <v>140</v>
      </c>
      <c r="F2" s="19" t="s">
        <v>128</v>
      </c>
    </row>
    <row r="3" spans="1:6" hidden="1" x14ac:dyDescent="0.25">
      <c r="B3" t="s">
        <v>14</v>
      </c>
      <c r="C3" s="11">
        <v>25136.333333333332</v>
      </c>
      <c r="D3" s="28">
        <v>7387315.4049324747</v>
      </c>
      <c r="E3" s="29">
        <f>D3/C3</f>
        <v>293.8899364107391</v>
      </c>
      <c r="F3" s="28">
        <f>+E3/12</f>
        <v>24.490828034228258</v>
      </c>
    </row>
    <row r="4" spans="1:6" hidden="1" x14ac:dyDescent="0.25">
      <c r="B4" t="s">
        <v>15</v>
      </c>
      <c r="C4" s="11">
        <v>2572.0833333333335</v>
      </c>
      <c r="D4" s="28">
        <v>2956476.7339778189</v>
      </c>
      <c r="E4" s="29">
        <f t="shared" ref="E4:E5" si="0">D4/C4</f>
        <v>1149.4482685155945</v>
      </c>
      <c r="F4" s="28">
        <f t="shared" ref="F4:F5" si="1">+E4/12</f>
        <v>95.787355709632877</v>
      </c>
    </row>
    <row r="5" spans="1:6" hidden="1" x14ac:dyDescent="0.25">
      <c r="B5" t="s">
        <v>16</v>
      </c>
      <c r="C5" s="11">
        <v>31.333333333333332</v>
      </c>
      <c r="D5" s="28">
        <v>1286168.5310897059</v>
      </c>
      <c r="E5" s="29">
        <f t="shared" si="0"/>
        <v>41047.93184328849</v>
      </c>
      <c r="F5" s="28">
        <f t="shared" si="1"/>
        <v>3420.6609869407075</v>
      </c>
    </row>
    <row r="6" spans="1:6" x14ac:dyDescent="0.25">
      <c r="B6" t="s">
        <v>86</v>
      </c>
      <c r="C6" s="11">
        <f>SUM(C3:C5)</f>
        <v>27739.749999999996</v>
      </c>
      <c r="D6" s="28">
        <f>SUM(D3:D5)</f>
        <v>11629960.67</v>
      </c>
      <c r="E6" s="29">
        <f>D6/C6</f>
        <v>419.25254084842152</v>
      </c>
      <c r="F6" s="28">
        <f t="shared" ref="F6" si="2">+E6/12</f>
        <v>34.93771173736846</v>
      </c>
    </row>
    <row r="7" spans="1:6" x14ac:dyDescent="0.25">
      <c r="C7" s="30"/>
      <c r="D7" s="27"/>
      <c r="E7" s="31"/>
      <c r="F7" s="19"/>
    </row>
    <row r="8" spans="1:6" ht="45" x14ac:dyDescent="0.25">
      <c r="A8" t="s">
        <v>135</v>
      </c>
      <c r="B8" s="24" t="s">
        <v>31</v>
      </c>
      <c r="C8" s="19" t="s">
        <v>82</v>
      </c>
      <c r="D8" s="19" t="s">
        <v>138</v>
      </c>
      <c r="E8" s="19" t="s">
        <v>140</v>
      </c>
      <c r="F8" s="19" t="s">
        <v>128</v>
      </c>
    </row>
    <row r="9" spans="1:6" hidden="1" x14ac:dyDescent="0.25">
      <c r="B9" t="s">
        <v>14</v>
      </c>
      <c r="C9" s="10">
        <v>25511</v>
      </c>
      <c r="D9" s="28">
        <v>6804299.2929771375</v>
      </c>
      <c r="E9" s="29">
        <f>D9/C9</f>
        <v>266.72021061413261</v>
      </c>
      <c r="F9" s="28">
        <f>+E9/12</f>
        <v>22.226684217844383</v>
      </c>
    </row>
    <row r="10" spans="1:6" hidden="1" x14ac:dyDescent="0.25">
      <c r="B10" t="s">
        <v>15</v>
      </c>
      <c r="C10" s="10">
        <v>2191</v>
      </c>
      <c r="D10" s="28">
        <v>2705187.1855772557</v>
      </c>
      <c r="E10" s="29">
        <f t="shared" ref="E10:E11" si="3">D10/C10</f>
        <v>1234.6815087070997</v>
      </c>
      <c r="F10" s="28">
        <f t="shared" ref="F10:F12" si="4">+E10/12</f>
        <v>102.89012572559164</v>
      </c>
    </row>
    <row r="11" spans="1:6" hidden="1" x14ac:dyDescent="0.25">
      <c r="B11" t="s">
        <v>16</v>
      </c>
      <c r="C11" s="10">
        <v>41</v>
      </c>
      <c r="D11" s="28">
        <v>1220861.8114456064</v>
      </c>
      <c r="E11" s="29">
        <f t="shared" si="3"/>
        <v>29777.117352331865</v>
      </c>
      <c r="F11" s="28">
        <f t="shared" si="4"/>
        <v>2481.4264460276554</v>
      </c>
    </row>
    <row r="12" spans="1:6" x14ac:dyDescent="0.25">
      <c r="B12" t="s">
        <v>115</v>
      </c>
      <c r="C12" s="10">
        <f>SUM(C9:C11)</f>
        <v>27743</v>
      </c>
      <c r="D12" s="28">
        <f>SUM(D9:D11)</f>
        <v>10730348.290000001</v>
      </c>
      <c r="E12" s="29">
        <f>D12/C12</f>
        <v>386.77678297228135</v>
      </c>
      <c r="F12" s="28">
        <f t="shared" si="4"/>
        <v>32.231398581023448</v>
      </c>
    </row>
    <row r="13" spans="1:6" x14ac:dyDescent="0.25">
      <c r="C13" s="30"/>
      <c r="D13" s="27"/>
      <c r="E13" s="19"/>
      <c r="F13" s="19"/>
    </row>
    <row r="14" spans="1:6" ht="45" x14ac:dyDescent="0.25">
      <c r="A14" t="s">
        <v>136</v>
      </c>
      <c r="B14" s="24" t="s">
        <v>32</v>
      </c>
      <c r="C14" s="19"/>
      <c r="D14" s="19" t="s">
        <v>138</v>
      </c>
      <c r="E14" s="19" t="s">
        <v>140</v>
      </c>
      <c r="F14" s="19" t="s">
        <v>128</v>
      </c>
    </row>
    <row r="15" spans="1:6" hidden="1" x14ac:dyDescent="0.25">
      <c r="B15" t="s">
        <v>14</v>
      </c>
      <c r="C15" s="10">
        <v>25813</v>
      </c>
      <c r="D15" s="28">
        <v>6791025.4010413457</v>
      </c>
      <c r="E15" s="29">
        <f>D15/C15</f>
        <v>263.08547635072813</v>
      </c>
      <c r="F15" s="28">
        <f>+E15/12</f>
        <v>21.923789695894012</v>
      </c>
    </row>
    <row r="16" spans="1:6" hidden="1" x14ac:dyDescent="0.25">
      <c r="B16" t="s">
        <v>15</v>
      </c>
      <c r="C16" s="10">
        <v>2465</v>
      </c>
      <c r="D16" s="28">
        <v>2899784.0185865443</v>
      </c>
      <c r="E16" s="29">
        <f t="shared" ref="E16:E17" si="5">D16/C16</f>
        <v>1176.3829690006264</v>
      </c>
      <c r="F16" s="28">
        <f t="shared" ref="F16:F18" si="6">+E16/12</f>
        <v>98.03191408338553</v>
      </c>
    </row>
    <row r="17" spans="1:9" hidden="1" x14ac:dyDescent="0.25">
      <c r="B17" t="s">
        <v>16</v>
      </c>
      <c r="C17" s="10">
        <v>36</v>
      </c>
      <c r="D17" s="28">
        <v>1199695.6503721096</v>
      </c>
      <c r="E17" s="29">
        <f t="shared" si="5"/>
        <v>33324.879177003044</v>
      </c>
      <c r="F17" s="28">
        <f t="shared" si="6"/>
        <v>2777.0732647502537</v>
      </c>
    </row>
    <row r="18" spans="1:9" x14ac:dyDescent="0.25">
      <c r="B18" t="s">
        <v>115</v>
      </c>
      <c r="C18" s="10">
        <f>SUM(C15:C17)</f>
        <v>28314</v>
      </c>
      <c r="D18" s="28">
        <f>SUM(D15:D17)</f>
        <v>10890505.07</v>
      </c>
      <c r="E18" s="29">
        <f>D18/C18</f>
        <v>384.63322278731368</v>
      </c>
      <c r="F18" s="28">
        <f t="shared" si="6"/>
        <v>32.052768565609476</v>
      </c>
    </row>
    <row r="19" spans="1:9" x14ac:dyDescent="0.25">
      <c r="C19" s="21"/>
      <c r="F19" s="21"/>
      <c r="I19" s="21"/>
    </row>
    <row r="20" spans="1:9" ht="45" x14ac:dyDescent="0.25">
      <c r="A20" t="s">
        <v>137</v>
      </c>
      <c r="B20" s="26" t="s">
        <v>33</v>
      </c>
    </row>
    <row r="21" spans="1:9" x14ac:dyDescent="0.25">
      <c r="C21" s="19" t="s">
        <v>18</v>
      </c>
      <c r="D21" s="19" t="s">
        <v>19</v>
      </c>
      <c r="E21" s="19" t="s">
        <v>20</v>
      </c>
      <c r="F21" s="19" t="s">
        <v>21</v>
      </c>
      <c r="G21" s="19" t="s">
        <v>22</v>
      </c>
      <c r="H21" s="19" t="s">
        <v>23</v>
      </c>
    </row>
    <row r="22" spans="1:9" hidden="1" x14ac:dyDescent="0.25">
      <c r="B22" t="s">
        <v>14</v>
      </c>
      <c r="C22" s="1">
        <v>25911</v>
      </c>
      <c r="D22" s="1">
        <v>25962</v>
      </c>
      <c r="E22" s="1">
        <v>25994</v>
      </c>
      <c r="F22" s="1">
        <v>26096</v>
      </c>
      <c r="G22" s="1">
        <v>26165</v>
      </c>
      <c r="H22" s="1">
        <v>26254</v>
      </c>
    </row>
    <row r="23" spans="1:9" hidden="1" x14ac:dyDescent="0.25">
      <c r="B23" t="s">
        <v>15</v>
      </c>
      <c r="C23" s="1">
        <v>2421</v>
      </c>
      <c r="D23" s="1">
        <v>2413</v>
      </c>
      <c r="E23" s="1">
        <v>2422</v>
      </c>
      <c r="F23" s="1">
        <v>2429</v>
      </c>
      <c r="G23" s="1">
        <v>2430</v>
      </c>
      <c r="H23" s="1">
        <v>2438</v>
      </c>
    </row>
    <row r="24" spans="1:9" hidden="1" x14ac:dyDescent="0.25">
      <c r="B24" t="s">
        <v>89</v>
      </c>
      <c r="C24" s="1">
        <v>37</v>
      </c>
      <c r="D24" s="1">
        <v>37</v>
      </c>
      <c r="E24" s="1">
        <v>37</v>
      </c>
      <c r="F24" s="1">
        <v>37</v>
      </c>
      <c r="G24" s="1">
        <v>37</v>
      </c>
      <c r="H24" s="1">
        <v>37</v>
      </c>
    </row>
    <row r="25" spans="1:9" x14ac:dyDescent="0.25">
      <c r="B25" t="s">
        <v>114</v>
      </c>
      <c r="C25" s="1">
        <f>C22+C23+C24</f>
        <v>28369</v>
      </c>
      <c r="D25" s="1">
        <f>D22+D23+D24</f>
        <v>28412</v>
      </c>
      <c r="E25" s="1">
        <f t="shared" ref="E25:H25" si="7">E22+E23+E24</f>
        <v>28453</v>
      </c>
      <c r="F25" s="1">
        <f t="shared" si="7"/>
        <v>28562</v>
      </c>
      <c r="G25" s="1">
        <f t="shared" si="7"/>
        <v>28632</v>
      </c>
      <c r="H25" s="1">
        <f t="shared" si="7"/>
        <v>28729</v>
      </c>
    </row>
    <row r="26" spans="1:9" hidden="1" x14ac:dyDescent="0.25">
      <c r="C26" s="21"/>
      <c r="D26" s="21"/>
      <c r="E26" s="21"/>
      <c r="F26" s="32"/>
      <c r="G26" s="21"/>
      <c r="H26" s="21"/>
    </row>
    <row r="27" spans="1:9" hidden="1" x14ac:dyDescent="0.25">
      <c r="B27" t="s">
        <v>14</v>
      </c>
      <c r="C27" s="32">
        <v>676086.67871257872</v>
      </c>
      <c r="D27" s="32">
        <v>687086.18602895015</v>
      </c>
      <c r="E27" s="32">
        <v>640165.43138740922</v>
      </c>
      <c r="F27" s="32">
        <v>732740.49002249062</v>
      </c>
      <c r="G27" s="32">
        <v>726856.90144808765</v>
      </c>
      <c r="H27" s="32">
        <v>805004.49</v>
      </c>
    </row>
    <row r="28" spans="1:9" hidden="1" x14ac:dyDescent="0.25">
      <c r="B28" t="s">
        <v>15</v>
      </c>
      <c r="C28" s="32">
        <v>252760.18615043821</v>
      </c>
      <c r="D28" s="32">
        <v>255317.58253799097</v>
      </c>
      <c r="E28" s="32">
        <v>246542.48431256239</v>
      </c>
      <c r="F28" s="32">
        <v>264756.62334535201</v>
      </c>
      <c r="G28" s="32">
        <v>233866.71060900431</v>
      </c>
      <c r="H28" s="32">
        <f>217127.71+35896.91</f>
        <v>253024.62</v>
      </c>
    </row>
    <row r="29" spans="1:9" hidden="1" x14ac:dyDescent="0.25">
      <c r="B29" t="s">
        <v>89</v>
      </c>
      <c r="C29" s="32">
        <v>103900.83513698305</v>
      </c>
      <c r="D29" s="32">
        <v>106845.36143305885</v>
      </c>
      <c r="E29" s="32">
        <v>106997.35430002835</v>
      </c>
      <c r="F29" s="32">
        <v>105845.21663215739</v>
      </c>
      <c r="G29" s="32">
        <v>67778.297942908015</v>
      </c>
      <c r="H29" s="32">
        <v>66503.23</v>
      </c>
    </row>
    <row r="30" spans="1:9" x14ac:dyDescent="0.25">
      <c r="B30" t="s">
        <v>138</v>
      </c>
      <c r="C30" s="22">
        <f>SUM(C27:C29)</f>
        <v>1032747.7</v>
      </c>
      <c r="D30" s="22">
        <f t="shared" ref="D30:H30" si="8">SUM(D27:D29)</f>
        <v>1049249.1299999999</v>
      </c>
      <c r="E30" s="22">
        <f t="shared" si="8"/>
        <v>993705.27</v>
      </c>
      <c r="F30" s="22">
        <f t="shared" si="8"/>
        <v>1103342.33</v>
      </c>
      <c r="G30" s="22">
        <f t="shared" si="8"/>
        <v>1028501.9099999999</v>
      </c>
      <c r="H30" s="22">
        <f t="shared" si="8"/>
        <v>1124532.3399999999</v>
      </c>
    </row>
    <row r="31" spans="1:9" hidden="1" x14ac:dyDescent="0.25">
      <c r="C31" s="13"/>
    </row>
    <row r="32" spans="1:9" hidden="1" x14ac:dyDescent="0.25">
      <c r="B32" t="s">
        <v>14</v>
      </c>
      <c r="C32" s="23">
        <f>C27/C22</f>
        <v>26.092650947959505</v>
      </c>
      <c r="D32" s="23">
        <f t="shared" ref="D32:H32" si="9">D27/D22</f>
        <v>26.465071490214552</v>
      </c>
      <c r="E32" s="23">
        <f t="shared" si="9"/>
        <v>24.627430614272878</v>
      </c>
      <c r="F32" s="23">
        <f t="shared" si="9"/>
        <v>28.078651518335782</v>
      </c>
      <c r="G32" s="23">
        <f t="shared" si="9"/>
        <v>27.77974016617954</v>
      </c>
      <c r="H32" s="23">
        <f t="shared" si="9"/>
        <v>30.662165384322389</v>
      </c>
    </row>
    <row r="33" spans="2:8" hidden="1" x14ac:dyDescent="0.25">
      <c r="B33" t="s">
        <v>15</v>
      </c>
      <c r="C33" s="23">
        <f t="shared" ref="C33:H35" si="10">C28/C23</f>
        <v>104.40321608857423</v>
      </c>
      <c r="D33" s="23">
        <f t="shared" si="10"/>
        <v>105.80919292913012</v>
      </c>
      <c r="E33" s="23">
        <f t="shared" si="10"/>
        <v>101.79293324218101</v>
      </c>
      <c r="F33" s="23">
        <f t="shared" si="10"/>
        <v>108.99819816605682</v>
      </c>
      <c r="G33" s="23">
        <f t="shared" si="10"/>
        <v>96.241444695063507</v>
      </c>
      <c r="H33" s="23">
        <f t="shared" si="10"/>
        <v>103.78368334700573</v>
      </c>
    </row>
    <row r="34" spans="2:8" hidden="1" x14ac:dyDescent="0.25">
      <c r="B34" t="s">
        <v>89</v>
      </c>
      <c r="C34" s="23">
        <f t="shared" si="10"/>
        <v>2808.1306793779204</v>
      </c>
      <c r="D34" s="23">
        <f t="shared" si="10"/>
        <v>2887.7124711637525</v>
      </c>
      <c r="E34" s="23">
        <f t="shared" si="10"/>
        <v>2891.820386487253</v>
      </c>
      <c r="F34" s="23">
        <f t="shared" si="10"/>
        <v>2860.6815305988484</v>
      </c>
      <c r="G34" s="23">
        <f t="shared" si="10"/>
        <v>1831.8458903488652</v>
      </c>
      <c r="H34" s="23">
        <f t="shared" si="10"/>
        <v>1797.3845945945945</v>
      </c>
    </row>
    <row r="35" spans="2:8" x14ac:dyDescent="0.25">
      <c r="B35" t="s">
        <v>139</v>
      </c>
      <c r="C35" s="23">
        <f t="shared" si="10"/>
        <v>36.404092495329408</v>
      </c>
      <c r="D35" s="23">
        <f t="shared" si="10"/>
        <v>36.929787765732783</v>
      </c>
      <c r="E35" s="23">
        <f t="shared" si="10"/>
        <v>34.924446279829894</v>
      </c>
      <c r="F35" s="23">
        <f t="shared" si="10"/>
        <v>38.629729360689034</v>
      </c>
      <c r="G35" s="23">
        <f t="shared" si="10"/>
        <v>35.921413453478621</v>
      </c>
      <c r="H35" s="23">
        <f t="shared" si="10"/>
        <v>39.142759580911267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ABE70-91D2-4A45-9B0A-41DFEA3089BF}">
  <dimension ref="A1:I35"/>
  <sheetViews>
    <sheetView topLeftCell="A16" workbookViewId="0">
      <selection activeCell="H9" sqref="H9"/>
    </sheetView>
  </sheetViews>
  <sheetFormatPr defaultRowHeight="15" x14ac:dyDescent="0.25"/>
  <cols>
    <col min="1" max="1" width="6.7109375" customWidth="1"/>
    <col min="2" max="2" width="36.85546875" customWidth="1"/>
    <col min="3" max="8" width="27.28515625" customWidth="1"/>
    <col min="9" max="11" width="21.5703125" customWidth="1"/>
    <col min="12" max="17" width="21.7109375" customWidth="1"/>
  </cols>
  <sheetData>
    <row r="1" spans="1:6" ht="45" x14ac:dyDescent="0.25">
      <c r="A1" t="s">
        <v>134</v>
      </c>
      <c r="B1" s="24" t="s">
        <v>30</v>
      </c>
    </row>
    <row r="2" spans="1:6" ht="30" x14ac:dyDescent="0.25">
      <c r="C2" s="19" t="s">
        <v>82</v>
      </c>
      <c r="D2" s="19" t="s">
        <v>132</v>
      </c>
      <c r="E2" s="25" t="s">
        <v>133</v>
      </c>
      <c r="F2" s="19" t="s">
        <v>121</v>
      </c>
    </row>
    <row r="3" spans="1:6" x14ac:dyDescent="0.25">
      <c r="B3" t="s">
        <v>14</v>
      </c>
      <c r="C3" s="11">
        <v>25136.333333333332</v>
      </c>
      <c r="D3" s="28">
        <v>7387315.4049324747</v>
      </c>
      <c r="E3" s="29">
        <f>D3/C3</f>
        <v>293.8899364107391</v>
      </c>
      <c r="F3" s="28">
        <f>+E3/12</f>
        <v>24.490828034228258</v>
      </c>
    </row>
    <row r="4" spans="1:6" x14ac:dyDescent="0.25">
      <c r="B4" t="s">
        <v>15</v>
      </c>
      <c r="C4" s="11">
        <v>2572.0833333333335</v>
      </c>
      <c r="D4" s="28">
        <v>2956476.7339778189</v>
      </c>
      <c r="E4" s="29">
        <f t="shared" ref="E4:E5" si="0">D4/C4</f>
        <v>1149.4482685155945</v>
      </c>
      <c r="F4" s="28">
        <f t="shared" ref="F4:F6" si="1">+E4/12</f>
        <v>95.787355709632877</v>
      </c>
    </row>
    <row r="5" spans="1:6" x14ac:dyDescent="0.25">
      <c r="B5" t="s">
        <v>16</v>
      </c>
      <c r="C5" s="11">
        <v>31.333333333333332</v>
      </c>
      <c r="D5" s="28">
        <v>1286168.5310897059</v>
      </c>
      <c r="E5" s="29">
        <f t="shared" si="0"/>
        <v>41047.93184328849</v>
      </c>
      <c r="F5" s="28">
        <f t="shared" si="1"/>
        <v>3420.6609869407075</v>
      </c>
    </row>
    <row r="6" spans="1:6" x14ac:dyDescent="0.25">
      <c r="B6" t="s">
        <v>86</v>
      </c>
      <c r="C6" s="11">
        <f>SUM(C3:C5)</f>
        <v>27739.749999999996</v>
      </c>
      <c r="D6" s="28">
        <f>SUM(D3:D5)</f>
        <v>11629960.67</v>
      </c>
      <c r="E6" s="29">
        <f>D6/C6</f>
        <v>419.25254084842152</v>
      </c>
      <c r="F6" s="28">
        <f t="shared" si="1"/>
        <v>34.93771173736846</v>
      </c>
    </row>
    <row r="7" spans="1:6" x14ac:dyDescent="0.25">
      <c r="C7" s="30"/>
      <c r="D7" s="27"/>
      <c r="E7" s="31"/>
      <c r="F7" s="19"/>
    </row>
    <row r="8" spans="1:6" ht="45" x14ac:dyDescent="0.25">
      <c r="A8" t="s">
        <v>135</v>
      </c>
      <c r="B8" s="24" t="s">
        <v>31</v>
      </c>
      <c r="C8" s="19" t="s">
        <v>82</v>
      </c>
      <c r="D8" s="19" t="s">
        <v>132</v>
      </c>
      <c r="E8" s="25" t="s">
        <v>133</v>
      </c>
      <c r="F8" s="19" t="s">
        <v>121</v>
      </c>
    </row>
    <row r="9" spans="1:6" x14ac:dyDescent="0.25">
      <c r="B9" t="s">
        <v>14</v>
      </c>
      <c r="C9" s="10">
        <v>25511</v>
      </c>
      <c r="D9" s="28">
        <v>6804299.2929771375</v>
      </c>
      <c r="E9" s="29">
        <f>D9/C9</f>
        <v>266.72021061413261</v>
      </c>
      <c r="F9" s="28">
        <f>+E9/12</f>
        <v>22.226684217844383</v>
      </c>
    </row>
    <row r="10" spans="1:6" x14ac:dyDescent="0.25">
      <c r="B10" t="s">
        <v>15</v>
      </c>
      <c r="C10" s="10">
        <v>2191</v>
      </c>
      <c r="D10" s="28">
        <v>2705187.1855772557</v>
      </c>
      <c r="E10" s="29">
        <f t="shared" ref="E10:E11" si="2">D10/C10</f>
        <v>1234.6815087070997</v>
      </c>
      <c r="F10" s="28">
        <f t="shared" ref="F10:F12" si="3">+E10/12</f>
        <v>102.89012572559164</v>
      </c>
    </row>
    <row r="11" spans="1:6" x14ac:dyDescent="0.25">
      <c r="B11" t="s">
        <v>16</v>
      </c>
      <c r="C11" s="10">
        <v>41</v>
      </c>
      <c r="D11" s="28">
        <v>1220861.8114456064</v>
      </c>
      <c r="E11" s="29">
        <f t="shared" si="2"/>
        <v>29777.117352331865</v>
      </c>
      <c r="F11" s="28">
        <f t="shared" si="3"/>
        <v>2481.4264460276554</v>
      </c>
    </row>
    <row r="12" spans="1:6" x14ac:dyDescent="0.25">
      <c r="B12" t="s">
        <v>115</v>
      </c>
      <c r="C12" s="10">
        <f>SUM(C9:C11)</f>
        <v>27743</v>
      </c>
      <c r="D12" s="28">
        <f>SUM(D9:D11)</f>
        <v>10730348.290000001</v>
      </c>
      <c r="E12" s="29">
        <f>D12/C12</f>
        <v>386.77678297228135</v>
      </c>
      <c r="F12" s="28">
        <f t="shared" si="3"/>
        <v>32.231398581023448</v>
      </c>
    </row>
    <row r="13" spans="1:6" x14ac:dyDescent="0.25">
      <c r="C13" s="30"/>
      <c r="D13" s="27"/>
      <c r="E13" s="19"/>
      <c r="F13" s="19"/>
    </row>
    <row r="14" spans="1:6" ht="45" x14ac:dyDescent="0.25">
      <c r="A14" t="s">
        <v>136</v>
      </c>
      <c r="B14" s="24" t="s">
        <v>32</v>
      </c>
      <c r="C14" s="19"/>
      <c r="D14" s="19" t="s">
        <v>132</v>
      </c>
      <c r="E14" s="25" t="s">
        <v>133</v>
      </c>
      <c r="F14" s="19" t="s">
        <v>121</v>
      </c>
    </row>
    <row r="15" spans="1:6" x14ac:dyDescent="0.25">
      <c r="B15" t="s">
        <v>14</v>
      </c>
      <c r="C15" s="10">
        <v>25813</v>
      </c>
      <c r="D15" s="28">
        <v>6791025.4010413457</v>
      </c>
      <c r="E15" s="29">
        <f>D15/C15</f>
        <v>263.08547635072813</v>
      </c>
      <c r="F15" s="28">
        <f>+E15/12</f>
        <v>21.923789695894012</v>
      </c>
    </row>
    <row r="16" spans="1:6" x14ac:dyDescent="0.25">
      <c r="B16" t="s">
        <v>15</v>
      </c>
      <c r="C16" s="10">
        <v>2465</v>
      </c>
      <c r="D16" s="28">
        <v>2899784.0185865443</v>
      </c>
      <c r="E16" s="29">
        <f t="shared" ref="E16:E17" si="4">D16/C16</f>
        <v>1176.3829690006264</v>
      </c>
      <c r="F16" s="28">
        <f t="shared" ref="F16:F18" si="5">+E16/12</f>
        <v>98.03191408338553</v>
      </c>
    </row>
    <row r="17" spans="1:9" x14ac:dyDescent="0.25">
      <c r="B17" t="s">
        <v>16</v>
      </c>
      <c r="C17" s="10">
        <v>36</v>
      </c>
      <c r="D17" s="28">
        <v>1199695.6503721096</v>
      </c>
      <c r="E17" s="29">
        <f t="shared" si="4"/>
        <v>33324.879177003044</v>
      </c>
      <c r="F17" s="28">
        <f t="shared" si="5"/>
        <v>2777.0732647502537</v>
      </c>
    </row>
    <row r="18" spans="1:9" x14ac:dyDescent="0.25">
      <c r="B18" t="s">
        <v>115</v>
      </c>
      <c r="C18" s="10">
        <f>SUM(C15:C17)</f>
        <v>28314</v>
      </c>
      <c r="D18" s="28">
        <f>SUM(D15:D17)</f>
        <v>10890505.07</v>
      </c>
      <c r="E18" s="29">
        <f>D18/C18</f>
        <v>384.63322278731368</v>
      </c>
      <c r="F18" s="28">
        <f t="shared" si="5"/>
        <v>32.052768565609476</v>
      </c>
    </row>
    <row r="19" spans="1:9" x14ac:dyDescent="0.25">
      <c r="C19" s="21"/>
      <c r="F19" s="21"/>
      <c r="I19" s="21"/>
    </row>
    <row r="20" spans="1:9" ht="45" x14ac:dyDescent="0.25">
      <c r="A20" t="s">
        <v>137</v>
      </c>
      <c r="B20" s="26" t="s">
        <v>33</v>
      </c>
    </row>
    <row r="21" spans="1:9" x14ac:dyDescent="0.25">
      <c r="C21" s="19" t="s">
        <v>18</v>
      </c>
      <c r="D21" s="19" t="s">
        <v>19</v>
      </c>
      <c r="E21" s="19" t="s">
        <v>20</v>
      </c>
      <c r="F21" s="19" t="s">
        <v>21</v>
      </c>
      <c r="G21" s="19" t="s">
        <v>22</v>
      </c>
      <c r="H21" s="19" t="s">
        <v>23</v>
      </c>
    </row>
    <row r="22" spans="1:9" x14ac:dyDescent="0.25">
      <c r="B22" t="s">
        <v>14</v>
      </c>
      <c r="C22" s="1">
        <v>25911</v>
      </c>
      <c r="D22" s="1">
        <v>25962</v>
      </c>
      <c r="E22" s="1">
        <v>25994</v>
      </c>
      <c r="F22" s="1">
        <v>26096</v>
      </c>
      <c r="G22" s="1">
        <v>26165</v>
      </c>
      <c r="H22" s="1">
        <v>26254</v>
      </c>
    </row>
    <row r="23" spans="1:9" x14ac:dyDescent="0.25">
      <c r="B23" t="s">
        <v>15</v>
      </c>
      <c r="C23" s="1">
        <v>2421</v>
      </c>
      <c r="D23" s="1">
        <v>2413</v>
      </c>
      <c r="E23" s="1">
        <v>2422</v>
      </c>
      <c r="F23" s="1">
        <v>2429</v>
      </c>
      <c r="G23" s="1">
        <v>2430</v>
      </c>
      <c r="H23" s="1">
        <v>2438</v>
      </c>
    </row>
    <row r="24" spans="1:9" x14ac:dyDescent="0.25">
      <c r="B24" t="s">
        <v>89</v>
      </c>
      <c r="C24" s="1">
        <v>37</v>
      </c>
      <c r="D24" s="1">
        <v>37</v>
      </c>
      <c r="E24" s="1">
        <v>37</v>
      </c>
      <c r="F24" s="1">
        <v>37</v>
      </c>
      <c r="G24" s="1">
        <v>37</v>
      </c>
      <c r="H24" s="1">
        <v>37</v>
      </c>
    </row>
    <row r="25" spans="1:9" x14ac:dyDescent="0.25">
      <c r="B25" t="s">
        <v>114</v>
      </c>
      <c r="C25" s="1">
        <f>C22+C23+C24</f>
        <v>28369</v>
      </c>
      <c r="D25" s="1">
        <f>D22+D23+D24</f>
        <v>28412</v>
      </c>
      <c r="E25" s="1">
        <f t="shared" ref="E25:H25" si="6">E22+E23+E24</f>
        <v>28453</v>
      </c>
      <c r="F25" s="1">
        <f t="shared" si="6"/>
        <v>28562</v>
      </c>
      <c r="G25" s="1">
        <f t="shared" si="6"/>
        <v>28632</v>
      </c>
      <c r="H25" s="1">
        <f t="shared" si="6"/>
        <v>28729</v>
      </c>
    </row>
    <row r="26" spans="1:9" x14ac:dyDescent="0.25">
      <c r="C26" s="21"/>
      <c r="D26" s="21"/>
      <c r="E26" s="21"/>
      <c r="F26" s="32"/>
      <c r="G26" s="21"/>
      <c r="H26" s="21"/>
    </row>
    <row r="27" spans="1:9" x14ac:dyDescent="0.25">
      <c r="B27" t="s">
        <v>14</v>
      </c>
      <c r="C27" s="32">
        <v>676086.67871257872</v>
      </c>
      <c r="D27" s="32">
        <v>687086.18602895015</v>
      </c>
      <c r="E27" s="32">
        <v>640165.43138740922</v>
      </c>
      <c r="F27" s="32">
        <v>732740.49002249062</v>
      </c>
      <c r="G27" s="32">
        <v>726856.90144808765</v>
      </c>
      <c r="H27" s="32">
        <v>805004.49</v>
      </c>
    </row>
    <row r="28" spans="1:9" x14ac:dyDescent="0.25">
      <c r="B28" t="s">
        <v>15</v>
      </c>
      <c r="C28" s="32">
        <v>252760.18615043821</v>
      </c>
      <c r="D28" s="32">
        <v>255317.58253799097</v>
      </c>
      <c r="E28" s="32">
        <v>246542.48431256239</v>
      </c>
      <c r="F28" s="32">
        <v>264756.62334535201</v>
      </c>
      <c r="G28" s="32">
        <v>233866.71060900431</v>
      </c>
      <c r="H28" s="32">
        <f>217127.71+35896.91</f>
        <v>253024.62</v>
      </c>
    </row>
    <row r="29" spans="1:9" x14ac:dyDescent="0.25">
      <c r="B29" t="s">
        <v>89</v>
      </c>
      <c r="C29" s="32">
        <v>103900.83513698305</v>
      </c>
      <c r="D29" s="32">
        <v>106845.36143305885</v>
      </c>
      <c r="E29" s="32">
        <v>106997.35430002835</v>
      </c>
      <c r="F29" s="32">
        <v>105845.21663215739</v>
      </c>
      <c r="G29" s="32">
        <v>67778.297942908015</v>
      </c>
      <c r="H29" s="32">
        <v>66503.23</v>
      </c>
    </row>
    <row r="30" spans="1:9" x14ac:dyDescent="0.25">
      <c r="B30" t="s">
        <v>119</v>
      </c>
      <c r="C30" s="22">
        <f>SUM(C27:C29)</f>
        <v>1032747.7</v>
      </c>
      <c r="D30" s="22">
        <f t="shared" ref="D30:H30" si="7">SUM(D27:D29)</f>
        <v>1049249.1299999999</v>
      </c>
      <c r="E30" s="22">
        <f t="shared" si="7"/>
        <v>993705.27</v>
      </c>
      <c r="F30" s="22">
        <f t="shared" si="7"/>
        <v>1103342.33</v>
      </c>
      <c r="G30" s="22">
        <f t="shared" si="7"/>
        <v>1028501.9099999999</v>
      </c>
      <c r="H30" s="22">
        <f t="shared" si="7"/>
        <v>1124532.3399999999</v>
      </c>
    </row>
    <row r="32" spans="1:9" x14ac:dyDescent="0.25">
      <c r="B32" t="s">
        <v>14</v>
      </c>
      <c r="C32" s="23">
        <f>C27/C22</f>
        <v>26.092650947959505</v>
      </c>
      <c r="D32" s="23">
        <f t="shared" ref="D32:H32" si="8">D27/D22</f>
        <v>26.465071490214552</v>
      </c>
      <c r="E32" s="23">
        <f t="shared" si="8"/>
        <v>24.627430614272878</v>
      </c>
      <c r="F32" s="23">
        <f t="shared" si="8"/>
        <v>28.078651518335782</v>
      </c>
      <c r="G32" s="23">
        <f t="shared" si="8"/>
        <v>27.77974016617954</v>
      </c>
      <c r="H32" s="23">
        <f t="shared" si="8"/>
        <v>30.662165384322389</v>
      </c>
    </row>
    <row r="33" spans="2:8" x14ac:dyDescent="0.25">
      <c r="B33" t="s">
        <v>15</v>
      </c>
      <c r="C33" s="23">
        <f t="shared" ref="C33:H35" si="9">C28/C23</f>
        <v>104.40321608857423</v>
      </c>
      <c r="D33" s="23">
        <f t="shared" si="9"/>
        <v>105.80919292913012</v>
      </c>
      <c r="E33" s="23">
        <f t="shared" si="9"/>
        <v>101.79293324218101</v>
      </c>
      <c r="F33" s="23">
        <f t="shared" si="9"/>
        <v>108.99819816605682</v>
      </c>
      <c r="G33" s="23">
        <f t="shared" si="9"/>
        <v>96.241444695063507</v>
      </c>
      <c r="H33" s="23">
        <f t="shared" si="9"/>
        <v>103.78368334700573</v>
      </c>
    </row>
    <row r="34" spans="2:8" x14ac:dyDescent="0.25">
      <c r="B34" t="s">
        <v>89</v>
      </c>
      <c r="C34" s="23">
        <f t="shared" si="9"/>
        <v>2808.1306793779204</v>
      </c>
      <c r="D34" s="23">
        <f t="shared" si="9"/>
        <v>2887.7124711637525</v>
      </c>
      <c r="E34" s="23">
        <f t="shared" si="9"/>
        <v>2891.820386487253</v>
      </c>
      <c r="F34" s="23">
        <f t="shared" si="9"/>
        <v>2860.6815305988484</v>
      </c>
      <c r="G34" s="23">
        <f t="shared" si="9"/>
        <v>1831.8458903488652</v>
      </c>
      <c r="H34" s="23">
        <f t="shared" si="9"/>
        <v>1797.3845945945945</v>
      </c>
    </row>
    <row r="35" spans="2:8" x14ac:dyDescent="0.25">
      <c r="B35" t="s">
        <v>130</v>
      </c>
      <c r="C35" s="23">
        <f t="shared" si="9"/>
        <v>36.404092495329408</v>
      </c>
      <c r="D35" s="23">
        <f t="shared" si="9"/>
        <v>36.929787765732783</v>
      </c>
      <c r="E35" s="23">
        <f t="shared" si="9"/>
        <v>34.924446279829894</v>
      </c>
      <c r="F35" s="23">
        <f t="shared" si="9"/>
        <v>38.629729360689034</v>
      </c>
      <c r="G35" s="23">
        <f t="shared" si="9"/>
        <v>35.921413453478621</v>
      </c>
      <c r="H35" s="23">
        <f t="shared" si="9"/>
        <v>39.142759580911267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6D2E6-40F5-4E52-B2D4-B4BA15660B39}">
  <dimension ref="A1:N18"/>
  <sheetViews>
    <sheetView workbookViewId="0">
      <selection activeCell="C27" sqref="C27"/>
    </sheetView>
  </sheetViews>
  <sheetFormatPr defaultRowHeight="15" x14ac:dyDescent="0.25"/>
  <cols>
    <col min="1" max="1" width="6.7109375" customWidth="1"/>
    <col min="2" max="2" width="36.85546875" customWidth="1"/>
    <col min="3" max="8" width="21.5703125" customWidth="1"/>
    <col min="9" max="14" width="21.7109375" customWidth="1"/>
  </cols>
  <sheetData>
    <row r="1" spans="1:14" x14ac:dyDescent="0.25">
      <c r="A1" t="s">
        <v>34</v>
      </c>
      <c r="B1" t="s">
        <v>35</v>
      </c>
      <c r="C1" t="s">
        <v>87</v>
      </c>
    </row>
    <row r="3" spans="1:14" x14ac:dyDescent="0.25">
      <c r="A3" t="s">
        <v>36</v>
      </c>
      <c r="B3" t="s">
        <v>39</v>
      </c>
    </row>
    <row r="4" spans="1:14" x14ac:dyDescent="0.25">
      <c r="B4">
        <v>2018</v>
      </c>
      <c r="C4" s="3" t="s">
        <v>18</v>
      </c>
      <c r="D4" s="3" t="s">
        <v>19</v>
      </c>
      <c r="E4" s="3" t="s">
        <v>20</v>
      </c>
      <c r="F4" s="3" t="s">
        <v>21</v>
      </c>
      <c r="G4" s="3" t="s">
        <v>22</v>
      </c>
      <c r="H4" s="3" t="s">
        <v>23</v>
      </c>
      <c r="I4" s="3" t="s">
        <v>24</v>
      </c>
      <c r="J4" s="3" t="s">
        <v>25</v>
      </c>
      <c r="K4" s="3" t="s">
        <v>26</v>
      </c>
      <c r="L4" s="3" t="s">
        <v>27</v>
      </c>
      <c r="M4" s="3" t="s">
        <v>28</v>
      </c>
      <c r="N4" s="3" t="s">
        <v>29</v>
      </c>
    </row>
    <row r="5" spans="1:14" x14ac:dyDescent="0.25">
      <c r="C5" s="4">
        <v>3000</v>
      </c>
      <c r="D5" s="4">
        <v>3000</v>
      </c>
      <c r="E5" s="4">
        <v>3000</v>
      </c>
      <c r="F5" s="4">
        <v>3000</v>
      </c>
      <c r="G5" s="4">
        <v>3000</v>
      </c>
      <c r="H5" s="4">
        <v>3000</v>
      </c>
      <c r="I5" s="4">
        <v>3000</v>
      </c>
      <c r="J5" s="4">
        <v>3000</v>
      </c>
      <c r="K5" s="4">
        <v>3000</v>
      </c>
      <c r="L5" s="4">
        <v>3000</v>
      </c>
      <c r="M5" s="4">
        <v>3000</v>
      </c>
      <c r="N5" s="4">
        <v>3000</v>
      </c>
    </row>
    <row r="7" spans="1:14" x14ac:dyDescent="0.25">
      <c r="B7">
        <v>2019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24</v>
      </c>
      <c r="J7" s="3" t="s">
        <v>25</v>
      </c>
      <c r="K7" s="3" t="s">
        <v>26</v>
      </c>
      <c r="L7" s="3" t="s">
        <v>27</v>
      </c>
      <c r="M7" s="3" t="s">
        <v>28</v>
      </c>
      <c r="N7" s="3" t="s">
        <v>29</v>
      </c>
    </row>
    <row r="8" spans="1:14" x14ac:dyDescent="0.25">
      <c r="C8" s="4">
        <v>3800</v>
      </c>
      <c r="D8" s="4">
        <v>3800</v>
      </c>
      <c r="E8" s="4">
        <v>4000</v>
      </c>
      <c r="F8" s="4">
        <v>4000</v>
      </c>
      <c r="G8" s="4">
        <v>4000</v>
      </c>
      <c r="H8" s="4">
        <v>4000</v>
      </c>
      <c r="I8" s="4">
        <v>4000</v>
      </c>
      <c r="J8" s="4">
        <v>4000</v>
      </c>
      <c r="K8" s="4">
        <v>7000</v>
      </c>
      <c r="L8" s="4">
        <v>7000</v>
      </c>
      <c r="M8" s="4">
        <v>7000</v>
      </c>
      <c r="N8" s="4">
        <v>7000</v>
      </c>
    </row>
    <row r="10" spans="1:14" x14ac:dyDescent="0.25">
      <c r="B10">
        <v>2020</v>
      </c>
      <c r="C10" s="3" t="s">
        <v>18</v>
      </c>
      <c r="D10" s="3" t="s">
        <v>19</v>
      </c>
      <c r="E10" s="3" t="s">
        <v>20</v>
      </c>
      <c r="F10" s="3" t="s">
        <v>21</v>
      </c>
      <c r="G10" s="3" t="s">
        <v>22</v>
      </c>
      <c r="H10" s="3" t="s">
        <v>23</v>
      </c>
      <c r="I10" s="3" t="s">
        <v>24</v>
      </c>
      <c r="J10" s="3" t="s">
        <v>25</v>
      </c>
      <c r="K10" s="3" t="s">
        <v>26</v>
      </c>
      <c r="L10" s="3" t="s">
        <v>27</v>
      </c>
      <c r="M10" s="3" t="s">
        <v>28</v>
      </c>
      <c r="N10" s="3" t="s">
        <v>29</v>
      </c>
    </row>
    <row r="11" spans="1:14" x14ac:dyDescent="0.25">
      <c r="C11" s="4">
        <v>7000</v>
      </c>
      <c r="D11" s="4">
        <v>5000</v>
      </c>
      <c r="E11" s="4">
        <v>5000</v>
      </c>
      <c r="F11" s="4">
        <v>5000</v>
      </c>
      <c r="G11" s="4">
        <v>5000</v>
      </c>
      <c r="H11" s="5">
        <v>7000</v>
      </c>
      <c r="I11" s="1"/>
      <c r="J11" s="1"/>
      <c r="K11" s="1"/>
      <c r="L11" s="1"/>
      <c r="M11" s="1"/>
      <c r="N11" s="1"/>
    </row>
    <row r="13" spans="1:14" x14ac:dyDescent="0.25">
      <c r="A13" t="s">
        <v>37</v>
      </c>
      <c r="B13" t="s">
        <v>38</v>
      </c>
    </row>
    <row r="15" spans="1:14" x14ac:dyDescent="0.25">
      <c r="C15" t="s">
        <v>84</v>
      </c>
    </row>
    <row r="18" spans="2:3" x14ac:dyDescent="0.25">
      <c r="B18" t="s">
        <v>85</v>
      </c>
      <c r="C18" t="s">
        <v>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29471-7314-4DDE-9B72-E26F04FF200B}">
  <dimension ref="A1:J6"/>
  <sheetViews>
    <sheetView workbookViewId="0">
      <selection activeCell="D32" sqref="D32"/>
    </sheetView>
  </sheetViews>
  <sheetFormatPr defaultRowHeight="15" x14ac:dyDescent="0.25"/>
  <cols>
    <col min="1" max="1" width="6.7109375" customWidth="1"/>
    <col min="2" max="2" width="36.85546875" customWidth="1"/>
    <col min="3" max="8" width="21.5703125" customWidth="1"/>
    <col min="9" max="14" width="21.7109375" customWidth="1"/>
  </cols>
  <sheetData>
    <row r="1" spans="1:10" x14ac:dyDescent="0.25">
      <c r="A1" t="s">
        <v>40</v>
      </c>
      <c r="B1" t="s">
        <v>41</v>
      </c>
      <c r="H1" t="s">
        <v>42</v>
      </c>
      <c r="J1" s="34">
        <v>44008</v>
      </c>
    </row>
    <row r="2" spans="1:10" x14ac:dyDescent="0.25">
      <c r="C2" s="3" t="s">
        <v>43</v>
      </c>
      <c r="D2" s="3" t="s">
        <v>45</v>
      </c>
      <c r="E2" s="3" t="s">
        <v>46</v>
      </c>
      <c r="F2" s="3" t="s">
        <v>47</v>
      </c>
      <c r="G2" s="6" t="s">
        <v>44</v>
      </c>
      <c r="J2" s="2"/>
    </row>
    <row r="3" spans="1:10" x14ac:dyDescent="0.25">
      <c r="B3" t="s">
        <v>14</v>
      </c>
      <c r="C3" s="10">
        <v>274</v>
      </c>
      <c r="D3" s="10">
        <v>363</v>
      </c>
      <c r="E3" s="10">
        <v>352</v>
      </c>
      <c r="F3" s="10">
        <v>522</v>
      </c>
      <c r="G3" s="10">
        <f>SUM(C3:F3)</f>
        <v>1511</v>
      </c>
    </row>
    <row r="4" spans="1:10" x14ac:dyDescent="0.25">
      <c r="B4" t="s">
        <v>15</v>
      </c>
      <c r="C4" s="10">
        <v>9</v>
      </c>
      <c r="D4" s="10">
        <v>13</v>
      </c>
      <c r="E4" s="10">
        <v>21</v>
      </c>
      <c r="F4" s="10">
        <v>42</v>
      </c>
      <c r="G4" s="10">
        <f>SUM(C4:F4)</f>
        <v>85</v>
      </c>
    </row>
    <row r="5" spans="1:10" x14ac:dyDescent="0.25">
      <c r="B5" t="s">
        <v>16</v>
      </c>
      <c r="C5" s="10">
        <v>0</v>
      </c>
      <c r="D5" s="10">
        <v>2</v>
      </c>
      <c r="E5" s="10">
        <v>0</v>
      </c>
      <c r="F5" s="10">
        <v>0</v>
      </c>
      <c r="G5" s="10">
        <f>SUM(C5:F5)</f>
        <v>2</v>
      </c>
    </row>
    <row r="6" spans="1:10" x14ac:dyDescent="0.25">
      <c r="B6" t="s">
        <v>44</v>
      </c>
      <c r="C6" s="10">
        <v>283</v>
      </c>
      <c r="D6" s="10">
        <v>378</v>
      </c>
      <c r="E6" s="10">
        <v>373</v>
      </c>
      <c r="F6" s="10">
        <v>564</v>
      </c>
      <c r="G6" s="10">
        <f>SUM(C6:F6)</f>
        <v>1598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E61B2-7EAA-4E45-B456-A8C3E7DCA837}">
  <dimension ref="A1:G82"/>
  <sheetViews>
    <sheetView tabSelected="1" topLeftCell="A41" workbookViewId="0">
      <selection activeCell="D41" sqref="D41"/>
    </sheetView>
  </sheetViews>
  <sheetFormatPr defaultRowHeight="15" x14ac:dyDescent="0.25"/>
  <cols>
    <col min="1" max="1" width="6.7109375" customWidth="1"/>
    <col min="2" max="2" width="36.85546875" customWidth="1"/>
    <col min="3" max="3" width="21.5703125" customWidth="1"/>
    <col min="4" max="4" width="25.5703125" customWidth="1"/>
    <col min="5" max="5" width="21.5703125" customWidth="1"/>
    <col min="6" max="7" width="20.7109375" customWidth="1"/>
  </cols>
  <sheetData>
    <row r="1" spans="1:6" x14ac:dyDescent="0.25">
      <c r="A1" t="s">
        <v>48</v>
      </c>
      <c r="B1" t="s">
        <v>49</v>
      </c>
    </row>
    <row r="2" spans="1:6" x14ac:dyDescent="0.25">
      <c r="C2" s="3" t="s">
        <v>93</v>
      </c>
    </row>
    <row r="3" spans="1:6" x14ac:dyDescent="0.25">
      <c r="B3" t="s">
        <v>14</v>
      </c>
      <c r="C3" s="7">
        <v>24634</v>
      </c>
    </row>
    <row r="4" spans="1:6" x14ac:dyDescent="0.25">
      <c r="B4" t="s">
        <v>15</v>
      </c>
      <c r="C4" s="7">
        <v>3109</v>
      </c>
    </row>
    <row r="5" spans="1:6" x14ac:dyDescent="0.25">
      <c r="B5" t="s">
        <v>16</v>
      </c>
      <c r="C5" s="7">
        <v>28</v>
      </c>
    </row>
    <row r="6" spans="1:6" x14ac:dyDescent="0.25">
      <c r="B6" t="s">
        <v>95</v>
      </c>
      <c r="C6" s="7">
        <v>27771</v>
      </c>
    </row>
    <row r="7" spans="1:6" x14ac:dyDescent="0.25">
      <c r="E7" s="2"/>
      <c r="F7" s="2"/>
    </row>
    <row r="8" spans="1:6" x14ac:dyDescent="0.25">
      <c r="B8" t="s">
        <v>50</v>
      </c>
      <c r="C8" s="2"/>
      <c r="D8" s="2"/>
    </row>
    <row r="9" spans="1:6" x14ac:dyDescent="0.25">
      <c r="C9" s="3" t="s">
        <v>93</v>
      </c>
      <c r="E9" s="14"/>
    </row>
    <row r="10" spans="1:6" x14ac:dyDescent="0.25">
      <c r="B10" t="s">
        <v>14</v>
      </c>
      <c r="C10" s="1">
        <v>4510</v>
      </c>
    </row>
    <row r="11" spans="1:6" x14ac:dyDescent="0.25">
      <c r="B11" t="s">
        <v>15</v>
      </c>
      <c r="C11" s="1">
        <v>440</v>
      </c>
    </row>
    <row r="12" spans="1:6" x14ac:dyDescent="0.25">
      <c r="B12" t="s">
        <v>16</v>
      </c>
      <c r="C12" s="1">
        <v>0</v>
      </c>
    </row>
    <row r="13" spans="1:6" x14ac:dyDescent="0.25">
      <c r="B13" t="s">
        <v>94</v>
      </c>
      <c r="C13" s="1">
        <v>4950</v>
      </c>
    </row>
    <row r="14" spans="1:6" x14ac:dyDescent="0.25">
      <c r="C14" s="2"/>
    </row>
    <row r="15" spans="1:6" x14ac:dyDescent="0.25">
      <c r="B15" t="s">
        <v>142</v>
      </c>
      <c r="C15" s="2"/>
    </row>
    <row r="16" spans="1:6" x14ac:dyDescent="0.25">
      <c r="B16" t="s">
        <v>14</v>
      </c>
      <c r="C16" s="36">
        <v>0.81691970447349194</v>
      </c>
    </row>
    <row r="17" spans="1:5" x14ac:dyDescent="0.25">
      <c r="B17" t="s">
        <v>15</v>
      </c>
      <c r="C17" s="36">
        <v>0.85847539401736894</v>
      </c>
    </row>
    <row r="18" spans="1:5" x14ac:dyDescent="0.25">
      <c r="B18" t="s">
        <v>16</v>
      </c>
      <c r="C18" s="36">
        <v>1</v>
      </c>
    </row>
    <row r="21" spans="1:5" x14ac:dyDescent="0.25">
      <c r="A21" t="s">
        <v>51</v>
      </c>
      <c r="B21" t="s">
        <v>52</v>
      </c>
    </row>
    <row r="22" spans="1:5" x14ac:dyDescent="0.25">
      <c r="C22" s="3">
        <v>2018</v>
      </c>
    </row>
    <row r="23" spans="1:5" x14ac:dyDescent="0.25">
      <c r="B23" t="s">
        <v>14</v>
      </c>
      <c r="C23" s="7">
        <v>25597</v>
      </c>
    </row>
    <row r="24" spans="1:5" x14ac:dyDescent="0.25">
      <c r="B24" t="s">
        <v>15</v>
      </c>
      <c r="C24" s="7">
        <v>2992</v>
      </c>
    </row>
    <row r="25" spans="1:5" x14ac:dyDescent="0.25">
      <c r="B25" t="s">
        <v>16</v>
      </c>
      <c r="C25" s="7">
        <v>29</v>
      </c>
    </row>
    <row r="26" spans="1:5" x14ac:dyDescent="0.25">
      <c r="B26" t="s">
        <v>17</v>
      </c>
      <c r="C26" s="7">
        <v>28618</v>
      </c>
    </row>
    <row r="27" spans="1:5" x14ac:dyDescent="0.25">
      <c r="C27" s="37"/>
    </row>
    <row r="28" spans="1:5" x14ac:dyDescent="0.25">
      <c r="B28" t="s">
        <v>53</v>
      </c>
    </row>
    <row r="29" spans="1:5" x14ac:dyDescent="0.25">
      <c r="C29" s="17" t="s">
        <v>113</v>
      </c>
    </row>
    <row r="30" spans="1:5" x14ac:dyDescent="0.25">
      <c r="B30" t="s">
        <v>14</v>
      </c>
      <c r="C30" s="1">
        <v>4318</v>
      </c>
      <c r="E30" s="14"/>
    </row>
    <row r="31" spans="1:5" x14ac:dyDescent="0.25">
      <c r="B31" t="s">
        <v>15</v>
      </c>
      <c r="C31" s="1">
        <v>419</v>
      </c>
    </row>
    <row r="32" spans="1:5" x14ac:dyDescent="0.25">
      <c r="B32" t="s">
        <v>16</v>
      </c>
      <c r="C32" s="1">
        <v>0</v>
      </c>
    </row>
    <row r="33" spans="1:3" x14ac:dyDescent="0.25">
      <c r="B33" t="s">
        <v>17</v>
      </c>
      <c r="C33" s="1">
        <v>4737</v>
      </c>
    </row>
    <row r="35" spans="1:3" x14ac:dyDescent="0.25">
      <c r="B35" t="s">
        <v>142</v>
      </c>
      <c r="C35" s="2"/>
    </row>
    <row r="36" spans="1:3" x14ac:dyDescent="0.25">
      <c r="B36" t="s">
        <v>14</v>
      </c>
      <c r="C36" s="36">
        <v>0.83130835644802126</v>
      </c>
    </row>
    <row r="37" spans="1:3" x14ac:dyDescent="0.25">
      <c r="B37" t="s">
        <v>15</v>
      </c>
      <c r="C37" s="41">
        <v>0.85995989304812837</v>
      </c>
    </row>
    <row r="38" spans="1:3" x14ac:dyDescent="0.25">
      <c r="B38" t="s">
        <v>16</v>
      </c>
      <c r="C38" s="36">
        <v>1</v>
      </c>
    </row>
    <row r="45" spans="1:3" x14ac:dyDescent="0.25">
      <c r="A45" t="s">
        <v>54</v>
      </c>
      <c r="B45" t="s">
        <v>55</v>
      </c>
    </row>
    <row r="46" spans="1:3" x14ac:dyDescent="0.25">
      <c r="C46" s="3">
        <v>2019</v>
      </c>
    </row>
    <row r="47" spans="1:3" x14ac:dyDescent="0.25">
      <c r="B47" t="s">
        <v>14</v>
      </c>
      <c r="C47" s="1">
        <v>25886</v>
      </c>
    </row>
    <row r="48" spans="1:3" x14ac:dyDescent="0.25">
      <c r="B48" t="s">
        <v>15</v>
      </c>
      <c r="C48" s="1">
        <v>2920</v>
      </c>
    </row>
    <row r="49" spans="1:3" x14ac:dyDescent="0.25">
      <c r="B49" t="s">
        <v>16</v>
      </c>
      <c r="C49" s="1">
        <v>37</v>
      </c>
    </row>
    <row r="50" spans="1:3" x14ac:dyDescent="0.25">
      <c r="B50" t="s">
        <v>90</v>
      </c>
      <c r="C50" s="1">
        <v>28843</v>
      </c>
    </row>
    <row r="51" spans="1:3" x14ac:dyDescent="0.25">
      <c r="B51" t="s">
        <v>56</v>
      </c>
    </row>
    <row r="52" spans="1:3" x14ac:dyDescent="0.25">
      <c r="B52" t="s">
        <v>14</v>
      </c>
      <c r="C52" s="1">
        <v>4356</v>
      </c>
    </row>
    <row r="53" spans="1:3" x14ac:dyDescent="0.25">
      <c r="B53" t="s">
        <v>15</v>
      </c>
      <c r="C53" s="1">
        <v>423</v>
      </c>
    </row>
    <row r="54" spans="1:3" x14ac:dyDescent="0.25">
      <c r="B54" t="s">
        <v>16</v>
      </c>
      <c r="C54" s="1">
        <v>0</v>
      </c>
    </row>
    <row r="55" spans="1:3" x14ac:dyDescent="0.25">
      <c r="B55" t="s">
        <v>91</v>
      </c>
      <c r="C55" s="1">
        <v>4779</v>
      </c>
    </row>
    <row r="57" spans="1:3" x14ac:dyDescent="0.25">
      <c r="B57" t="s">
        <v>142</v>
      </c>
      <c r="C57" s="2"/>
    </row>
    <row r="58" spans="1:3" x14ac:dyDescent="0.25">
      <c r="B58" t="s">
        <v>14</v>
      </c>
      <c r="C58" s="36">
        <v>0.83172371165881165</v>
      </c>
    </row>
    <row r="59" spans="1:3" x14ac:dyDescent="0.25">
      <c r="B59" t="s">
        <v>15</v>
      </c>
      <c r="C59" s="36">
        <v>0.85513698630136981</v>
      </c>
    </row>
    <row r="60" spans="1:3" x14ac:dyDescent="0.25">
      <c r="B60" t="s">
        <v>16</v>
      </c>
      <c r="C60" s="36">
        <v>1</v>
      </c>
    </row>
    <row r="64" spans="1:3" x14ac:dyDescent="0.25">
      <c r="A64" t="s">
        <v>57</v>
      </c>
      <c r="B64" t="s">
        <v>92</v>
      </c>
    </row>
    <row r="65" spans="2:7" x14ac:dyDescent="0.25">
      <c r="C65" s="3" t="s">
        <v>18</v>
      </c>
      <c r="D65" s="3" t="s">
        <v>19</v>
      </c>
      <c r="E65" s="3" t="s">
        <v>20</v>
      </c>
      <c r="F65" s="3" t="s">
        <v>22</v>
      </c>
      <c r="G65" s="3" t="s">
        <v>23</v>
      </c>
    </row>
    <row r="66" spans="2:7" x14ac:dyDescent="0.25">
      <c r="B66" t="s">
        <v>14</v>
      </c>
      <c r="C66" s="1">
        <v>25911</v>
      </c>
      <c r="D66" s="1">
        <v>25962</v>
      </c>
      <c r="E66" s="1">
        <v>25994</v>
      </c>
      <c r="F66" s="1">
        <v>26165</v>
      </c>
      <c r="G66" s="1">
        <v>26254</v>
      </c>
    </row>
    <row r="67" spans="2:7" x14ac:dyDescent="0.25">
      <c r="B67" t="s">
        <v>15</v>
      </c>
      <c r="C67" s="1">
        <v>2421</v>
      </c>
      <c r="D67" s="1">
        <v>2413</v>
      </c>
      <c r="E67" s="1">
        <v>2422</v>
      </c>
      <c r="F67" s="1">
        <v>2430</v>
      </c>
      <c r="G67" s="1">
        <v>2438</v>
      </c>
    </row>
    <row r="68" spans="2:7" x14ac:dyDescent="0.25">
      <c r="B68" t="s">
        <v>16</v>
      </c>
      <c r="C68" s="1">
        <v>37</v>
      </c>
      <c r="D68" s="1">
        <v>37</v>
      </c>
      <c r="E68" s="1">
        <v>37</v>
      </c>
      <c r="F68" s="1">
        <v>37</v>
      </c>
      <c r="G68" s="1">
        <v>37</v>
      </c>
    </row>
    <row r="69" spans="2:7" x14ac:dyDescent="0.25">
      <c r="B69" t="s">
        <v>17</v>
      </c>
      <c r="C69" s="1">
        <v>28369</v>
      </c>
      <c r="D69" s="1">
        <v>28412</v>
      </c>
      <c r="E69" s="1">
        <v>28453</v>
      </c>
      <c r="F69" s="1">
        <v>28632</v>
      </c>
      <c r="G69" s="1">
        <v>28729</v>
      </c>
    </row>
    <row r="70" spans="2:7" x14ac:dyDescent="0.25">
      <c r="B70" t="s">
        <v>58</v>
      </c>
    </row>
    <row r="71" spans="2:7" x14ac:dyDescent="0.25">
      <c r="C71" s="3" t="s">
        <v>18</v>
      </c>
      <c r="D71" s="3" t="s">
        <v>19</v>
      </c>
      <c r="E71" s="3" t="s">
        <v>20</v>
      </c>
      <c r="F71" s="3" t="s">
        <v>22</v>
      </c>
      <c r="G71" s="3" t="s">
        <v>23</v>
      </c>
    </row>
    <row r="72" spans="2:7" x14ac:dyDescent="0.25">
      <c r="B72" t="s">
        <v>14</v>
      </c>
      <c r="C72" s="1">
        <v>4583</v>
      </c>
      <c r="D72" s="1">
        <v>4368</v>
      </c>
      <c r="E72" s="1">
        <v>2209</v>
      </c>
      <c r="F72" s="1">
        <v>0</v>
      </c>
      <c r="G72" s="1">
        <v>0</v>
      </c>
    </row>
    <row r="73" spans="2:7" x14ac:dyDescent="0.25">
      <c r="B73" t="s">
        <v>15</v>
      </c>
      <c r="C73" s="1">
        <v>528</v>
      </c>
      <c r="D73" s="1">
        <v>444</v>
      </c>
      <c r="E73" s="1">
        <v>257</v>
      </c>
      <c r="F73" s="1">
        <v>0</v>
      </c>
      <c r="G73" s="1">
        <v>0</v>
      </c>
    </row>
    <row r="74" spans="2:7" x14ac:dyDescent="0.25">
      <c r="B74" t="s">
        <v>16</v>
      </c>
      <c r="C74" s="1"/>
      <c r="D74" s="1"/>
      <c r="E74" s="1"/>
      <c r="F74" s="1"/>
      <c r="G74" s="1"/>
    </row>
    <row r="75" spans="2:7" x14ac:dyDescent="0.25">
      <c r="B75" t="s">
        <v>17</v>
      </c>
      <c r="C75" s="1">
        <v>5111</v>
      </c>
      <c r="D75" s="1">
        <v>4812</v>
      </c>
      <c r="E75" s="1">
        <v>2466</v>
      </c>
      <c r="F75" s="1">
        <v>0</v>
      </c>
      <c r="G75" s="1">
        <v>0</v>
      </c>
    </row>
    <row r="77" spans="2:7" x14ac:dyDescent="0.25">
      <c r="B77" t="s">
        <v>142</v>
      </c>
      <c r="C77" s="2"/>
    </row>
    <row r="78" spans="2:7" x14ac:dyDescent="0.25">
      <c r="B78" t="s">
        <v>14</v>
      </c>
      <c r="C78" s="18">
        <v>0.82312531357338581</v>
      </c>
      <c r="D78" s="18">
        <v>0.83175410214929513</v>
      </c>
      <c r="E78" s="18">
        <v>0.91501885050396248</v>
      </c>
      <c r="F78" s="18"/>
      <c r="G78" s="18"/>
    </row>
    <row r="79" spans="2:7" x14ac:dyDescent="0.25">
      <c r="B79" t="s">
        <v>15</v>
      </c>
      <c r="C79" s="18">
        <v>0.78190830235439901</v>
      </c>
      <c r="D79" s="18">
        <v>0.81599668462494823</v>
      </c>
      <c r="E79" s="18">
        <v>0.89388934764657302</v>
      </c>
      <c r="F79" s="18"/>
      <c r="G79" s="18"/>
    </row>
    <row r="80" spans="2:7" x14ac:dyDescent="0.25">
      <c r="B80" t="s">
        <v>16</v>
      </c>
      <c r="C80" s="18">
        <v>1</v>
      </c>
      <c r="D80" s="18"/>
      <c r="E80" s="18"/>
      <c r="F80" s="18"/>
      <c r="G80" s="18"/>
    </row>
    <row r="81" spans="2:4" x14ac:dyDescent="0.25">
      <c r="C81" s="36"/>
      <c r="D81" s="36"/>
    </row>
    <row r="82" spans="2:4" x14ac:dyDescent="0.25">
      <c r="B82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Pike</dc:creator>
  <cp:lastModifiedBy>SKO</cp:lastModifiedBy>
  <dcterms:created xsi:type="dcterms:W3CDTF">2020-06-25T18:42:47Z</dcterms:created>
  <dcterms:modified xsi:type="dcterms:W3CDTF">2020-07-21T01:33:37Z</dcterms:modified>
</cp:coreProperties>
</file>