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 COVID Deferrals/Discovery/STAFF 1st Set Data Requests (16)/"/>
    </mc:Choice>
  </mc:AlternateContent>
  <xr:revisionPtr revIDLastSave="0" documentId="13_ncr:1_{1A0F84B6-0202-4D38-93C1-ECC0E254E9C7}" xr6:coauthVersionLast="41" xr6:coauthVersionMax="41" xr10:uidLastSave="{00000000-0000-0000-0000-000000000000}"/>
  <bookViews>
    <workbookView xWindow="28680" yWindow="-120" windowWidth="24240" windowHeight="13740" xr2:uid="{00000000-000D-0000-FFFF-FFFF00000000}"/>
  </bookViews>
  <sheets>
    <sheet name="Volumes" sheetId="4" r:id="rId1"/>
    <sheet name="Costs" sheetId="5" r:id="rId2"/>
  </sheets>
  <definedNames>
    <definedName name="_xlnm.Print_Titles" localSheetId="0">Volumes!$1:$2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5" l="1"/>
  <c r="D9" i="5"/>
  <c r="D7" i="5"/>
  <c r="D6" i="5"/>
  <c r="C12" i="5" l="1"/>
  <c r="D8" i="5"/>
  <c r="D10" i="5"/>
  <c r="D12" i="5"/>
  <c r="B12" i="5"/>
  <c r="D11" i="4" l="1"/>
  <c r="D10" i="4"/>
  <c r="D9" i="4"/>
  <c r="D8" i="4"/>
  <c r="D7" i="4"/>
  <c r="D19" i="4"/>
  <c r="D18" i="4"/>
  <c r="D17" i="4"/>
  <c r="D16" i="4"/>
  <c r="D15" i="4"/>
  <c r="D24" i="4"/>
  <c r="D25" i="4"/>
  <c r="D26" i="4"/>
  <c r="D27" i="4"/>
  <c r="D23" i="4"/>
  <c r="I7" i="4"/>
  <c r="H28" i="4"/>
  <c r="F28" i="4"/>
  <c r="C28" i="4"/>
  <c r="B28" i="4"/>
  <c r="I27" i="4"/>
  <c r="I26" i="4"/>
  <c r="K26" i="4" s="1"/>
  <c r="I25" i="4"/>
  <c r="K25" i="4" s="1"/>
  <c r="I24" i="4"/>
  <c r="K24" i="4" s="1"/>
  <c r="I23" i="4"/>
  <c r="H20" i="4"/>
  <c r="F20" i="4"/>
  <c r="C20" i="4"/>
  <c r="B20" i="4"/>
  <c r="I19" i="4"/>
  <c r="K19" i="4" s="1"/>
  <c r="I18" i="4"/>
  <c r="K18" i="4" s="1"/>
  <c r="I17" i="4"/>
  <c r="I16" i="4"/>
  <c r="I15" i="4"/>
  <c r="I8" i="4"/>
  <c r="I9" i="4"/>
  <c r="I10" i="4"/>
  <c r="I11" i="4"/>
  <c r="H12" i="4"/>
  <c r="F12" i="4"/>
  <c r="C12" i="4"/>
  <c r="B12" i="4"/>
  <c r="B30" i="4" l="1"/>
  <c r="K17" i="4"/>
  <c r="C30" i="4"/>
  <c r="K27" i="4"/>
  <c r="F30" i="4"/>
  <c r="K23" i="4"/>
  <c r="K28" i="4" s="1"/>
  <c r="H30" i="4"/>
  <c r="K16" i="4"/>
  <c r="I12" i="4"/>
  <c r="I20" i="4"/>
  <c r="K15" i="4"/>
  <c r="I28" i="4"/>
  <c r="I30" i="4" s="1"/>
  <c r="K11" i="4"/>
  <c r="K10" i="4"/>
  <c r="K9" i="4"/>
  <c r="K8" i="4"/>
  <c r="K7" i="4"/>
  <c r="K20" i="4" l="1"/>
  <c r="K30" i="4" s="1"/>
  <c r="K12" i="4"/>
</calcChain>
</file>

<file path=xl/sharedStrings.xml><?xml version="1.0" encoding="utf-8"?>
<sst xmlns="http://schemas.openxmlformats.org/spreadsheetml/2006/main" count="73" uniqueCount="41">
  <si>
    <t>Current Year Actual</t>
  </si>
  <si>
    <t/>
  </si>
  <si>
    <t>Prior Year</t>
  </si>
  <si>
    <t>BILLED  Total</t>
  </si>
  <si>
    <t>Residential</t>
  </si>
  <si>
    <t>Commercial</t>
  </si>
  <si>
    <t>Industrial</t>
  </si>
  <si>
    <t>Street Lighting</t>
  </si>
  <si>
    <t>OPA</t>
  </si>
  <si>
    <t>Total:</t>
  </si>
  <si>
    <t>May 2020</t>
  </si>
  <si>
    <t>Adjusted Change in kWh</t>
  </si>
  <si>
    <t>Base Revenue Impact</t>
  </si>
  <si>
    <t>Average Base Rate ($/kWh)</t>
  </si>
  <si>
    <t>Variance due to Weather</t>
  </si>
  <si>
    <t>(a)</t>
  </si>
  <si>
    <t>(b)</t>
  </si>
  <si>
    <t>(c)=(a)÷(b)</t>
  </si>
  <si>
    <t>(d)</t>
  </si>
  <si>
    <t>(e)</t>
  </si>
  <si>
    <t>Change in kWh Sales</t>
  </si>
  <si>
    <t>April 2020</t>
  </si>
  <si>
    <t>March 2020</t>
  </si>
  <si>
    <t>Actual (kWh)</t>
  </si>
  <si>
    <t>Actual 
Base Revenues</t>
  </si>
  <si>
    <t>Total (March-May)</t>
  </si>
  <si>
    <t>DEK-E</t>
  </si>
  <si>
    <t>DEK-G</t>
  </si>
  <si>
    <t>Total</t>
  </si>
  <si>
    <t>Incremental Costs:</t>
  </si>
  <si>
    <t>Costs for remote work (including IT, bandwidth, servers)</t>
  </si>
  <si>
    <t>Other</t>
  </si>
  <si>
    <t>$ in thousands</t>
  </si>
  <si>
    <t>(f)=(a)-(d)-(e)</t>
  </si>
  <si>
    <t>(g)=(f)*(c)</t>
  </si>
  <si>
    <t>Safety related (including PPE, testing, signage, extra cleaning)</t>
  </si>
  <si>
    <t>Credit card fees</t>
  </si>
  <si>
    <t>(1) Reflects an estimate of bad debt Duke Energy Kentucky will incur as a result of COVID-19.  This estimate has not yet been recorded on Duke Energy Kentucky's books and will be refined over time.</t>
  </si>
  <si>
    <t>(2)  Duke Energy provided a $1,500 stipend to eligible employees, based on income, to help with unplanned expenses</t>
  </si>
  <si>
    <r>
      <t xml:space="preserve">Pandemic assistance for qualifying employees </t>
    </r>
    <r>
      <rPr>
        <vertAlign val="superscript"/>
        <sz val="9"/>
        <color theme="1"/>
        <rFont val="Arial"/>
        <family val="2"/>
      </rPr>
      <t>(2)</t>
    </r>
  </si>
  <si>
    <r>
      <t xml:space="preserve">Bad debt/Charge offs </t>
    </r>
    <r>
      <rPr>
        <vertAlign val="superscript"/>
        <sz val="9"/>
        <color theme="1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</si>
</sst>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10409]#,##0;\(#,##0\)"/>
    <numFmt numFmtId="165" formatCode="[$-10409]#,##0.00000000;\-#,##0.00000000"/>
    <numFmt numFmtId="166" formatCode="_(* #,##0.0000_);_(* \(#,##0.0000\);_(* &quot;-&quot;??_);_(@_)"/>
    <numFmt numFmtId="167" formatCode="&quot;$&quot;#,##0"/>
    <numFmt numFmtId="168" formatCode="&quot;$&quot;#,##0.00000000_);\(&quot;$&quot;#,##0.00000000\)"/>
    <numFmt numFmtId="169" formatCode="#,##0.00000000_);\(#,##0.00000000\)"/>
    <numFmt numFmtId="170" formatCode="_(* #,##0_);_(* \(#,##0\);_(* &quot;-&quot;??_);_(@_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3" xfId="0" quotePrefix="1" applyNumberFormat="1" applyFont="1" applyFill="1" applyBorder="1" applyAlignment="1">
      <alignment horizontal="center" vertical="center" wrapText="1" readingOrder="1"/>
    </xf>
    <xf numFmtId="0" fontId="2" fillId="0" borderId="0" xfId="0" quotePrefix="1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quotePrefix="1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quotePrefix="1" applyNumberFormat="1" applyFont="1" applyFill="1" applyBorder="1" applyAlignment="1">
      <alignment horizontal="center" vertical="center" wrapText="1" readingOrder="1"/>
    </xf>
    <xf numFmtId="0" fontId="3" fillId="0" borderId="0" xfId="0" quotePrefix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5" fontId="2" fillId="0" borderId="0" xfId="0" applyNumberFormat="1" applyFont="1" applyFill="1" applyBorder="1" applyAlignment="1">
      <alignment horizontal="right" vertical="center" wrapText="1" readingOrder="1"/>
    </xf>
    <xf numFmtId="168" fontId="2" fillId="0" borderId="0" xfId="0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7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5" fontId="3" fillId="0" borderId="2" xfId="0" applyNumberFormat="1" applyFont="1" applyFill="1" applyBorder="1" applyAlignment="1">
      <alignment horizontal="right" vertical="center" wrapText="1" readingOrder="1"/>
    </xf>
    <xf numFmtId="169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6" fontId="6" fillId="0" borderId="0" xfId="1" applyNumberFormat="1" applyFont="1" applyFill="1" applyBorder="1" applyAlignment="1">
      <alignment vertical="center"/>
    </xf>
    <xf numFmtId="166" fontId="6" fillId="0" borderId="0" xfId="1" quotePrefix="1" applyNumberFormat="1" applyFont="1" applyFill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5" fontId="10" fillId="0" borderId="0" xfId="3" applyNumberFormat="1" applyFont="1" applyAlignment="1">
      <alignment vertical="center"/>
    </xf>
    <xf numFmtId="37" fontId="10" fillId="0" borderId="0" xfId="3" applyNumberFormat="1" applyFont="1" applyAlignment="1">
      <alignment vertical="center"/>
    </xf>
    <xf numFmtId="5" fontId="9" fillId="0" borderId="3" xfId="3" applyNumberFormat="1" applyFont="1" applyBorder="1" applyAlignment="1">
      <alignment vertical="center"/>
    </xf>
    <xf numFmtId="170" fontId="10" fillId="0" borderId="0" xfId="3" applyNumberFormat="1" applyFont="1" applyAlignment="1">
      <alignment vertical="center"/>
    </xf>
    <xf numFmtId="0" fontId="9" fillId="0" borderId="3" xfId="2" applyFont="1" applyBorder="1" applyAlignment="1">
      <alignment horizontal="left" vertical="center" indent="1"/>
    </xf>
    <xf numFmtId="0" fontId="11" fillId="0" borderId="5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7" fontId="6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8" fillId="0" borderId="0" xfId="2" quotePrefix="1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">
    <cellStyle name="Comma" xfId="1" builtinId="3"/>
    <cellStyle name="Comma 2" xfId="3" xr:uid="{19E975B3-8383-49AB-BAE2-CCEADAE70FD4}"/>
    <cellStyle name="Normal" xfId="0" builtinId="0"/>
    <cellStyle name="Normal 2" xfId="2" xr:uid="{3E7CDEF7-4D67-4F4B-BBFB-B9B8442000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862C-C0B8-4F48-89FE-DC285E74066C}">
  <dimension ref="A3:V32"/>
  <sheetViews>
    <sheetView showGridLines="0" tabSelected="1" view="pageLayout" zoomScaleNormal="100" workbookViewId="0">
      <selection activeCell="I1" sqref="I1"/>
    </sheetView>
  </sheetViews>
  <sheetFormatPr defaultColWidth="9.33203125" defaultRowHeight="16.2" customHeight="1" x14ac:dyDescent="0.3"/>
  <cols>
    <col min="1" max="1" width="16.33203125" style="6" customWidth="1"/>
    <col min="2" max="4" width="12.6640625" style="6" customWidth="1"/>
    <col min="5" max="5" width="0.6640625" style="6" customWidth="1"/>
    <col min="6" max="6" width="12.6640625" style="6" customWidth="1"/>
    <col min="7" max="7" width="0.6640625" style="6" customWidth="1"/>
    <col min="8" max="9" width="12.6640625" style="6" customWidth="1"/>
    <col min="10" max="10" width="0.6640625" style="6" customWidth="1"/>
    <col min="11" max="11" width="12.6640625" style="6" customWidth="1"/>
    <col min="12" max="12" width="9.33203125" style="6"/>
    <col min="13" max="13" width="13.33203125" style="22" bestFit="1" customWidth="1"/>
    <col min="14" max="14" width="12.44140625" style="22" customWidth="1"/>
    <col min="15" max="22" width="9.33203125" style="22"/>
    <col min="23" max="16384" width="9.33203125" style="6"/>
  </cols>
  <sheetData>
    <row r="3" spans="1:14" ht="16.2" customHeight="1" x14ac:dyDescent="0.3">
      <c r="B3" s="38" t="s">
        <v>0</v>
      </c>
      <c r="C3" s="39"/>
      <c r="D3" s="39"/>
      <c r="E3" s="1"/>
      <c r="F3" s="4" t="s">
        <v>2</v>
      </c>
      <c r="G3" s="1"/>
      <c r="H3" s="37" t="s">
        <v>20</v>
      </c>
      <c r="I3" s="37"/>
      <c r="J3" s="7"/>
      <c r="K3" s="7"/>
    </row>
    <row r="4" spans="1:14" ht="22.2" customHeight="1" x14ac:dyDescent="0.3">
      <c r="A4" s="1" t="s">
        <v>3</v>
      </c>
      <c r="B4" s="9" t="s">
        <v>23</v>
      </c>
      <c r="C4" s="9" t="s">
        <v>24</v>
      </c>
      <c r="D4" s="9" t="s">
        <v>13</v>
      </c>
      <c r="E4" s="1"/>
      <c r="F4" s="9" t="s">
        <v>23</v>
      </c>
      <c r="G4" s="1"/>
      <c r="H4" s="4" t="s">
        <v>14</v>
      </c>
      <c r="I4" s="10" t="s">
        <v>11</v>
      </c>
      <c r="J4" s="11"/>
      <c r="K4" s="21" t="s">
        <v>12</v>
      </c>
    </row>
    <row r="5" spans="1:14" ht="16.2" customHeight="1" x14ac:dyDescent="0.3">
      <c r="B5" s="2" t="s">
        <v>15</v>
      </c>
      <c r="C5" s="2" t="s">
        <v>16</v>
      </c>
      <c r="D5" s="2" t="s">
        <v>17</v>
      </c>
      <c r="E5" s="8"/>
      <c r="F5" s="2" t="s">
        <v>18</v>
      </c>
      <c r="G5" s="8"/>
      <c r="H5" s="2" t="s">
        <v>19</v>
      </c>
      <c r="I5" s="2" t="s">
        <v>33</v>
      </c>
      <c r="J5" s="3"/>
      <c r="K5" s="2" t="s">
        <v>34</v>
      </c>
    </row>
    <row r="6" spans="1:14" ht="16.2" customHeight="1" x14ac:dyDescent="0.3">
      <c r="A6" s="5" t="s">
        <v>22</v>
      </c>
      <c r="B6" s="8" t="s">
        <v>1</v>
      </c>
      <c r="C6" s="8" t="s">
        <v>1</v>
      </c>
      <c r="D6" s="8" t="s">
        <v>1</v>
      </c>
      <c r="E6" s="8"/>
      <c r="F6" s="8" t="s">
        <v>1</v>
      </c>
      <c r="G6" s="8"/>
      <c r="H6" s="8" t="s">
        <v>1</v>
      </c>
      <c r="I6" s="8"/>
      <c r="J6" s="8"/>
      <c r="K6" s="8"/>
      <c r="N6" s="23"/>
    </row>
    <row r="7" spans="1:14" ht="16.2" customHeight="1" x14ac:dyDescent="0.3">
      <c r="A7" s="8" t="s">
        <v>4</v>
      </c>
      <c r="B7" s="12">
        <v>118422589</v>
      </c>
      <c r="C7" s="13">
        <v>7099159.96</v>
      </c>
      <c r="D7" s="14">
        <f>C7/B7</f>
        <v>5.9947684136512164E-2</v>
      </c>
      <c r="E7" s="14"/>
      <c r="F7" s="12">
        <v>126550045</v>
      </c>
      <c r="G7" s="12"/>
      <c r="H7" s="12">
        <v>-7749000</v>
      </c>
      <c r="I7" s="12">
        <f>+B7-F7-H7</f>
        <v>-378456</v>
      </c>
      <c r="J7" s="12"/>
      <c r="K7" s="13">
        <f>+I7*D7</f>
        <v>-22687.560747567848</v>
      </c>
    </row>
    <row r="8" spans="1:14" ht="16.2" customHeight="1" x14ac:dyDescent="0.3">
      <c r="A8" s="8" t="s">
        <v>5</v>
      </c>
      <c r="B8" s="12">
        <v>110447388</v>
      </c>
      <c r="C8" s="12">
        <v>5685088.9500000002</v>
      </c>
      <c r="D8" s="20">
        <f t="shared" ref="D8:D11" si="0">C8/B8</f>
        <v>5.1473276579433458E-2</v>
      </c>
      <c r="E8" s="15"/>
      <c r="F8" s="12">
        <v>110818022</v>
      </c>
      <c r="G8" s="12"/>
      <c r="H8" s="12">
        <v>56000</v>
      </c>
      <c r="I8" s="12">
        <f t="shared" ref="I8:I11" si="1">+B8-F8-H8</f>
        <v>-426634</v>
      </c>
      <c r="J8" s="12"/>
      <c r="K8" s="12">
        <f>+I8*D8</f>
        <v>-21960.249880190015</v>
      </c>
    </row>
    <row r="9" spans="1:14" ht="16.2" customHeight="1" x14ac:dyDescent="0.3">
      <c r="A9" s="8" t="s">
        <v>6</v>
      </c>
      <c r="B9" s="12">
        <v>63274476</v>
      </c>
      <c r="C9" s="12">
        <v>2581449.9300000002</v>
      </c>
      <c r="D9" s="20">
        <f t="shared" si="0"/>
        <v>4.0797650066671437E-2</v>
      </c>
      <c r="E9" s="15"/>
      <c r="F9" s="12">
        <v>64444950</v>
      </c>
      <c r="G9" s="12"/>
      <c r="H9" s="12">
        <v>67000</v>
      </c>
      <c r="I9" s="12">
        <f t="shared" si="1"/>
        <v>-1237474</v>
      </c>
      <c r="J9" s="12"/>
      <c r="K9" s="12">
        <f>+I9*D9</f>
        <v>-50486.03121860417</v>
      </c>
    </row>
    <row r="10" spans="1:14" ht="16.2" customHeight="1" x14ac:dyDescent="0.3">
      <c r="A10" s="8" t="s">
        <v>7</v>
      </c>
      <c r="B10" s="12">
        <v>1035944</v>
      </c>
      <c r="C10" s="12">
        <v>84820.59</v>
      </c>
      <c r="D10" s="20">
        <f t="shared" si="0"/>
        <v>8.1877582185909653E-2</v>
      </c>
      <c r="E10" s="15"/>
      <c r="F10" s="12">
        <v>1196919</v>
      </c>
      <c r="G10" s="12"/>
      <c r="H10" s="12">
        <v>0</v>
      </c>
      <c r="I10" s="12">
        <f t="shared" si="1"/>
        <v>-160975</v>
      </c>
      <c r="J10" s="12"/>
      <c r="K10" s="12">
        <f>+I10*D10</f>
        <v>-13180.243792376807</v>
      </c>
    </row>
    <row r="11" spans="1:14" ht="16.2" customHeight="1" x14ac:dyDescent="0.3">
      <c r="A11" s="8" t="s">
        <v>8</v>
      </c>
      <c r="B11" s="12">
        <v>20406930</v>
      </c>
      <c r="C11" s="12">
        <v>971033.43</v>
      </c>
      <c r="D11" s="14">
        <f t="shared" si="0"/>
        <v>4.7583513541723327E-2</v>
      </c>
      <c r="E11" s="14"/>
      <c r="F11" s="12">
        <v>21633886</v>
      </c>
      <c r="G11" s="12"/>
      <c r="H11" s="12">
        <v>-44000</v>
      </c>
      <c r="I11" s="12">
        <f t="shared" si="1"/>
        <v>-1182956</v>
      </c>
      <c r="J11" s="12"/>
      <c r="K11" s="12">
        <f>+I11*D11</f>
        <v>-56289.202845262858</v>
      </c>
    </row>
    <row r="12" spans="1:14" ht="16.2" customHeight="1" x14ac:dyDescent="0.3">
      <c r="A12" s="1" t="s">
        <v>9</v>
      </c>
      <c r="B12" s="16">
        <f>SUM(B7:B11)</f>
        <v>313587327</v>
      </c>
      <c r="C12" s="17">
        <f>SUM(C7:C11)</f>
        <v>16421552.859999999</v>
      </c>
      <c r="D12" s="18" t="s">
        <v>1</v>
      </c>
      <c r="E12" s="18"/>
      <c r="F12" s="16">
        <f>SUM(F7:F11)</f>
        <v>324643822</v>
      </c>
      <c r="G12" s="16"/>
      <c r="H12" s="16">
        <f>SUM(H7:H11)</f>
        <v>-7670000</v>
      </c>
      <c r="I12" s="16">
        <f>SUM(I7:I11)</f>
        <v>-3386495</v>
      </c>
      <c r="J12" s="16"/>
      <c r="K12" s="19">
        <f>SUM(K7:K11)</f>
        <v>-164603.28848400171</v>
      </c>
    </row>
    <row r="14" spans="1:14" ht="16.2" customHeight="1" x14ac:dyDescent="0.3">
      <c r="A14" s="5" t="s">
        <v>21</v>
      </c>
      <c r="B14" s="8" t="s">
        <v>1</v>
      </c>
      <c r="C14" s="8" t="s">
        <v>1</v>
      </c>
      <c r="D14" s="8" t="s">
        <v>1</v>
      </c>
      <c r="E14" s="8"/>
      <c r="F14" s="8" t="s">
        <v>1</v>
      </c>
      <c r="G14" s="8"/>
      <c r="H14" s="8" t="s">
        <v>1</v>
      </c>
      <c r="I14" s="8"/>
      <c r="J14" s="8"/>
      <c r="K14" s="8"/>
    </row>
    <row r="15" spans="1:14" ht="16.2" customHeight="1" x14ac:dyDescent="0.3">
      <c r="A15" s="8" t="s">
        <v>4</v>
      </c>
      <c r="B15" s="12">
        <v>98640261</v>
      </c>
      <c r="C15" s="13">
        <v>6155065.3099999996</v>
      </c>
      <c r="D15" s="14">
        <f>C15/B15</f>
        <v>6.2399118246453132E-2</v>
      </c>
      <c r="E15" s="14"/>
      <c r="F15" s="12">
        <v>97230259</v>
      </c>
      <c r="G15" s="12"/>
      <c r="H15" s="12">
        <v>-1383000</v>
      </c>
      <c r="I15" s="12">
        <f>+B15-F15-H15</f>
        <v>2793002</v>
      </c>
      <c r="J15" s="12"/>
      <c r="K15" s="13">
        <f>+I15*D15</f>
        <v>174280.86206058008</v>
      </c>
    </row>
    <row r="16" spans="1:14" ht="16.2" customHeight="1" x14ac:dyDescent="0.3">
      <c r="A16" s="8" t="s">
        <v>5</v>
      </c>
      <c r="B16" s="12">
        <v>95575081</v>
      </c>
      <c r="C16" s="12">
        <v>5021862.67</v>
      </c>
      <c r="D16" s="20">
        <f t="shared" ref="D16:D19" si="2">C16/B16</f>
        <v>5.2543640219358013E-2</v>
      </c>
      <c r="E16" s="15"/>
      <c r="F16" s="12">
        <v>108953765</v>
      </c>
      <c r="G16" s="12"/>
      <c r="H16" s="12">
        <v>190000</v>
      </c>
      <c r="I16" s="12">
        <f t="shared" ref="I16:I19" si="3">+B16-F16-H16</f>
        <v>-13568684</v>
      </c>
      <c r="J16" s="12"/>
      <c r="K16" s="12">
        <f>+I16*D16</f>
        <v>-712948.05034615961</v>
      </c>
    </row>
    <row r="17" spans="1:11" ht="16.2" customHeight="1" x14ac:dyDescent="0.3">
      <c r="A17" s="8" t="s">
        <v>6</v>
      </c>
      <c r="B17" s="12">
        <v>57986898</v>
      </c>
      <c r="C17" s="12">
        <v>2471795.89</v>
      </c>
      <c r="D17" s="20">
        <f t="shared" si="2"/>
        <v>4.2626799764319177E-2</v>
      </c>
      <c r="E17" s="15"/>
      <c r="F17" s="12">
        <v>65089306</v>
      </c>
      <c r="G17" s="12"/>
      <c r="H17" s="12">
        <v>86000</v>
      </c>
      <c r="I17" s="12">
        <f t="shared" si="3"/>
        <v>-7188408</v>
      </c>
      <c r="J17" s="12"/>
      <c r="K17" s="12">
        <f>+I17*D17</f>
        <v>-306418.82844023011</v>
      </c>
    </row>
    <row r="18" spans="1:11" ht="16.2" customHeight="1" x14ac:dyDescent="0.3">
      <c r="A18" s="8" t="s">
        <v>7</v>
      </c>
      <c r="B18" s="12">
        <v>1271600</v>
      </c>
      <c r="C18" s="12">
        <v>105933.2</v>
      </c>
      <c r="D18" s="20">
        <f t="shared" si="2"/>
        <v>8.3307014784523431E-2</v>
      </c>
      <c r="E18" s="15"/>
      <c r="F18" s="12">
        <v>1190233</v>
      </c>
      <c r="G18" s="12"/>
      <c r="H18" s="12">
        <v>0</v>
      </c>
      <c r="I18" s="12">
        <f t="shared" si="3"/>
        <v>81367</v>
      </c>
      <c r="J18" s="12"/>
      <c r="K18" s="12">
        <f>+I18*D18</f>
        <v>6778.441871972318</v>
      </c>
    </row>
    <row r="19" spans="1:11" ht="16.2" customHeight="1" x14ac:dyDescent="0.3">
      <c r="A19" s="8" t="s">
        <v>8</v>
      </c>
      <c r="B19" s="12">
        <v>17265234</v>
      </c>
      <c r="C19" s="12">
        <v>860801.13</v>
      </c>
      <c r="D19" s="14">
        <f t="shared" si="2"/>
        <v>4.9857484120979768E-2</v>
      </c>
      <c r="E19" s="14"/>
      <c r="F19" s="12">
        <v>21053025</v>
      </c>
      <c r="G19" s="12"/>
      <c r="H19" s="12">
        <v>16000</v>
      </c>
      <c r="I19" s="12">
        <f t="shared" si="3"/>
        <v>-3803791</v>
      </c>
      <c r="J19" s="12"/>
      <c r="K19" s="12">
        <f>+I19*D19</f>
        <v>-189647.44938202575</v>
      </c>
    </row>
    <row r="20" spans="1:11" ht="16.2" customHeight="1" x14ac:dyDescent="0.3">
      <c r="A20" s="1" t="s">
        <v>9</v>
      </c>
      <c r="B20" s="16">
        <f>SUM(B15:B19)</f>
        <v>270739074</v>
      </c>
      <c r="C20" s="17">
        <f>SUM(C15:C19)</f>
        <v>14615458.200000001</v>
      </c>
      <c r="D20" s="18" t="s">
        <v>1</v>
      </c>
      <c r="E20" s="18"/>
      <c r="F20" s="16">
        <f>SUM(F15:F19)</f>
        <v>293516588</v>
      </c>
      <c r="G20" s="16"/>
      <c r="H20" s="16">
        <f>SUM(H15:H19)</f>
        <v>-1091000</v>
      </c>
      <c r="I20" s="16">
        <f>SUM(I15:I19)</f>
        <v>-21686514</v>
      </c>
      <c r="J20" s="16"/>
      <c r="K20" s="19">
        <f>SUM(K15:K19)</f>
        <v>-1027955.0242358631</v>
      </c>
    </row>
    <row r="22" spans="1:11" ht="16.2" customHeight="1" x14ac:dyDescent="0.3">
      <c r="A22" s="5" t="s">
        <v>10</v>
      </c>
      <c r="B22" s="8" t="s">
        <v>1</v>
      </c>
      <c r="C22" s="8" t="s">
        <v>1</v>
      </c>
      <c r="D22" s="8" t="s">
        <v>1</v>
      </c>
      <c r="E22" s="8"/>
      <c r="F22" s="8" t="s">
        <v>1</v>
      </c>
      <c r="G22" s="8"/>
      <c r="H22" s="8" t="s">
        <v>1</v>
      </c>
      <c r="I22" s="8"/>
      <c r="J22" s="8"/>
      <c r="K22" s="8"/>
    </row>
    <row r="23" spans="1:11" ht="16.2" customHeight="1" x14ac:dyDescent="0.3">
      <c r="A23" s="8" t="s">
        <v>4</v>
      </c>
      <c r="B23" s="12">
        <v>94432533</v>
      </c>
      <c r="C23" s="13">
        <v>6365715.8600000003</v>
      </c>
      <c r="D23" s="14">
        <f>C23/B23</f>
        <v>6.7410199194805037E-2</v>
      </c>
      <c r="E23" s="14"/>
      <c r="F23" s="12">
        <v>87415765</v>
      </c>
      <c r="G23" s="12"/>
      <c r="H23" s="12">
        <v>3307000</v>
      </c>
      <c r="I23" s="12">
        <f>+B23-F23-H23</f>
        <v>3709768</v>
      </c>
      <c r="J23" s="12"/>
      <c r="K23" s="13">
        <f>+I23*D23</f>
        <v>250076.19984651348</v>
      </c>
    </row>
    <row r="24" spans="1:11" ht="16.2" customHeight="1" x14ac:dyDescent="0.3">
      <c r="A24" s="8" t="s">
        <v>5</v>
      </c>
      <c r="B24" s="12">
        <v>93664681</v>
      </c>
      <c r="C24" s="12">
        <v>5217293.74</v>
      </c>
      <c r="D24" s="20">
        <f t="shared" ref="D24:D27" si="4">C24/B24</f>
        <v>5.5701825750092505E-2</v>
      </c>
      <c r="E24" s="15"/>
      <c r="F24" s="12">
        <v>113063002</v>
      </c>
      <c r="G24" s="12"/>
      <c r="H24" s="12">
        <v>-563000</v>
      </c>
      <c r="I24" s="12">
        <f t="shared" ref="I24:I27" si="5">+B24-F24-H24</f>
        <v>-18835321</v>
      </c>
      <c r="J24" s="12"/>
      <c r="K24" s="12">
        <f>+I24*D24</f>
        <v>-1049161.768289058</v>
      </c>
    </row>
    <row r="25" spans="1:11" ht="16.2" customHeight="1" x14ac:dyDescent="0.3">
      <c r="A25" s="8" t="s">
        <v>6</v>
      </c>
      <c r="B25" s="12">
        <v>50621035</v>
      </c>
      <c r="C25" s="12">
        <v>2316215.46</v>
      </c>
      <c r="D25" s="20">
        <f t="shared" si="4"/>
        <v>4.5755987802303923E-2</v>
      </c>
      <c r="E25" s="15"/>
      <c r="F25" s="12">
        <v>67104308</v>
      </c>
      <c r="G25" s="12"/>
      <c r="H25" s="12">
        <v>-151000</v>
      </c>
      <c r="I25" s="12">
        <f t="shared" si="5"/>
        <v>-16332273</v>
      </c>
      <c r="J25" s="12"/>
      <c r="K25" s="12">
        <f>+I25*D25</f>
        <v>-747299.28417189769</v>
      </c>
    </row>
    <row r="26" spans="1:11" ht="16.2" customHeight="1" x14ac:dyDescent="0.3">
      <c r="A26" s="8" t="s">
        <v>7</v>
      </c>
      <c r="B26" s="12">
        <v>1164060</v>
      </c>
      <c r="C26" s="12">
        <v>95415.03</v>
      </c>
      <c r="D26" s="20">
        <f t="shared" si="4"/>
        <v>8.1967450131436526E-2</v>
      </c>
      <c r="E26" s="15"/>
      <c r="F26" s="12">
        <v>403607</v>
      </c>
      <c r="G26" s="12"/>
      <c r="H26" s="12">
        <v>0</v>
      </c>
      <c r="I26" s="12">
        <f t="shared" si="5"/>
        <v>760453</v>
      </c>
      <c r="J26" s="12"/>
      <c r="K26" s="12">
        <f>+I26*D26</f>
        <v>62332.393354801301</v>
      </c>
    </row>
    <row r="27" spans="1:11" ht="16.2" customHeight="1" x14ac:dyDescent="0.3">
      <c r="A27" s="8" t="s">
        <v>8</v>
      </c>
      <c r="B27" s="12">
        <v>15600212</v>
      </c>
      <c r="C27" s="12">
        <v>806666.44</v>
      </c>
      <c r="D27" s="14">
        <f t="shared" si="4"/>
        <v>5.1708684471723845E-2</v>
      </c>
      <c r="E27" s="14"/>
      <c r="F27" s="12">
        <v>21449963</v>
      </c>
      <c r="G27" s="12"/>
      <c r="H27" s="12">
        <v>-71000</v>
      </c>
      <c r="I27" s="12">
        <f t="shared" si="5"/>
        <v>-5778751</v>
      </c>
      <c r="J27" s="12"/>
      <c r="K27" s="12">
        <f>+I27*D27</f>
        <v>-298811.61209965864</v>
      </c>
    </row>
    <row r="28" spans="1:11" ht="16.2" customHeight="1" x14ac:dyDescent="0.3">
      <c r="A28" s="1" t="s">
        <v>9</v>
      </c>
      <c r="B28" s="16">
        <f>SUM(B23:B27)</f>
        <v>255482521</v>
      </c>
      <c r="C28" s="17">
        <f>SUM(C23:C27)</f>
        <v>14801306.530000001</v>
      </c>
      <c r="D28" s="18" t="s">
        <v>1</v>
      </c>
      <c r="E28" s="18"/>
      <c r="F28" s="16">
        <f>SUM(F23:F27)</f>
        <v>289436645</v>
      </c>
      <c r="G28" s="16"/>
      <c r="H28" s="16">
        <f>SUM(H23:H27)</f>
        <v>2522000</v>
      </c>
      <c r="I28" s="16">
        <f>SUM(I23:I27)</f>
        <v>-36476124</v>
      </c>
      <c r="J28" s="16"/>
      <c r="K28" s="19">
        <f>SUM(K23:K27)</f>
        <v>-1782864.0713592998</v>
      </c>
    </row>
    <row r="30" spans="1:11" ht="16.2" customHeight="1" x14ac:dyDescent="0.3">
      <c r="A30" s="1" t="s">
        <v>25</v>
      </c>
      <c r="B30" s="16">
        <f>B28+B20+B12</f>
        <v>839808922</v>
      </c>
      <c r="C30" s="17">
        <f>C28+C20+C12</f>
        <v>45838317.590000004</v>
      </c>
      <c r="D30" s="18" t="s">
        <v>1</v>
      </c>
      <c r="E30" s="18"/>
      <c r="F30" s="16">
        <f>F28+F20+F12</f>
        <v>907597055</v>
      </c>
      <c r="G30" s="16"/>
      <c r="H30" s="16">
        <f>H28+H20+H12</f>
        <v>-6239000</v>
      </c>
      <c r="I30" s="16">
        <f>I28+I20+I12</f>
        <v>-61549133</v>
      </c>
      <c r="J30" s="16"/>
      <c r="K30" s="19">
        <f>K28+K20+K12</f>
        <v>-2975422.3840791644</v>
      </c>
    </row>
    <row r="31" spans="1:11" ht="16.2" customHeight="1" x14ac:dyDescent="0.3">
      <c r="K31" s="35"/>
    </row>
    <row r="32" spans="1:11" ht="16.2" customHeight="1" x14ac:dyDescent="0.3">
      <c r="K32" s="36"/>
    </row>
  </sheetData>
  <mergeCells count="2">
    <mergeCell ref="H3:I3"/>
    <mergeCell ref="B3:D3"/>
  </mergeCells>
  <pageMargins left="0.12" right="0.12" top="0.2" bottom="0.8" header="0.2" footer="0.2"/>
  <pageSetup orientation="landscape" horizontalDpi="300" verticalDpi="300" r:id="rId1"/>
  <headerFooter alignWithMargins="0">
    <oddHeader>&amp;R&amp;"Times New Roman,Bold"KyPSC Case No. 2020-00085
STAFF-DR-01-014 Attachment
Page &amp;P of &amp;N</oddHeader>
    <oddFooter xml:space="preserve">&amp;L&amp;"Arial,Regular"&amp;7Totals may not foot due to rounding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D0ED-C209-4510-A9EC-FCE89B5F738D}">
  <dimension ref="A2:D15"/>
  <sheetViews>
    <sheetView showGridLines="0" view="pageLayout" zoomScaleNormal="100" workbookViewId="0">
      <selection activeCell="I1" sqref="I1"/>
    </sheetView>
  </sheetViews>
  <sheetFormatPr defaultColWidth="8.6640625" defaultRowHeight="16.2" customHeight="1" x14ac:dyDescent="0.3"/>
  <cols>
    <col min="1" max="1" width="50.33203125" style="24" customWidth="1"/>
    <col min="2" max="4" width="8.109375" style="24" customWidth="1"/>
    <col min="5" max="16384" width="8.6640625" style="24"/>
  </cols>
  <sheetData>
    <row r="2" spans="1:4" ht="16.2" customHeight="1" x14ac:dyDescent="0.3">
      <c r="B2" s="40"/>
      <c r="C2" s="40"/>
      <c r="D2" s="40"/>
    </row>
    <row r="3" spans="1:4" ht="16.2" customHeight="1" x14ac:dyDescent="0.3">
      <c r="A3" s="32" t="s">
        <v>32</v>
      </c>
      <c r="B3" s="25" t="s">
        <v>26</v>
      </c>
      <c r="C3" s="25" t="s">
        <v>27</v>
      </c>
      <c r="D3" s="25" t="s">
        <v>28</v>
      </c>
    </row>
    <row r="4" spans="1:4" ht="4.2" customHeight="1" x14ac:dyDescent="0.3">
      <c r="A4" s="33"/>
      <c r="B4" s="34"/>
      <c r="C4" s="34"/>
      <c r="D4" s="34"/>
    </row>
    <row r="5" spans="1:4" ht="16.2" customHeight="1" x14ac:dyDescent="0.3">
      <c r="A5" s="24" t="s">
        <v>29</v>
      </c>
    </row>
    <row r="6" spans="1:4" ht="16.2" customHeight="1" x14ac:dyDescent="0.3">
      <c r="A6" s="26" t="s">
        <v>40</v>
      </c>
      <c r="B6" s="27">
        <v>377.43446</v>
      </c>
      <c r="C6" s="27">
        <v>43.051549999999999</v>
      </c>
      <c r="D6" s="27">
        <f t="shared" ref="D6:D11" si="0">SUM(B6:C6)</f>
        <v>420.48601000000002</v>
      </c>
    </row>
    <row r="7" spans="1:4" ht="16.2" customHeight="1" x14ac:dyDescent="0.3">
      <c r="A7" s="26" t="s">
        <v>36</v>
      </c>
      <c r="B7" s="28">
        <v>51.284841886781308</v>
      </c>
      <c r="C7" s="28">
        <v>35.993658113218693</v>
      </c>
      <c r="D7" s="28">
        <f t="shared" si="0"/>
        <v>87.278500000000008</v>
      </c>
    </row>
    <row r="8" spans="1:4" ht="16.2" customHeight="1" x14ac:dyDescent="0.3">
      <c r="A8" s="26" t="s">
        <v>39</v>
      </c>
      <c r="B8" s="28">
        <v>62.177088799999993</v>
      </c>
      <c r="C8" s="28">
        <v>40.787768400000004</v>
      </c>
      <c r="D8" s="28">
        <f t="shared" si="0"/>
        <v>102.9648572</v>
      </c>
    </row>
    <row r="9" spans="1:4" ht="16.2" customHeight="1" x14ac:dyDescent="0.3">
      <c r="A9" s="26" t="s">
        <v>35</v>
      </c>
      <c r="B9" s="28">
        <v>134.34088207421871</v>
      </c>
      <c r="C9" s="28">
        <v>52.338418799781309</v>
      </c>
      <c r="D9" s="28">
        <f t="shared" si="0"/>
        <v>186.67930087400003</v>
      </c>
    </row>
    <row r="10" spans="1:4" ht="16.2" customHeight="1" x14ac:dyDescent="0.3">
      <c r="A10" s="26" t="s">
        <v>30</v>
      </c>
      <c r="B10" s="28">
        <v>8.20949901</v>
      </c>
      <c r="C10" s="28">
        <v>4.9105468669999999</v>
      </c>
      <c r="D10" s="28">
        <f t="shared" si="0"/>
        <v>13.120045876999999</v>
      </c>
    </row>
    <row r="11" spans="1:4" ht="16.2" customHeight="1" x14ac:dyDescent="0.3">
      <c r="A11" s="26" t="s">
        <v>31</v>
      </c>
      <c r="B11" s="28">
        <v>14.3357615642</v>
      </c>
      <c r="C11" s="28">
        <v>1.4805309605999999</v>
      </c>
      <c r="D11" s="28">
        <f t="shared" si="0"/>
        <v>15.8162925248</v>
      </c>
    </row>
    <row r="12" spans="1:4" ht="16.2" customHeight="1" x14ac:dyDescent="0.3">
      <c r="A12" s="31" t="s">
        <v>28</v>
      </c>
      <c r="B12" s="29">
        <f>SUM(B5:B11)</f>
        <v>647.7825333351999</v>
      </c>
      <c r="C12" s="29">
        <f>SUM(C5:C11)</f>
        <v>178.56247314059999</v>
      </c>
      <c r="D12" s="29">
        <f>SUM(D5:D11)</f>
        <v>826.34500647580023</v>
      </c>
    </row>
    <row r="13" spans="1:4" ht="16.2" customHeight="1" x14ac:dyDescent="0.3">
      <c r="D13" s="30"/>
    </row>
    <row r="14" spans="1:4" ht="39.75" customHeight="1" x14ac:dyDescent="0.3">
      <c r="A14" s="41" t="s">
        <v>37</v>
      </c>
      <c r="B14" s="42"/>
      <c r="C14" s="42"/>
      <c r="D14" s="42"/>
    </row>
    <row r="15" spans="1:4" ht="29.25" customHeight="1" x14ac:dyDescent="0.3">
      <c r="A15" s="41" t="s">
        <v>38</v>
      </c>
      <c r="B15" s="42"/>
      <c r="C15" s="42"/>
      <c r="D15" s="42"/>
    </row>
  </sheetData>
  <mergeCells count="3">
    <mergeCell ref="B2:D2"/>
    <mergeCell ref="A15:D15"/>
    <mergeCell ref="A14:D14"/>
  </mergeCells>
  <pageMargins left="0.12" right="0.12" top="0.2" bottom="0.8" header="0.2" footer="0.2"/>
  <pageSetup orientation="landscape" r:id="rId1"/>
  <headerFooter alignWithMargins="0">
    <oddHeader>&amp;R&amp;"Times New Roman,Bold"KyPSC Case No. 2020-00085
STAFF-DR-01-014 Attachment
Page &amp;P of &amp;N</oddHeader>
    <oddFooter xml:space="preserve">&amp;L&amp;"Arial,Regular"&amp;7Totals may not foot due to rounding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A57FE548E1947BF7A96A864DB699C" ma:contentTypeVersion="4" ma:contentTypeDescription="Create a new document." ma:contentTypeScope="" ma:versionID="bd529723eae8f6369b5ec1c88ce82890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3F862AB9-13A7-42AC-B6CF-227669EAE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66DC5B-0E2A-438A-82DE-5524CA37A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2F621A-78F8-41B7-9E13-B846EC325DD9}">
  <ds:schemaRefs>
    <ds:schemaRef ds:uri="http://schemas.microsoft.com/office/2006/documentManagement/types"/>
    <ds:schemaRef ds:uri="http://purl.org/dc/terms/"/>
    <ds:schemaRef ds:uri="2612a682-5ffb-4b9c-9555-017618935178"/>
    <ds:schemaRef ds:uri="http://purl.org/dc/dcmitype/"/>
    <ds:schemaRef ds:uri="3c9d8c27-8a6d-4d9e-a15e-ef5d28c114a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Volumes</vt:lpstr>
      <vt:lpstr>Costs</vt:lpstr>
      <vt:lpstr>Volumes!Print_Titles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>D'Ascenzo, Rocco</cp:lastModifiedBy>
  <cp:lastPrinted>2020-06-30T19:27:37Z</cp:lastPrinted>
  <dcterms:created xsi:type="dcterms:W3CDTF">2020-06-29T14:22:41Z</dcterms:created>
  <dcterms:modified xsi:type="dcterms:W3CDTF">2020-07-20T20:09:55Z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0x010100780A57FE548E1947BF7A96A864DB699C</vt:lpwstr>
  </property>
</Properties>
</file>