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server2\BR_ACCT\FINANCE DEPT\KPSC\2020-00064 Accounting Case\DRs\"/>
    </mc:Choice>
  </mc:AlternateContent>
  <bookViews>
    <workbookView xWindow="0" yWindow="0" windowWidth="19200" windowHeight="5960" tabRatio="715"/>
  </bookViews>
  <sheets>
    <sheet name="Stmt of Ops-QTD &amp; YTD" sheetId="20" r:id="rId1"/>
    <sheet name="Balance Sheet" sheetId="19" r:id="rId2"/>
    <sheet name="Statement of Equities-QTD" sheetId="16" r:id="rId3"/>
    <sheet name="Statement of Equities-YTD" sheetId="21" r:id="rId4"/>
    <sheet name="Cash Flows-QTD" sheetId="17" r:id="rId5"/>
    <sheet name="Cash Flows-YTD" sheetId="22" r:id="rId6"/>
  </sheets>
  <definedNames>
    <definedName name="_xlnm.Print_Area" localSheetId="1">'Balance Sheet'!$A$1:$E$67</definedName>
    <definedName name="_xlnm.Print_Area" localSheetId="4">'Cash Flows-QTD'!$A$1:$L$48</definedName>
    <definedName name="_xlnm.Print_Area" localSheetId="5">'Cash Flows-YTD'!$A$1:$L$48</definedName>
    <definedName name="_xlnm.Print_Area" localSheetId="2">'Statement of Equities-QTD'!$A$1:$R$21</definedName>
    <definedName name="_xlnm.Print_Area" localSheetId="3">'Statement of Equities-YTD'!$A$1:$R$21</definedName>
    <definedName name="_xlnm.Print_Area" localSheetId="0">'Stmt of Ops-QTD &amp; YTD'!$A$1:$D$45</definedName>
  </definedNames>
  <calcPr calcId="162913" fullPrecision="0"/>
</workbook>
</file>

<file path=xl/calcChain.xml><?xml version="1.0" encoding="utf-8"?>
<calcChain xmlns="http://schemas.openxmlformats.org/spreadsheetml/2006/main">
  <c r="K27" i="17" l="1"/>
  <c r="K27" i="22" l="1"/>
  <c r="I12" i="16"/>
  <c r="K42" i="22" l="1"/>
  <c r="I42" i="22"/>
  <c r="K35" i="22"/>
  <c r="I35" i="22"/>
  <c r="I27" i="22"/>
  <c r="Q20" i="21"/>
  <c r="O20" i="21"/>
  <c r="M20" i="21"/>
  <c r="K20" i="21"/>
  <c r="I19" i="21"/>
  <c r="I18" i="21"/>
  <c r="I17" i="21"/>
  <c r="Q15" i="21"/>
  <c r="O15" i="21"/>
  <c r="M15" i="21"/>
  <c r="K15" i="21"/>
  <c r="I14" i="21"/>
  <c r="I13" i="21"/>
  <c r="I12" i="21"/>
  <c r="F41" i="20"/>
  <c r="E41" i="20"/>
  <c r="F34" i="20"/>
  <c r="E34" i="20"/>
  <c r="F25" i="20"/>
  <c r="F27" i="20" s="1"/>
  <c r="E25" i="20"/>
  <c r="E27" i="20" s="1"/>
  <c r="I15" i="21" l="1"/>
  <c r="I20" i="21"/>
  <c r="K43" i="22"/>
  <c r="K45" i="22" s="1"/>
  <c r="I43" i="22"/>
  <c r="I45" i="22" s="1"/>
  <c r="F36" i="20"/>
  <c r="F43" i="20" s="1"/>
  <c r="E36" i="20"/>
  <c r="E43" i="20" s="1"/>
  <c r="I17" i="16" l="1"/>
  <c r="K42" i="17" l="1"/>
  <c r="K35" i="17"/>
  <c r="B64" i="19"/>
  <c r="D57" i="19"/>
  <c r="D48" i="19"/>
  <c r="B57" i="19"/>
  <c r="B48" i="19"/>
  <c r="D37" i="19"/>
  <c r="B37" i="19"/>
  <c r="D29" i="19"/>
  <c r="B29" i="19"/>
  <c r="C25" i="20"/>
  <c r="C27" i="20" s="1"/>
  <c r="C34" i="20"/>
  <c r="C41" i="20"/>
  <c r="B41" i="20"/>
  <c r="B34" i="20"/>
  <c r="B25" i="20"/>
  <c r="B27" i="20" s="1"/>
  <c r="B67" i="19" l="1"/>
  <c r="B39" i="19"/>
  <c r="B36" i="20"/>
  <c r="B43" i="20" s="1"/>
  <c r="K43" i="17"/>
  <c r="K45" i="17" s="1"/>
  <c r="D39" i="19"/>
  <c r="C36" i="20"/>
  <c r="I35" i="17" l="1"/>
  <c r="I42" i="17"/>
  <c r="I27" i="17"/>
  <c r="I18" i="16"/>
  <c r="I19" i="16"/>
  <c r="I43" i="17" l="1"/>
  <c r="I14" i="16" l="1"/>
  <c r="I13" i="16"/>
  <c r="D64" i="19" l="1"/>
  <c r="D67" i="19" s="1"/>
  <c r="C43" i="20" l="1"/>
  <c r="I45" i="17" l="1"/>
  <c r="Q20" i="16"/>
  <c r="O20" i="16"/>
  <c r="M20" i="16"/>
  <c r="K20" i="16"/>
  <c r="Q15" i="16"/>
  <c r="O15" i="16"/>
  <c r="M15" i="16"/>
  <c r="K15" i="16"/>
  <c r="I15" i="16" l="1"/>
  <c r="I20" i="16"/>
</calcChain>
</file>

<file path=xl/sharedStrings.xml><?xml version="1.0" encoding="utf-8"?>
<sst xmlns="http://schemas.openxmlformats.org/spreadsheetml/2006/main" count="232" uniqueCount="140">
  <si>
    <t>BIG RIVERS ELECTRIC CORPORATION</t>
  </si>
  <si>
    <t>(Dollars in thousands)</t>
  </si>
  <si>
    <t>Consumers’</t>
  </si>
  <si>
    <t>Accumulated</t>
  </si>
  <si>
    <t>Total</t>
  </si>
  <si>
    <t>Depreciation and amortization</t>
  </si>
  <si>
    <t>Changes in certain assets and liabilities:</t>
  </si>
  <si>
    <t>Accounts receivable</t>
  </si>
  <si>
    <t>Inventories</t>
  </si>
  <si>
    <t>Prepaid expenses</t>
  </si>
  <si>
    <t>Deferred charges</t>
  </si>
  <si>
    <t>Purchased power payable</t>
  </si>
  <si>
    <t>Accounts payable</t>
  </si>
  <si>
    <t>Accrued expenses</t>
  </si>
  <si>
    <t>Net cash provided by operating activities</t>
  </si>
  <si>
    <t>Capital expenditures</t>
  </si>
  <si>
    <t>Net cash provided by (used in) investing activities</t>
  </si>
  <si>
    <t>Principal payments on long-term obligations</t>
  </si>
  <si>
    <t>Principal payments on short-term notes payable</t>
  </si>
  <si>
    <t>Debt issuance cost on bond refunding</t>
  </si>
  <si>
    <t>Cash paid for interest</t>
  </si>
  <si>
    <t>Cash paid for income taxes</t>
  </si>
  <si>
    <t>Net margin</t>
  </si>
  <si>
    <t>other</t>
  </si>
  <si>
    <t>Other – net</t>
  </si>
  <si>
    <t>Donated</t>
  </si>
  <si>
    <t>Other equities</t>
  </si>
  <si>
    <t>equities</t>
  </si>
  <si>
    <t>margin</t>
  </si>
  <si>
    <t>capital and</t>
  </si>
  <si>
    <t>memberships</t>
  </si>
  <si>
    <t>contributions</t>
  </si>
  <si>
    <t>to debt</t>
  </si>
  <si>
    <t>service</t>
  </si>
  <si>
    <t>comprehensive</t>
  </si>
  <si>
    <t>Cash flows from operating activities:</t>
  </si>
  <si>
    <t>Noncash member rate mitigation revenue</t>
  </si>
  <si>
    <t>Cash flows from investing activities:</t>
  </si>
  <si>
    <t>Cash flows from financing activities:</t>
  </si>
  <si>
    <t>Supplemental cash flow information:</t>
  </si>
  <si>
    <t>Proceeds from long-term obligations</t>
  </si>
  <si>
    <t>by operating activities:</t>
  </si>
  <si>
    <t>Adjustments to reconcile net margin to net cash provided</t>
  </si>
  <si>
    <t>Pension and postretirement benefit plans</t>
  </si>
  <si>
    <t>Net cash provided by (used in) financing activities</t>
  </si>
  <si>
    <t>Proceeds from restricted investments</t>
  </si>
  <si>
    <t>Purchases of restricted investments and other deposits and</t>
  </si>
  <si>
    <t>Retained</t>
  </si>
  <si>
    <t>Net increase in cash and cash equivalents</t>
  </si>
  <si>
    <t>investments</t>
  </si>
  <si>
    <t>income</t>
  </si>
  <si>
    <t>Cash and cash equivalents – beginning of quarter</t>
  </si>
  <si>
    <t>Cash and cash equivalents – end of quarter</t>
  </si>
  <si>
    <t>(Unaudited)</t>
  </si>
  <si>
    <t>Interest compounded – RUS Series A Note</t>
  </si>
  <si>
    <t>Interest compounded – RUS Series B Note</t>
  </si>
  <si>
    <t>Statement of Equities</t>
  </si>
  <si>
    <t>OPERATING REVENUE</t>
  </si>
  <si>
    <t>OPERATING EXPENSES:</t>
  </si>
  <si>
    <t xml:space="preserve">  Operations:</t>
  </si>
  <si>
    <t xml:space="preserve">    Fuel for electric generation</t>
  </si>
  <si>
    <t xml:space="preserve">    Power purchased and interchanged</t>
  </si>
  <si>
    <t xml:space="preserve">    Production, excluding fuel</t>
  </si>
  <si>
    <t xml:space="preserve">    Transmission and other</t>
  </si>
  <si>
    <t xml:space="preserve">  Maintenance</t>
  </si>
  <si>
    <t xml:space="preserve">  Depreciation and amortization</t>
  </si>
  <si>
    <t xml:space="preserve">           Total operating expenses</t>
  </si>
  <si>
    <t>ELECTRIC OPERATING MARGIN</t>
  </si>
  <si>
    <t>INTEREST EXPENSE AND OTHER:</t>
  </si>
  <si>
    <t xml:space="preserve">  Interest</t>
  </si>
  <si>
    <t xml:space="preserve">  Other — net</t>
  </si>
  <si>
    <t xml:space="preserve">           Total interest expense and other</t>
  </si>
  <si>
    <t xml:space="preserve">OPERATING MARGIN  </t>
  </si>
  <si>
    <t>NONOPERATING MARGIN:</t>
  </si>
  <si>
    <t xml:space="preserve">  Interest income and other</t>
  </si>
  <si>
    <t xml:space="preserve">           Total nonoperating margin</t>
  </si>
  <si>
    <t xml:space="preserve">NET MARGIN </t>
  </si>
  <si>
    <t>Statements of Operations</t>
  </si>
  <si>
    <t>Three Months Ended</t>
  </si>
  <si>
    <t>ASSETS</t>
  </si>
  <si>
    <t xml:space="preserve">UTILITY PLANT — Net </t>
  </si>
  <si>
    <t>RESTRICTED INVESTMENTS — member rate mitigation</t>
  </si>
  <si>
    <t>RESTRICTED INVESTMENTS — NRUCFC Capital Term Certificates</t>
  </si>
  <si>
    <t>OTHER DEPOSITS AND INVESTMENTS — At cost</t>
  </si>
  <si>
    <t>CURRENT ASSETS:</t>
  </si>
  <si>
    <t xml:space="preserve">  Cash and cash equivalents</t>
  </si>
  <si>
    <t xml:space="preserve">  Accounts receivable</t>
  </si>
  <si>
    <t xml:space="preserve">  Fuel Inventory</t>
  </si>
  <si>
    <t xml:space="preserve">  Non-Fuel Inventory</t>
  </si>
  <si>
    <t xml:space="preserve">  Prepaid expenses</t>
  </si>
  <si>
    <t xml:space="preserve">           Total current assets</t>
  </si>
  <si>
    <t>DEFERRED DEBITS AND OTHER</t>
  </si>
  <si>
    <t xml:space="preserve">  Regulatory Assets</t>
  </si>
  <si>
    <t xml:space="preserve">  Deferred charges and other</t>
  </si>
  <si>
    <t xml:space="preserve">           Total Deferred Debits and Other</t>
  </si>
  <si>
    <t>TOTAL</t>
  </si>
  <si>
    <t>EQUITIES (DEFICIT) AND LIABILITIES</t>
  </si>
  <si>
    <t>CAPITALIZATION:</t>
  </si>
  <si>
    <t xml:space="preserve">  Equities (deficit)</t>
  </si>
  <si>
    <t xml:space="preserve">  Long-term debt</t>
  </si>
  <si>
    <t xml:space="preserve">           Total capitalization</t>
  </si>
  <si>
    <t>CURRENT LIABILITIES:</t>
  </si>
  <si>
    <t xml:space="preserve">  Current maturities of long-term obligations</t>
  </si>
  <si>
    <t xml:space="preserve">  Purchased power payable</t>
  </si>
  <si>
    <t xml:space="preserve">  Accounts payable</t>
  </si>
  <si>
    <t xml:space="preserve">  Accrued expenses</t>
  </si>
  <si>
    <t xml:space="preserve">  Accrued interest</t>
  </si>
  <si>
    <t xml:space="preserve">           Total current liabilities</t>
  </si>
  <si>
    <t>DEFERRED CREDITS AND OTHER:</t>
  </si>
  <si>
    <t xml:space="preserve">  Other</t>
  </si>
  <si>
    <t xml:space="preserve">           Total deferred credits and other</t>
  </si>
  <si>
    <r>
      <t xml:space="preserve">  Regulatory liabilities </t>
    </r>
    <r>
      <rPr>
        <sz val="12"/>
        <rFont val="Times New Roman"/>
        <family val="1"/>
      </rPr>
      <t>―</t>
    </r>
    <r>
      <rPr>
        <sz val="12"/>
        <color indexed="8"/>
        <rFont val="Times New Roman"/>
        <family val="1"/>
      </rPr>
      <t xml:space="preserve"> member rate mitigation</t>
    </r>
  </si>
  <si>
    <t>Balance Sheet</t>
  </si>
  <si>
    <t>Statement of Cash Flows</t>
  </si>
  <si>
    <t xml:space="preserve">  Short-term investments</t>
  </si>
  <si>
    <t>Proceeds from short-term notes payable</t>
  </si>
  <si>
    <t xml:space="preserve">  Asset retirement obligations</t>
  </si>
  <si>
    <t xml:space="preserve"> Proceeds of Short Term Investments</t>
  </si>
  <si>
    <t xml:space="preserve"> Purchases of Short Term Investments</t>
  </si>
  <si>
    <t>Balance – December 31, 2017</t>
  </si>
  <si>
    <t xml:space="preserve">  Long-Term Accounts Receivable-Federal AMT Tax Refund</t>
  </si>
  <si>
    <t>Change in Regulatory Assets Associated with Asset Retirement Obiligations</t>
  </si>
  <si>
    <t>Change in Regulatory Assets Associated with Utility Plant</t>
  </si>
  <si>
    <t>Interest compounded – RUS Cushion of Credit</t>
  </si>
  <si>
    <t>Balance – December 31, 2018</t>
  </si>
  <si>
    <t>Cash and cash equivalents – beginning of year</t>
  </si>
  <si>
    <t>Balance – September 30, 2018</t>
  </si>
  <si>
    <t>For the Three-Months and Twelve-Months Period Ended December 31, 2019 and December 31, 2018</t>
  </si>
  <si>
    <t>December 31,</t>
  </si>
  <si>
    <t>Twelve Months Ended</t>
  </si>
  <si>
    <t>For the Three Months Ended December 31, 2019 and December 31, 2018</t>
  </si>
  <si>
    <t>For the Twelve Months Ended December 31, 2019 and December 31, 2018</t>
  </si>
  <si>
    <t xml:space="preserve">  Restricted Cash-Construction Funds-Trustee</t>
  </si>
  <si>
    <t xml:space="preserve">    Severance</t>
  </si>
  <si>
    <t>As of December 31, 2019 and December 31, 2018</t>
  </si>
  <si>
    <t>Balance –September 30, 2019</t>
  </si>
  <si>
    <t>Balance – December 31, 2019</t>
  </si>
  <si>
    <t>Cash and cash equivalents – end of year</t>
  </si>
  <si>
    <t>Noncash Regulatory Debit - TIER Credit</t>
  </si>
  <si>
    <t xml:space="preserve">  Income Tax Expense/(Benefit)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</si>
</sst>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#,##0\ \ \ ;[Red]\(#,##0\)\ \ ;\—\ \ \ \ "/>
    <numFmt numFmtId="165" formatCode="#,##0\ ;\(#,##0\);\-\ \ \ \ \ "/>
    <numFmt numFmtId="166" formatCode="#,##0\ ;\(#,##0\);\–\ \ \ \ \ "/>
    <numFmt numFmtId="167" formatCode="#,##0\ \ \ \ ;[Red]\(#,##0\)\ \ \ ;\—\ \ \ \ "/>
    <numFmt numFmtId="168" formatCode="_(* #,##0_);_(* \(#,##0\);_(* &quot;-&quot;??_);_(@_)"/>
    <numFmt numFmtId="169" formatCode="_._.* #,##0_)_%;_._.* \(#,##0\)_%;_._.* \-\ \ \ \ \ _)_%"/>
    <numFmt numFmtId="170" formatCode="_._.* #,##0_)_%;_._.* \(#,##0\)_%;_._.* \ ?_)_%"/>
    <numFmt numFmtId="171" formatCode="_(&quot;$&quot;* #,##0_);_(&quot;$&quot;* \(#,##0\);_(&quot;$&quot;* &quot;-&quot;??_);_(@_)"/>
    <numFmt numFmtId="172" formatCode="[$-409]mmmm\ d\,\ yyyy;@"/>
  </numFmts>
  <fonts count="18"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Geneva"/>
    </font>
    <font>
      <b/>
      <sz val="10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u val="singleAccounting"/>
      <sz val="12"/>
      <color theme="1"/>
      <name val="Times New Roman"/>
      <family val="1"/>
    </font>
    <font>
      <u val="singleAccounting"/>
      <sz val="12"/>
      <name val="Times New Roman"/>
      <family val="1"/>
    </font>
    <font>
      <u val="doubleAccounting"/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167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2" fillId="0" borderId="2" applyNumberFormat="0" applyFill="0" applyAlignment="0" applyProtection="0"/>
    <xf numFmtId="164" fontId="2" fillId="0" borderId="0" applyFill="0" applyBorder="0" applyAlignment="0" applyProtection="0"/>
    <xf numFmtId="0" fontId="2" fillId="0" borderId="0" applyNumberFormat="0" applyFill="0" applyAlignment="0" applyProtection="0"/>
    <xf numFmtId="166" fontId="2" fillId="0" borderId="2" applyFill="0" applyAlignment="0" applyProtection="0">
      <alignment horizontal="center"/>
    </xf>
    <xf numFmtId="165" fontId="2" fillId="0" borderId="1" applyNumberFormat="0" applyFill="0" applyAlignment="0" applyProtection="0">
      <alignment horizontal="center"/>
    </xf>
    <xf numFmtId="0" fontId="5" fillId="0" borderId="0" applyFill="0" applyBorder="0" applyAlignment="0" applyProtection="0"/>
    <xf numFmtId="0" fontId="4" fillId="0" borderId="0" applyFill="0" applyAlignment="0" applyProtection="0"/>
    <xf numFmtId="0" fontId="4" fillId="0" borderId="2" applyFill="0" applyAlignment="0" applyProtection="0"/>
    <xf numFmtId="0" fontId="6" fillId="0" borderId="0" applyFill="0" applyBorder="0" applyAlignment="0" applyProtection="0"/>
    <xf numFmtId="0" fontId="8" fillId="0" borderId="0" applyFill="0" applyBorder="0" applyProtection="0">
      <alignment horizontal="center" vertical="center"/>
    </xf>
    <xf numFmtId="0" fontId="7" fillId="0" borderId="0" applyFill="0" applyAlignment="0" applyProtection="0"/>
  </cellStyleXfs>
  <cellXfs count="74">
    <xf numFmtId="167" fontId="0" fillId="0" borderId="0" xfId="0"/>
    <xf numFmtId="0" fontId="9" fillId="14" borderId="0" xfId="22" applyFont="1" applyFill="1" applyAlignment="1"/>
    <xf numFmtId="0" fontId="9" fillId="14" borderId="0" xfId="23" applyFont="1" applyFill="1" applyAlignment="1"/>
    <xf numFmtId="0" fontId="9" fillId="14" borderId="0" xfId="23" quotePrefix="1" applyFont="1" applyFill="1" applyAlignment="1">
      <alignment horizontal="left"/>
    </xf>
    <xf numFmtId="0" fontId="9" fillId="14" borderId="0" xfId="24" applyFont="1" applyFill="1" applyBorder="1" applyAlignment="1"/>
    <xf numFmtId="0" fontId="9" fillId="14" borderId="2" xfId="24" applyFont="1" applyFill="1" applyAlignment="1"/>
    <xf numFmtId="0" fontId="10" fillId="14" borderId="0" xfId="25" applyFont="1" applyFill="1" applyAlignment="1"/>
    <xf numFmtId="0" fontId="9" fillId="14" borderId="0" xfId="26" applyFont="1" applyFill="1">
      <alignment horizontal="center" vertical="center"/>
    </xf>
    <xf numFmtId="0" fontId="9" fillId="14" borderId="9" xfId="26" applyFont="1" applyFill="1" applyBorder="1">
      <alignment horizontal="center" vertical="center"/>
    </xf>
    <xf numFmtId="167" fontId="12" fillId="14" borderId="0" xfId="0" applyFont="1" applyFill="1" applyAlignment="1"/>
    <xf numFmtId="169" fontId="11" fillId="14" borderId="0" xfId="15" applyNumberFormat="1" applyFont="1" applyFill="1" applyAlignment="1"/>
    <xf numFmtId="170" fontId="11" fillId="14" borderId="0" xfId="15" applyNumberFormat="1" applyFont="1" applyFill="1" applyAlignment="1"/>
    <xf numFmtId="0" fontId="9" fillId="14" borderId="0" xfId="0" applyNumberFormat="1" applyFont="1" applyFill="1" applyAlignment="1">
      <alignment horizontal="left"/>
    </xf>
    <xf numFmtId="0" fontId="10" fillId="14" borderId="0" xfId="0" applyNumberFormat="1" applyFont="1" applyFill="1" applyAlignment="1"/>
    <xf numFmtId="0" fontId="10" fillId="14" borderId="0" xfId="0" applyNumberFormat="1" applyFont="1" applyFill="1" applyAlignment="1">
      <alignment horizontal="centerContinuous"/>
    </xf>
    <xf numFmtId="0" fontId="10" fillId="14" borderId="0" xfId="0" applyNumberFormat="1" applyFont="1" applyFill="1" applyAlignment="1">
      <alignment horizontal="left"/>
    </xf>
    <xf numFmtId="0" fontId="10" fillId="14" borderId="0" xfId="0" applyNumberFormat="1" applyFont="1" applyFill="1" applyAlignment="1">
      <alignment horizontal="center"/>
    </xf>
    <xf numFmtId="0" fontId="10" fillId="14" borderId="0" xfId="0" applyNumberFormat="1" applyFont="1" applyFill="1" applyBorder="1" applyAlignment="1"/>
    <xf numFmtId="0" fontId="9" fillId="14" borderId="0" xfId="0" applyNumberFormat="1" applyFont="1" applyFill="1" applyBorder="1" applyAlignment="1">
      <alignment horizontal="center"/>
    </xf>
    <xf numFmtId="0" fontId="9" fillId="14" borderId="2" xfId="0" applyNumberFormat="1" applyFont="1" applyFill="1" applyBorder="1" applyAlignment="1">
      <alignment horizontal="centerContinuous"/>
    </xf>
    <xf numFmtId="0" fontId="10" fillId="14" borderId="2" xfId="0" applyNumberFormat="1" applyFont="1" applyFill="1" applyBorder="1" applyAlignment="1">
      <alignment horizontal="centerContinuous"/>
    </xf>
    <xf numFmtId="0" fontId="9" fillId="14" borderId="2" xfId="0" applyNumberFormat="1" applyFont="1" applyFill="1" applyBorder="1" applyAlignment="1">
      <alignment horizontal="center"/>
    </xf>
    <xf numFmtId="42" fontId="10" fillId="14" borderId="0" xfId="16" applyNumberFormat="1" applyFont="1" applyFill="1" applyAlignment="1"/>
    <xf numFmtId="42" fontId="10" fillId="14" borderId="0" xfId="16" applyNumberFormat="1" applyFont="1" applyFill="1" applyAlignment="1">
      <alignment horizontal="center"/>
    </xf>
    <xf numFmtId="168" fontId="10" fillId="14" borderId="0" xfId="15" applyNumberFormat="1" applyFont="1" applyFill="1" applyAlignment="1"/>
    <xf numFmtId="42" fontId="10" fillId="14" borderId="3" xfId="16" applyNumberFormat="1" applyFont="1" applyFill="1" applyBorder="1" applyAlignment="1"/>
    <xf numFmtId="168" fontId="10" fillId="14" borderId="0" xfId="15" applyNumberFormat="1" applyFont="1" applyFill="1" applyBorder="1" applyAlignment="1"/>
    <xf numFmtId="42" fontId="10" fillId="14" borderId="0" xfId="16" applyNumberFormat="1" applyFont="1" applyFill="1" applyBorder="1" applyAlignment="1"/>
    <xf numFmtId="42" fontId="10" fillId="14" borderId="0" xfId="16" applyNumberFormat="1" applyFont="1" applyFill="1" applyBorder="1" applyAlignment="1">
      <alignment horizontal="center"/>
    </xf>
    <xf numFmtId="0" fontId="16" fillId="14" borderId="0" xfId="0" applyNumberFormat="1" applyFont="1" applyFill="1" applyAlignment="1">
      <alignment horizontal="left"/>
    </xf>
    <xf numFmtId="0" fontId="12" fillId="14" borderId="0" xfId="0" applyNumberFormat="1" applyFont="1" applyFill="1" applyAlignment="1"/>
    <xf numFmtId="0" fontId="12" fillId="14" borderId="0" xfId="0" applyNumberFormat="1" applyFont="1" applyFill="1" applyAlignment="1">
      <alignment horizontal="centerContinuous"/>
    </xf>
    <xf numFmtId="0" fontId="12" fillId="14" borderId="0" xfId="0" applyNumberFormat="1" applyFont="1" applyFill="1" applyAlignment="1">
      <alignment horizontal="left"/>
    </xf>
    <xf numFmtId="0" fontId="12" fillId="14" borderId="0" xfId="0" applyNumberFormat="1" applyFont="1" applyFill="1" applyBorder="1" applyAlignment="1"/>
    <xf numFmtId="0" fontId="12" fillId="14" borderId="0" xfId="0" applyNumberFormat="1" applyFont="1" applyFill="1" applyBorder="1" applyAlignment="1">
      <alignment horizontal="left"/>
    </xf>
    <xf numFmtId="0" fontId="9" fillId="14" borderId="0" xfId="27" applyFont="1" applyFill="1" applyAlignment="1"/>
    <xf numFmtId="167" fontId="11" fillId="14" borderId="0" xfId="0" applyFont="1" applyFill="1" applyAlignment="1"/>
    <xf numFmtId="42" fontId="14" fillId="14" borderId="0" xfId="15" applyNumberFormat="1" applyFont="1" applyFill="1" applyAlignment="1"/>
    <xf numFmtId="41" fontId="14" fillId="14" borderId="0" xfId="15" applyNumberFormat="1" applyFont="1" applyFill="1" applyAlignment="1"/>
    <xf numFmtId="41" fontId="11" fillId="14" borderId="0" xfId="15" applyNumberFormat="1" applyFont="1" applyFill="1" applyAlignment="1"/>
    <xf numFmtId="167" fontId="12" fillId="14" borderId="0" xfId="0" quotePrefix="1" applyFont="1" applyFill="1" applyAlignment="1">
      <alignment horizontal="left"/>
    </xf>
    <xf numFmtId="41" fontId="13" fillId="14" borderId="0" xfId="15" applyNumberFormat="1" applyFont="1" applyFill="1" applyAlignment="1"/>
    <xf numFmtId="41" fontId="11" fillId="14" borderId="0" xfId="15" applyNumberFormat="1" applyFont="1" applyFill="1" applyBorder="1" applyAlignment="1"/>
    <xf numFmtId="167" fontId="11" fillId="14" borderId="0" xfId="0" applyFont="1" applyFill="1" applyBorder="1" applyAlignment="1"/>
    <xf numFmtId="42" fontId="15" fillId="14" borderId="0" xfId="16" applyNumberFormat="1" applyFont="1" applyFill="1" applyAlignment="1"/>
    <xf numFmtId="42" fontId="11" fillId="14" borderId="0" xfId="16" applyNumberFormat="1" applyFont="1" applyFill="1" applyAlignment="1"/>
    <xf numFmtId="0" fontId="12" fillId="14" borderId="0" xfId="0" applyNumberFormat="1" applyFont="1" applyFill="1" applyBorder="1" applyAlignment="1">
      <alignment horizontal="centerContinuous"/>
    </xf>
    <xf numFmtId="0" fontId="16" fillId="14" borderId="0" xfId="0" applyNumberFormat="1" applyFont="1" applyFill="1" applyBorder="1" applyAlignment="1">
      <alignment horizontal="left"/>
    </xf>
    <xf numFmtId="0" fontId="16" fillId="14" borderId="0" xfId="0" applyNumberFormat="1" applyFont="1" applyFill="1" applyAlignment="1"/>
    <xf numFmtId="0" fontId="12" fillId="14" borderId="0" xfId="0" applyNumberFormat="1" applyFont="1" applyFill="1" applyBorder="1" applyAlignment="1">
      <alignment horizontal="center"/>
    </xf>
    <xf numFmtId="0" fontId="12" fillId="14" borderId="0" xfId="0" quotePrefix="1" applyNumberFormat="1" applyFont="1" applyFill="1" applyAlignment="1">
      <alignment horizontal="left"/>
    </xf>
    <xf numFmtId="171" fontId="10" fillId="14" borderId="0" xfId="18" applyNumberFormat="1" applyFont="1" applyFill="1" applyAlignment="1"/>
    <xf numFmtId="171" fontId="12" fillId="14" borderId="0" xfId="0" applyNumberFormat="1" applyFont="1" applyFill="1" applyBorder="1" applyAlignment="1">
      <alignment horizontal="center"/>
    </xf>
    <xf numFmtId="171" fontId="12" fillId="14" borderId="0" xfId="0" applyNumberFormat="1" applyFont="1" applyFill="1" applyBorder="1" applyAlignment="1"/>
    <xf numFmtId="171" fontId="10" fillId="14" borderId="3" xfId="18" applyNumberFormat="1" applyFont="1" applyFill="1" applyBorder="1" applyAlignment="1"/>
    <xf numFmtId="41" fontId="10" fillId="14" borderId="0" xfId="18" applyNumberFormat="1" applyFont="1" applyFill="1" applyAlignment="1"/>
    <xf numFmtId="41" fontId="12" fillId="14" borderId="0" xfId="0" applyNumberFormat="1" applyFont="1" applyFill="1" applyBorder="1" applyAlignment="1"/>
    <xf numFmtId="41" fontId="10" fillId="14" borderId="0" xfId="18" applyNumberFormat="1" applyFont="1" applyFill="1" applyBorder="1" applyAlignment="1"/>
    <xf numFmtId="0" fontId="16" fillId="14" borderId="0" xfId="0" applyNumberFormat="1" applyFont="1" applyFill="1" applyAlignment="1">
      <alignment horizontal="center" wrapText="1"/>
    </xf>
    <xf numFmtId="0" fontId="16" fillId="14" borderId="0" xfId="0" applyNumberFormat="1" applyFont="1" applyFill="1" applyAlignment="1">
      <alignment wrapText="1"/>
    </xf>
    <xf numFmtId="172" fontId="16" fillId="14" borderId="2" xfId="0" applyNumberFormat="1" applyFont="1" applyFill="1" applyBorder="1" applyAlignment="1">
      <alignment horizontal="center"/>
    </xf>
    <xf numFmtId="172" fontId="12" fillId="14" borderId="0" xfId="0" applyNumberFormat="1" applyFont="1" applyFill="1" applyBorder="1" applyAlignment="1"/>
    <xf numFmtId="8" fontId="12" fillId="14" borderId="0" xfId="16" applyFont="1" applyFill="1" applyAlignment="1"/>
    <xf numFmtId="42" fontId="11" fillId="14" borderId="0" xfId="15" applyNumberFormat="1" applyFont="1" applyFill="1" applyAlignment="1"/>
    <xf numFmtId="172" fontId="17" fillId="14" borderId="0" xfId="26" applyNumberFormat="1" applyFont="1" applyFill="1">
      <alignment horizontal="center" vertical="center"/>
    </xf>
    <xf numFmtId="42" fontId="11" fillId="14" borderId="0" xfId="15" applyNumberFormat="1" applyFont="1" applyFill="1" applyBorder="1" applyAlignment="1"/>
    <xf numFmtId="41" fontId="11" fillId="0" borderId="0" xfId="15" applyNumberFormat="1" applyFont="1" applyFill="1" applyBorder="1" applyAlignment="1"/>
    <xf numFmtId="168" fontId="10" fillId="14" borderId="4" xfId="18" applyNumberFormat="1" applyFont="1" applyFill="1" applyBorder="1" applyAlignment="1"/>
    <xf numFmtId="168" fontId="10" fillId="14" borderId="0" xfId="18" applyNumberFormat="1" applyFont="1" applyFill="1" applyAlignment="1"/>
    <xf numFmtId="168" fontId="12" fillId="14" borderId="0" xfId="0" applyNumberFormat="1" applyFont="1" applyFill="1" applyBorder="1" applyAlignment="1"/>
    <xf numFmtId="0" fontId="9" fillId="14" borderId="5" xfId="25" applyFont="1" applyFill="1" applyBorder="1" applyAlignment="1">
      <alignment horizontal="center"/>
    </xf>
    <xf numFmtId="167" fontId="9" fillId="14" borderId="6" xfId="0" applyFont="1" applyFill="1" applyBorder="1" applyAlignment="1">
      <alignment horizontal="center"/>
    </xf>
    <xf numFmtId="49" fontId="9" fillId="14" borderId="7" xfId="25" quotePrefix="1" applyNumberFormat="1" applyFont="1" applyFill="1" applyBorder="1" applyAlignment="1">
      <alignment horizontal="center"/>
    </xf>
    <xf numFmtId="49" fontId="11" fillId="14" borderId="8" xfId="0" applyNumberFormat="1" applyFont="1" applyFill="1" applyBorder="1" applyAlignment="1">
      <alignment horizontal="center"/>
    </xf>
  </cellXfs>
  <cellStyles count="2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Blank" xfId="25"/>
    <cellStyle name="Bottom bold border" xfId="21"/>
    <cellStyle name="Bottom single border" xfId="20"/>
    <cellStyle name="Centered Heading" xfId="26"/>
    <cellStyle name="Comma" xfId="15" builtinId="3" customBuiltin="1"/>
    <cellStyle name="Comma [0]" xfId="13" builtinId="6" customBuiltin="1"/>
    <cellStyle name="Company Name" xfId="22"/>
    <cellStyle name="Currency" xfId="16" builtinId="4" customBuiltin="1"/>
    <cellStyle name="Currency [0]" xfId="14" builtinId="7" customBuiltin="1"/>
    <cellStyle name="Heading No Underline" xfId="23"/>
    <cellStyle name="Heading With Underline" xfId="24"/>
    <cellStyle name="HNU" xfId="27"/>
    <cellStyle name="No Border" xfId="19"/>
    <cellStyle name="Normal" xfId="0" builtinId="0" customBuiltin="1"/>
    <cellStyle name="Number" xfId="18"/>
    <cellStyle name="Single Border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A1:F53"/>
  <sheetViews>
    <sheetView tabSelected="1" zoomScaleNormal="100" workbookViewId="0">
      <pane xSplit="1" ySplit="10" topLeftCell="B11" activePane="bottomRight" state="frozen"/>
      <selection activeCell="E10" sqref="E10"/>
      <selection pane="topRight" activeCell="E10" sqref="E10"/>
      <selection pane="bottomLeft" activeCell="E10" sqref="E10"/>
      <selection pane="bottomRight" activeCell="A32" sqref="A32"/>
    </sheetView>
  </sheetViews>
  <sheetFormatPr defaultRowHeight="15.5"/>
  <cols>
    <col min="1" max="1" width="47.81640625" style="9" customWidth="1"/>
    <col min="2" max="3" width="15.7265625" style="9" customWidth="1"/>
    <col min="4" max="4" width="2.1796875" style="9" customWidth="1"/>
    <col min="5" max="6" width="15.7265625" style="9" customWidth="1"/>
    <col min="7" max="246" width="9.1796875" style="9"/>
    <col min="247" max="247" width="47.453125" style="9" customWidth="1"/>
    <col min="248" max="248" width="11.81640625" style="9" customWidth="1"/>
    <col min="249" max="249" width="12.1796875" style="9" bestFit="1" customWidth="1"/>
    <col min="250" max="251" width="11.81640625" style="9" customWidth="1"/>
    <col min="252" max="254" width="14.7265625" style="9" customWidth="1"/>
    <col min="255" max="502" width="9.1796875" style="9"/>
    <col min="503" max="503" width="47.453125" style="9" customWidth="1"/>
    <col min="504" max="504" width="11.81640625" style="9" customWidth="1"/>
    <col min="505" max="505" width="12.1796875" style="9" bestFit="1" customWidth="1"/>
    <col min="506" max="507" width="11.81640625" style="9" customWidth="1"/>
    <col min="508" max="510" width="14.7265625" style="9" customWidth="1"/>
    <col min="511" max="758" width="9.1796875" style="9"/>
    <col min="759" max="759" width="47.453125" style="9" customWidth="1"/>
    <col min="760" max="760" width="11.81640625" style="9" customWidth="1"/>
    <col min="761" max="761" width="12.1796875" style="9" bestFit="1" customWidth="1"/>
    <col min="762" max="763" width="11.81640625" style="9" customWidth="1"/>
    <col min="764" max="766" width="14.7265625" style="9" customWidth="1"/>
    <col min="767" max="1014" width="9.1796875" style="9"/>
    <col min="1015" max="1015" width="47.453125" style="9" customWidth="1"/>
    <col min="1016" max="1016" width="11.81640625" style="9" customWidth="1"/>
    <col min="1017" max="1017" width="12.1796875" style="9" bestFit="1" customWidth="1"/>
    <col min="1018" max="1019" width="11.81640625" style="9" customWidth="1"/>
    <col min="1020" max="1022" width="14.7265625" style="9" customWidth="1"/>
    <col min="1023" max="1270" width="9.1796875" style="9"/>
    <col min="1271" max="1271" width="47.453125" style="9" customWidth="1"/>
    <col min="1272" max="1272" width="11.81640625" style="9" customWidth="1"/>
    <col min="1273" max="1273" width="12.1796875" style="9" bestFit="1" customWidth="1"/>
    <col min="1274" max="1275" width="11.81640625" style="9" customWidth="1"/>
    <col min="1276" max="1278" width="14.7265625" style="9" customWidth="1"/>
    <col min="1279" max="1526" width="9.1796875" style="9"/>
    <col min="1527" max="1527" width="47.453125" style="9" customWidth="1"/>
    <col min="1528" max="1528" width="11.81640625" style="9" customWidth="1"/>
    <col min="1529" max="1529" width="12.1796875" style="9" bestFit="1" customWidth="1"/>
    <col min="1530" max="1531" width="11.81640625" style="9" customWidth="1"/>
    <col min="1532" max="1534" width="14.7265625" style="9" customWidth="1"/>
    <col min="1535" max="1782" width="9.1796875" style="9"/>
    <col min="1783" max="1783" width="47.453125" style="9" customWidth="1"/>
    <col min="1784" max="1784" width="11.81640625" style="9" customWidth="1"/>
    <col min="1785" max="1785" width="12.1796875" style="9" bestFit="1" customWidth="1"/>
    <col min="1786" max="1787" width="11.81640625" style="9" customWidth="1"/>
    <col min="1788" max="1790" width="14.7265625" style="9" customWidth="1"/>
    <col min="1791" max="2038" width="9.1796875" style="9"/>
    <col min="2039" max="2039" width="47.453125" style="9" customWidth="1"/>
    <col min="2040" max="2040" width="11.81640625" style="9" customWidth="1"/>
    <col min="2041" max="2041" width="12.1796875" style="9" bestFit="1" customWidth="1"/>
    <col min="2042" max="2043" width="11.81640625" style="9" customWidth="1"/>
    <col min="2044" max="2046" width="14.7265625" style="9" customWidth="1"/>
    <col min="2047" max="2294" width="9.1796875" style="9"/>
    <col min="2295" max="2295" width="47.453125" style="9" customWidth="1"/>
    <col min="2296" max="2296" width="11.81640625" style="9" customWidth="1"/>
    <col min="2297" max="2297" width="12.1796875" style="9" bestFit="1" customWidth="1"/>
    <col min="2298" max="2299" width="11.81640625" style="9" customWidth="1"/>
    <col min="2300" max="2302" width="14.7265625" style="9" customWidth="1"/>
    <col min="2303" max="2550" width="9.1796875" style="9"/>
    <col min="2551" max="2551" width="47.453125" style="9" customWidth="1"/>
    <col min="2552" max="2552" width="11.81640625" style="9" customWidth="1"/>
    <col min="2553" max="2553" width="12.1796875" style="9" bestFit="1" customWidth="1"/>
    <col min="2554" max="2555" width="11.81640625" style="9" customWidth="1"/>
    <col min="2556" max="2558" width="14.7265625" style="9" customWidth="1"/>
    <col min="2559" max="2806" width="9.1796875" style="9"/>
    <col min="2807" max="2807" width="47.453125" style="9" customWidth="1"/>
    <col min="2808" max="2808" width="11.81640625" style="9" customWidth="1"/>
    <col min="2809" max="2809" width="12.1796875" style="9" bestFit="1" customWidth="1"/>
    <col min="2810" max="2811" width="11.81640625" style="9" customWidth="1"/>
    <col min="2812" max="2814" width="14.7265625" style="9" customWidth="1"/>
    <col min="2815" max="3062" width="9.1796875" style="9"/>
    <col min="3063" max="3063" width="47.453125" style="9" customWidth="1"/>
    <col min="3064" max="3064" width="11.81640625" style="9" customWidth="1"/>
    <col min="3065" max="3065" width="12.1796875" style="9" bestFit="1" customWidth="1"/>
    <col min="3066" max="3067" width="11.81640625" style="9" customWidth="1"/>
    <col min="3068" max="3070" width="14.7265625" style="9" customWidth="1"/>
    <col min="3071" max="3318" width="9.1796875" style="9"/>
    <col min="3319" max="3319" width="47.453125" style="9" customWidth="1"/>
    <col min="3320" max="3320" width="11.81640625" style="9" customWidth="1"/>
    <col min="3321" max="3321" width="12.1796875" style="9" bestFit="1" customWidth="1"/>
    <col min="3322" max="3323" width="11.81640625" style="9" customWidth="1"/>
    <col min="3324" max="3326" width="14.7265625" style="9" customWidth="1"/>
    <col min="3327" max="3574" width="9.1796875" style="9"/>
    <col min="3575" max="3575" width="47.453125" style="9" customWidth="1"/>
    <col min="3576" max="3576" width="11.81640625" style="9" customWidth="1"/>
    <col min="3577" max="3577" width="12.1796875" style="9" bestFit="1" customWidth="1"/>
    <col min="3578" max="3579" width="11.81640625" style="9" customWidth="1"/>
    <col min="3580" max="3582" width="14.7265625" style="9" customWidth="1"/>
    <col min="3583" max="3830" width="9.1796875" style="9"/>
    <col min="3831" max="3831" width="47.453125" style="9" customWidth="1"/>
    <col min="3832" max="3832" width="11.81640625" style="9" customWidth="1"/>
    <col min="3833" max="3833" width="12.1796875" style="9" bestFit="1" customWidth="1"/>
    <col min="3834" max="3835" width="11.81640625" style="9" customWidth="1"/>
    <col min="3836" max="3838" width="14.7265625" style="9" customWidth="1"/>
    <col min="3839" max="4086" width="9.1796875" style="9"/>
    <col min="4087" max="4087" width="47.453125" style="9" customWidth="1"/>
    <col min="4088" max="4088" width="11.81640625" style="9" customWidth="1"/>
    <col min="4089" max="4089" width="12.1796875" style="9" bestFit="1" customWidth="1"/>
    <col min="4090" max="4091" width="11.81640625" style="9" customWidth="1"/>
    <col min="4092" max="4094" width="14.7265625" style="9" customWidth="1"/>
    <col min="4095" max="4342" width="9.1796875" style="9"/>
    <col min="4343" max="4343" width="47.453125" style="9" customWidth="1"/>
    <col min="4344" max="4344" width="11.81640625" style="9" customWidth="1"/>
    <col min="4345" max="4345" width="12.1796875" style="9" bestFit="1" customWidth="1"/>
    <col min="4346" max="4347" width="11.81640625" style="9" customWidth="1"/>
    <col min="4348" max="4350" width="14.7265625" style="9" customWidth="1"/>
    <col min="4351" max="4598" width="9.1796875" style="9"/>
    <col min="4599" max="4599" width="47.453125" style="9" customWidth="1"/>
    <col min="4600" max="4600" width="11.81640625" style="9" customWidth="1"/>
    <col min="4601" max="4601" width="12.1796875" style="9" bestFit="1" customWidth="1"/>
    <col min="4602" max="4603" width="11.81640625" style="9" customWidth="1"/>
    <col min="4604" max="4606" width="14.7265625" style="9" customWidth="1"/>
    <col min="4607" max="4854" width="9.1796875" style="9"/>
    <col min="4855" max="4855" width="47.453125" style="9" customWidth="1"/>
    <col min="4856" max="4856" width="11.81640625" style="9" customWidth="1"/>
    <col min="4857" max="4857" width="12.1796875" style="9" bestFit="1" customWidth="1"/>
    <col min="4858" max="4859" width="11.81640625" style="9" customWidth="1"/>
    <col min="4860" max="4862" width="14.7265625" style="9" customWidth="1"/>
    <col min="4863" max="5110" width="9.1796875" style="9"/>
    <col min="5111" max="5111" width="47.453125" style="9" customWidth="1"/>
    <col min="5112" max="5112" width="11.81640625" style="9" customWidth="1"/>
    <col min="5113" max="5113" width="12.1796875" style="9" bestFit="1" customWidth="1"/>
    <col min="5114" max="5115" width="11.81640625" style="9" customWidth="1"/>
    <col min="5116" max="5118" width="14.7265625" style="9" customWidth="1"/>
    <col min="5119" max="5366" width="9.1796875" style="9"/>
    <col min="5367" max="5367" width="47.453125" style="9" customWidth="1"/>
    <col min="5368" max="5368" width="11.81640625" style="9" customWidth="1"/>
    <col min="5369" max="5369" width="12.1796875" style="9" bestFit="1" customWidth="1"/>
    <col min="5370" max="5371" width="11.81640625" style="9" customWidth="1"/>
    <col min="5372" max="5374" width="14.7265625" style="9" customWidth="1"/>
    <col min="5375" max="5622" width="9.1796875" style="9"/>
    <col min="5623" max="5623" width="47.453125" style="9" customWidth="1"/>
    <col min="5624" max="5624" width="11.81640625" style="9" customWidth="1"/>
    <col min="5625" max="5625" width="12.1796875" style="9" bestFit="1" customWidth="1"/>
    <col min="5626" max="5627" width="11.81640625" style="9" customWidth="1"/>
    <col min="5628" max="5630" width="14.7265625" style="9" customWidth="1"/>
    <col min="5631" max="5878" width="9.1796875" style="9"/>
    <col min="5879" max="5879" width="47.453125" style="9" customWidth="1"/>
    <col min="5880" max="5880" width="11.81640625" style="9" customWidth="1"/>
    <col min="5881" max="5881" width="12.1796875" style="9" bestFit="1" customWidth="1"/>
    <col min="5882" max="5883" width="11.81640625" style="9" customWidth="1"/>
    <col min="5884" max="5886" width="14.7265625" style="9" customWidth="1"/>
    <col min="5887" max="6134" width="9.1796875" style="9"/>
    <col min="6135" max="6135" width="47.453125" style="9" customWidth="1"/>
    <col min="6136" max="6136" width="11.81640625" style="9" customWidth="1"/>
    <col min="6137" max="6137" width="12.1796875" style="9" bestFit="1" customWidth="1"/>
    <col min="6138" max="6139" width="11.81640625" style="9" customWidth="1"/>
    <col min="6140" max="6142" width="14.7265625" style="9" customWidth="1"/>
    <col min="6143" max="6390" width="9.1796875" style="9"/>
    <col min="6391" max="6391" width="47.453125" style="9" customWidth="1"/>
    <col min="6392" max="6392" width="11.81640625" style="9" customWidth="1"/>
    <col min="6393" max="6393" width="12.1796875" style="9" bestFit="1" customWidth="1"/>
    <col min="6394" max="6395" width="11.81640625" style="9" customWidth="1"/>
    <col min="6396" max="6398" width="14.7265625" style="9" customWidth="1"/>
    <col min="6399" max="6646" width="9.1796875" style="9"/>
    <col min="6647" max="6647" width="47.453125" style="9" customWidth="1"/>
    <col min="6648" max="6648" width="11.81640625" style="9" customWidth="1"/>
    <col min="6649" max="6649" width="12.1796875" style="9" bestFit="1" customWidth="1"/>
    <col min="6650" max="6651" width="11.81640625" style="9" customWidth="1"/>
    <col min="6652" max="6654" width="14.7265625" style="9" customWidth="1"/>
    <col min="6655" max="6902" width="9.1796875" style="9"/>
    <col min="6903" max="6903" width="47.453125" style="9" customWidth="1"/>
    <col min="6904" max="6904" width="11.81640625" style="9" customWidth="1"/>
    <col min="6905" max="6905" width="12.1796875" style="9" bestFit="1" customWidth="1"/>
    <col min="6906" max="6907" width="11.81640625" style="9" customWidth="1"/>
    <col min="6908" max="6910" width="14.7265625" style="9" customWidth="1"/>
    <col min="6911" max="7158" width="9.1796875" style="9"/>
    <col min="7159" max="7159" width="47.453125" style="9" customWidth="1"/>
    <col min="7160" max="7160" width="11.81640625" style="9" customWidth="1"/>
    <col min="7161" max="7161" width="12.1796875" style="9" bestFit="1" customWidth="1"/>
    <col min="7162" max="7163" width="11.81640625" style="9" customWidth="1"/>
    <col min="7164" max="7166" width="14.7265625" style="9" customWidth="1"/>
    <col min="7167" max="7414" width="9.1796875" style="9"/>
    <col min="7415" max="7415" width="47.453125" style="9" customWidth="1"/>
    <col min="7416" max="7416" width="11.81640625" style="9" customWidth="1"/>
    <col min="7417" max="7417" width="12.1796875" style="9" bestFit="1" customWidth="1"/>
    <col min="7418" max="7419" width="11.81640625" style="9" customWidth="1"/>
    <col min="7420" max="7422" width="14.7265625" style="9" customWidth="1"/>
    <col min="7423" max="7670" width="9.1796875" style="9"/>
    <col min="7671" max="7671" width="47.453125" style="9" customWidth="1"/>
    <col min="7672" max="7672" width="11.81640625" style="9" customWidth="1"/>
    <col min="7673" max="7673" width="12.1796875" style="9" bestFit="1" customWidth="1"/>
    <col min="7674" max="7675" width="11.81640625" style="9" customWidth="1"/>
    <col min="7676" max="7678" width="14.7265625" style="9" customWidth="1"/>
    <col min="7679" max="7926" width="9.1796875" style="9"/>
    <col min="7927" max="7927" width="47.453125" style="9" customWidth="1"/>
    <col min="7928" max="7928" width="11.81640625" style="9" customWidth="1"/>
    <col min="7929" max="7929" width="12.1796875" style="9" bestFit="1" customWidth="1"/>
    <col min="7930" max="7931" width="11.81640625" style="9" customWidth="1"/>
    <col min="7932" max="7934" width="14.7265625" style="9" customWidth="1"/>
    <col min="7935" max="8182" width="9.1796875" style="9"/>
    <col min="8183" max="8183" width="47.453125" style="9" customWidth="1"/>
    <col min="8184" max="8184" width="11.81640625" style="9" customWidth="1"/>
    <col min="8185" max="8185" width="12.1796875" style="9" bestFit="1" customWidth="1"/>
    <col min="8186" max="8187" width="11.81640625" style="9" customWidth="1"/>
    <col min="8188" max="8190" width="14.7265625" style="9" customWidth="1"/>
    <col min="8191" max="8438" width="9.1796875" style="9"/>
    <col min="8439" max="8439" width="47.453125" style="9" customWidth="1"/>
    <col min="8440" max="8440" width="11.81640625" style="9" customWidth="1"/>
    <col min="8441" max="8441" width="12.1796875" style="9" bestFit="1" customWidth="1"/>
    <col min="8442" max="8443" width="11.81640625" style="9" customWidth="1"/>
    <col min="8444" max="8446" width="14.7265625" style="9" customWidth="1"/>
    <col min="8447" max="8694" width="9.1796875" style="9"/>
    <col min="8695" max="8695" width="47.453125" style="9" customWidth="1"/>
    <col min="8696" max="8696" width="11.81640625" style="9" customWidth="1"/>
    <col min="8697" max="8697" width="12.1796875" style="9" bestFit="1" customWidth="1"/>
    <col min="8698" max="8699" width="11.81640625" style="9" customWidth="1"/>
    <col min="8700" max="8702" width="14.7265625" style="9" customWidth="1"/>
    <col min="8703" max="8950" width="9.1796875" style="9"/>
    <col min="8951" max="8951" width="47.453125" style="9" customWidth="1"/>
    <col min="8952" max="8952" width="11.81640625" style="9" customWidth="1"/>
    <col min="8953" max="8953" width="12.1796875" style="9" bestFit="1" customWidth="1"/>
    <col min="8954" max="8955" width="11.81640625" style="9" customWidth="1"/>
    <col min="8956" max="8958" width="14.7265625" style="9" customWidth="1"/>
    <col min="8959" max="9206" width="9.1796875" style="9"/>
    <col min="9207" max="9207" width="47.453125" style="9" customWidth="1"/>
    <col min="9208" max="9208" width="11.81640625" style="9" customWidth="1"/>
    <col min="9209" max="9209" width="12.1796875" style="9" bestFit="1" customWidth="1"/>
    <col min="9210" max="9211" width="11.81640625" style="9" customWidth="1"/>
    <col min="9212" max="9214" width="14.7265625" style="9" customWidth="1"/>
    <col min="9215" max="9462" width="9.1796875" style="9"/>
    <col min="9463" max="9463" width="47.453125" style="9" customWidth="1"/>
    <col min="9464" max="9464" width="11.81640625" style="9" customWidth="1"/>
    <col min="9465" max="9465" width="12.1796875" style="9" bestFit="1" customWidth="1"/>
    <col min="9466" max="9467" width="11.81640625" style="9" customWidth="1"/>
    <col min="9468" max="9470" width="14.7265625" style="9" customWidth="1"/>
    <col min="9471" max="9718" width="9.1796875" style="9"/>
    <col min="9719" max="9719" width="47.453125" style="9" customWidth="1"/>
    <col min="9720" max="9720" width="11.81640625" style="9" customWidth="1"/>
    <col min="9721" max="9721" width="12.1796875" style="9" bestFit="1" customWidth="1"/>
    <col min="9722" max="9723" width="11.81640625" style="9" customWidth="1"/>
    <col min="9724" max="9726" width="14.7265625" style="9" customWidth="1"/>
    <col min="9727" max="9974" width="9.1796875" style="9"/>
    <col min="9975" max="9975" width="47.453125" style="9" customWidth="1"/>
    <col min="9976" max="9976" width="11.81640625" style="9" customWidth="1"/>
    <col min="9977" max="9977" width="12.1796875" style="9" bestFit="1" customWidth="1"/>
    <col min="9978" max="9979" width="11.81640625" style="9" customWidth="1"/>
    <col min="9980" max="9982" width="14.7265625" style="9" customWidth="1"/>
    <col min="9983" max="10230" width="9.1796875" style="9"/>
    <col min="10231" max="10231" width="47.453125" style="9" customWidth="1"/>
    <col min="10232" max="10232" width="11.81640625" style="9" customWidth="1"/>
    <col min="10233" max="10233" width="12.1796875" style="9" bestFit="1" customWidth="1"/>
    <col min="10234" max="10235" width="11.81640625" style="9" customWidth="1"/>
    <col min="10236" max="10238" width="14.7265625" style="9" customWidth="1"/>
    <col min="10239" max="10486" width="9.1796875" style="9"/>
    <col min="10487" max="10487" width="47.453125" style="9" customWidth="1"/>
    <col min="10488" max="10488" width="11.81640625" style="9" customWidth="1"/>
    <col min="10489" max="10489" width="12.1796875" style="9" bestFit="1" customWidth="1"/>
    <col min="10490" max="10491" width="11.81640625" style="9" customWidth="1"/>
    <col min="10492" max="10494" width="14.7265625" style="9" customWidth="1"/>
    <col min="10495" max="10742" width="9.1796875" style="9"/>
    <col min="10743" max="10743" width="47.453125" style="9" customWidth="1"/>
    <col min="10744" max="10744" width="11.81640625" style="9" customWidth="1"/>
    <col min="10745" max="10745" width="12.1796875" style="9" bestFit="1" customWidth="1"/>
    <col min="10746" max="10747" width="11.81640625" style="9" customWidth="1"/>
    <col min="10748" max="10750" width="14.7265625" style="9" customWidth="1"/>
    <col min="10751" max="10998" width="9.1796875" style="9"/>
    <col min="10999" max="10999" width="47.453125" style="9" customWidth="1"/>
    <col min="11000" max="11000" width="11.81640625" style="9" customWidth="1"/>
    <col min="11001" max="11001" width="12.1796875" style="9" bestFit="1" customWidth="1"/>
    <col min="11002" max="11003" width="11.81640625" style="9" customWidth="1"/>
    <col min="11004" max="11006" width="14.7265625" style="9" customWidth="1"/>
    <col min="11007" max="11254" width="9.1796875" style="9"/>
    <col min="11255" max="11255" width="47.453125" style="9" customWidth="1"/>
    <col min="11256" max="11256" width="11.81640625" style="9" customWidth="1"/>
    <col min="11257" max="11257" width="12.1796875" style="9" bestFit="1" customWidth="1"/>
    <col min="11258" max="11259" width="11.81640625" style="9" customWidth="1"/>
    <col min="11260" max="11262" width="14.7265625" style="9" customWidth="1"/>
    <col min="11263" max="11510" width="9.1796875" style="9"/>
    <col min="11511" max="11511" width="47.453125" style="9" customWidth="1"/>
    <col min="11512" max="11512" width="11.81640625" style="9" customWidth="1"/>
    <col min="11513" max="11513" width="12.1796875" style="9" bestFit="1" customWidth="1"/>
    <col min="11514" max="11515" width="11.81640625" style="9" customWidth="1"/>
    <col min="11516" max="11518" width="14.7265625" style="9" customWidth="1"/>
    <col min="11519" max="11766" width="9.1796875" style="9"/>
    <col min="11767" max="11767" width="47.453125" style="9" customWidth="1"/>
    <col min="11768" max="11768" width="11.81640625" style="9" customWidth="1"/>
    <col min="11769" max="11769" width="12.1796875" style="9" bestFit="1" customWidth="1"/>
    <col min="11770" max="11771" width="11.81640625" style="9" customWidth="1"/>
    <col min="11772" max="11774" width="14.7265625" style="9" customWidth="1"/>
    <col min="11775" max="12022" width="9.1796875" style="9"/>
    <col min="12023" max="12023" width="47.453125" style="9" customWidth="1"/>
    <col min="12024" max="12024" width="11.81640625" style="9" customWidth="1"/>
    <col min="12025" max="12025" width="12.1796875" style="9" bestFit="1" customWidth="1"/>
    <col min="12026" max="12027" width="11.81640625" style="9" customWidth="1"/>
    <col min="12028" max="12030" width="14.7265625" style="9" customWidth="1"/>
    <col min="12031" max="12278" width="9.1796875" style="9"/>
    <col min="12279" max="12279" width="47.453125" style="9" customWidth="1"/>
    <col min="12280" max="12280" width="11.81640625" style="9" customWidth="1"/>
    <col min="12281" max="12281" width="12.1796875" style="9" bestFit="1" customWidth="1"/>
    <col min="12282" max="12283" width="11.81640625" style="9" customWidth="1"/>
    <col min="12284" max="12286" width="14.7265625" style="9" customWidth="1"/>
    <col min="12287" max="12534" width="9.1796875" style="9"/>
    <col min="12535" max="12535" width="47.453125" style="9" customWidth="1"/>
    <col min="12536" max="12536" width="11.81640625" style="9" customWidth="1"/>
    <col min="12537" max="12537" width="12.1796875" style="9" bestFit="1" customWidth="1"/>
    <col min="12538" max="12539" width="11.81640625" style="9" customWidth="1"/>
    <col min="12540" max="12542" width="14.7265625" style="9" customWidth="1"/>
    <col min="12543" max="12790" width="9.1796875" style="9"/>
    <col min="12791" max="12791" width="47.453125" style="9" customWidth="1"/>
    <col min="12792" max="12792" width="11.81640625" style="9" customWidth="1"/>
    <col min="12793" max="12793" width="12.1796875" style="9" bestFit="1" customWidth="1"/>
    <col min="12794" max="12795" width="11.81640625" style="9" customWidth="1"/>
    <col min="12796" max="12798" width="14.7265625" style="9" customWidth="1"/>
    <col min="12799" max="13046" width="9.1796875" style="9"/>
    <col min="13047" max="13047" width="47.453125" style="9" customWidth="1"/>
    <col min="13048" max="13048" width="11.81640625" style="9" customWidth="1"/>
    <col min="13049" max="13049" width="12.1796875" style="9" bestFit="1" customWidth="1"/>
    <col min="13050" max="13051" width="11.81640625" style="9" customWidth="1"/>
    <col min="13052" max="13054" width="14.7265625" style="9" customWidth="1"/>
    <col min="13055" max="13302" width="9.1796875" style="9"/>
    <col min="13303" max="13303" width="47.453125" style="9" customWidth="1"/>
    <col min="13304" max="13304" width="11.81640625" style="9" customWidth="1"/>
    <col min="13305" max="13305" width="12.1796875" style="9" bestFit="1" customWidth="1"/>
    <col min="13306" max="13307" width="11.81640625" style="9" customWidth="1"/>
    <col min="13308" max="13310" width="14.7265625" style="9" customWidth="1"/>
    <col min="13311" max="13558" width="9.1796875" style="9"/>
    <col min="13559" max="13559" width="47.453125" style="9" customWidth="1"/>
    <col min="13560" max="13560" width="11.81640625" style="9" customWidth="1"/>
    <col min="13561" max="13561" width="12.1796875" style="9" bestFit="1" customWidth="1"/>
    <col min="13562" max="13563" width="11.81640625" style="9" customWidth="1"/>
    <col min="13564" max="13566" width="14.7265625" style="9" customWidth="1"/>
    <col min="13567" max="13814" width="9.1796875" style="9"/>
    <col min="13815" max="13815" width="47.453125" style="9" customWidth="1"/>
    <col min="13816" max="13816" width="11.81640625" style="9" customWidth="1"/>
    <col min="13817" max="13817" width="12.1796875" style="9" bestFit="1" customWidth="1"/>
    <col min="13818" max="13819" width="11.81640625" style="9" customWidth="1"/>
    <col min="13820" max="13822" width="14.7265625" style="9" customWidth="1"/>
    <col min="13823" max="14070" width="9.1796875" style="9"/>
    <col min="14071" max="14071" width="47.453125" style="9" customWidth="1"/>
    <col min="14072" max="14072" width="11.81640625" style="9" customWidth="1"/>
    <col min="14073" max="14073" width="12.1796875" style="9" bestFit="1" customWidth="1"/>
    <col min="14074" max="14075" width="11.81640625" style="9" customWidth="1"/>
    <col min="14076" max="14078" width="14.7265625" style="9" customWidth="1"/>
    <col min="14079" max="14326" width="9.1796875" style="9"/>
    <col min="14327" max="14327" width="47.453125" style="9" customWidth="1"/>
    <col min="14328" max="14328" width="11.81640625" style="9" customWidth="1"/>
    <col min="14329" max="14329" width="12.1796875" style="9" bestFit="1" customWidth="1"/>
    <col min="14330" max="14331" width="11.81640625" style="9" customWidth="1"/>
    <col min="14332" max="14334" width="14.7265625" style="9" customWidth="1"/>
    <col min="14335" max="14582" width="9.1796875" style="9"/>
    <col min="14583" max="14583" width="47.453125" style="9" customWidth="1"/>
    <col min="14584" max="14584" width="11.81640625" style="9" customWidth="1"/>
    <col min="14585" max="14585" width="12.1796875" style="9" bestFit="1" customWidth="1"/>
    <col min="14586" max="14587" width="11.81640625" style="9" customWidth="1"/>
    <col min="14588" max="14590" width="14.7265625" style="9" customWidth="1"/>
    <col min="14591" max="14838" width="9.1796875" style="9"/>
    <col min="14839" max="14839" width="47.453125" style="9" customWidth="1"/>
    <col min="14840" max="14840" width="11.81640625" style="9" customWidth="1"/>
    <col min="14841" max="14841" width="12.1796875" style="9" bestFit="1" customWidth="1"/>
    <col min="14842" max="14843" width="11.81640625" style="9" customWidth="1"/>
    <col min="14844" max="14846" width="14.7265625" style="9" customWidth="1"/>
    <col min="14847" max="15094" width="9.1796875" style="9"/>
    <col min="15095" max="15095" width="47.453125" style="9" customWidth="1"/>
    <col min="15096" max="15096" width="11.81640625" style="9" customWidth="1"/>
    <col min="15097" max="15097" width="12.1796875" style="9" bestFit="1" customWidth="1"/>
    <col min="15098" max="15099" width="11.81640625" style="9" customWidth="1"/>
    <col min="15100" max="15102" width="14.7265625" style="9" customWidth="1"/>
    <col min="15103" max="15350" width="9.1796875" style="9"/>
    <col min="15351" max="15351" width="47.453125" style="9" customWidth="1"/>
    <col min="15352" max="15352" width="11.81640625" style="9" customWidth="1"/>
    <col min="15353" max="15353" width="12.1796875" style="9" bestFit="1" customWidth="1"/>
    <col min="15354" max="15355" width="11.81640625" style="9" customWidth="1"/>
    <col min="15356" max="15358" width="14.7265625" style="9" customWidth="1"/>
    <col min="15359" max="15606" width="9.1796875" style="9"/>
    <col min="15607" max="15607" width="47.453125" style="9" customWidth="1"/>
    <col min="15608" max="15608" width="11.81640625" style="9" customWidth="1"/>
    <col min="15609" max="15609" width="12.1796875" style="9" bestFit="1" customWidth="1"/>
    <col min="15610" max="15611" width="11.81640625" style="9" customWidth="1"/>
    <col min="15612" max="15614" width="14.7265625" style="9" customWidth="1"/>
    <col min="15615" max="15862" width="9.1796875" style="9"/>
    <col min="15863" max="15863" width="47.453125" style="9" customWidth="1"/>
    <col min="15864" max="15864" width="11.81640625" style="9" customWidth="1"/>
    <col min="15865" max="15865" width="12.1796875" style="9" bestFit="1" customWidth="1"/>
    <col min="15866" max="15867" width="11.81640625" style="9" customWidth="1"/>
    <col min="15868" max="15870" width="14.7265625" style="9" customWidth="1"/>
    <col min="15871" max="16118" width="9.1796875" style="9"/>
    <col min="16119" max="16119" width="47.453125" style="9" customWidth="1"/>
    <col min="16120" max="16120" width="11.81640625" style="9" customWidth="1"/>
    <col min="16121" max="16121" width="12.1796875" style="9" bestFit="1" customWidth="1"/>
    <col min="16122" max="16123" width="11.81640625" style="9" customWidth="1"/>
    <col min="16124" max="16126" width="14.7265625" style="9" customWidth="1"/>
    <col min="16127" max="16384" width="9.1796875" style="9"/>
  </cols>
  <sheetData>
    <row r="1" spans="1:6" s="1" customFormat="1" ht="17.149999999999999" customHeight="1">
      <c r="A1" s="1" t="s">
        <v>0</v>
      </c>
    </row>
    <row r="2" spans="1:6" s="2" customFormat="1" ht="14.15" customHeight="1"/>
    <row r="3" spans="1:6" s="2" customFormat="1" ht="14.15" customHeight="1">
      <c r="A3" s="2" t="s">
        <v>77</v>
      </c>
    </row>
    <row r="4" spans="1:6" s="2" customFormat="1" ht="14.15" customHeight="1">
      <c r="A4" s="3" t="s">
        <v>127</v>
      </c>
    </row>
    <row r="5" spans="1:6" s="4" customFormat="1" ht="14.15" customHeight="1">
      <c r="A5" s="4" t="s">
        <v>1</v>
      </c>
    </row>
    <row r="6" spans="1:6" s="5" customFormat="1" ht="14.15" customHeight="1">
      <c r="A6" s="5" t="s">
        <v>53</v>
      </c>
    </row>
    <row r="7" spans="1:6" s="6" customFormat="1" ht="12" customHeight="1"/>
    <row r="8" spans="1:6" s="6" customFormat="1" ht="16.5" customHeight="1">
      <c r="B8" s="70" t="s">
        <v>78</v>
      </c>
      <c r="C8" s="71"/>
      <c r="E8" s="70" t="s">
        <v>129</v>
      </c>
      <c r="F8" s="71"/>
    </row>
    <row r="9" spans="1:6" s="6" customFormat="1" ht="16.5" customHeight="1">
      <c r="B9" s="72" t="s">
        <v>128</v>
      </c>
      <c r="C9" s="73"/>
      <c r="E9" s="72" t="s">
        <v>128</v>
      </c>
      <c r="F9" s="73"/>
    </row>
    <row r="10" spans="1:6" s="7" customFormat="1" ht="13" customHeight="1">
      <c r="B10" s="8">
        <v>2019</v>
      </c>
      <c r="C10" s="8">
        <v>2018</v>
      </c>
      <c r="E10" s="8">
        <v>2019</v>
      </c>
      <c r="F10" s="8">
        <v>2018</v>
      </c>
    </row>
    <row r="11" spans="1:6" ht="13" customHeight="1"/>
    <row r="12" spans="1:6" ht="13" customHeight="1">
      <c r="A12" s="9" t="s">
        <v>57</v>
      </c>
      <c r="B12" s="45">
        <v>87789</v>
      </c>
      <c r="C12" s="45">
        <v>79185</v>
      </c>
      <c r="E12" s="45">
        <v>378727</v>
      </c>
      <c r="F12" s="45">
        <v>380205</v>
      </c>
    </row>
    <row r="13" spans="1:6" ht="9" customHeight="1">
      <c r="B13" s="10"/>
      <c r="C13" s="10"/>
      <c r="E13" s="10"/>
      <c r="F13" s="10"/>
    </row>
    <row r="14" spans="1:6" ht="8.25" customHeight="1">
      <c r="B14" s="11"/>
      <c r="C14" s="11"/>
      <c r="E14" s="11"/>
      <c r="F14" s="11"/>
    </row>
    <row r="15" spans="1:6" ht="15" customHeight="1">
      <c r="A15" s="9" t="s">
        <v>58</v>
      </c>
      <c r="B15" s="11"/>
      <c r="C15" s="11"/>
      <c r="E15" s="11"/>
      <c r="F15" s="11"/>
    </row>
    <row r="16" spans="1:6" ht="15" customHeight="1">
      <c r="A16" s="9" t="s">
        <v>59</v>
      </c>
      <c r="B16" s="11"/>
      <c r="C16" s="11"/>
      <c r="E16" s="11"/>
      <c r="F16" s="11"/>
    </row>
    <row r="17" spans="1:6" ht="15" customHeight="1">
      <c r="A17" s="9" t="s">
        <v>60</v>
      </c>
      <c r="B17" s="39">
        <v>21991</v>
      </c>
      <c r="C17" s="39">
        <v>21668</v>
      </c>
      <c r="E17" s="39">
        <v>119831</v>
      </c>
      <c r="F17" s="39">
        <v>128555</v>
      </c>
    </row>
    <row r="18" spans="1:6" ht="15" customHeight="1">
      <c r="A18" s="9" t="s">
        <v>61</v>
      </c>
      <c r="B18" s="39">
        <v>12742</v>
      </c>
      <c r="C18" s="39">
        <v>12736</v>
      </c>
      <c r="E18" s="39">
        <v>37893</v>
      </c>
      <c r="F18" s="39">
        <v>51910</v>
      </c>
    </row>
    <row r="19" spans="1:6" ht="15" customHeight="1">
      <c r="A19" s="9" t="s">
        <v>62</v>
      </c>
      <c r="B19" s="39">
        <v>10229</v>
      </c>
      <c r="C19" s="39">
        <v>12050</v>
      </c>
      <c r="E19" s="39">
        <v>45918</v>
      </c>
      <c r="F19" s="39">
        <v>47897</v>
      </c>
    </row>
    <row r="20" spans="1:6" ht="15" customHeight="1">
      <c r="A20" s="9" t="s">
        <v>63</v>
      </c>
      <c r="B20" s="39">
        <v>9918</v>
      </c>
      <c r="C20" s="39">
        <v>5048</v>
      </c>
      <c r="E20" s="39">
        <v>38078</v>
      </c>
      <c r="F20" s="39">
        <v>31002</v>
      </c>
    </row>
    <row r="21" spans="1:6" ht="15" customHeight="1">
      <c r="A21" s="9" t="s">
        <v>133</v>
      </c>
      <c r="B21" s="39">
        <v>0</v>
      </c>
      <c r="C21" s="39">
        <v>3357</v>
      </c>
      <c r="E21" s="39">
        <v>0</v>
      </c>
      <c r="F21" s="39">
        <v>3357</v>
      </c>
    </row>
    <row r="22" spans="1:6" ht="15" customHeight="1">
      <c r="A22" s="9" t="s">
        <v>64</v>
      </c>
      <c r="B22" s="39">
        <v>11656</v>
      </c>
      <c r="C22" s="39">
        <v>19465</v>
      </c>
      <c r="E22" s="39">
        <v>39066</v>
      </c>
      <c r="F22" s="39">
        <v>47897</v>
      </c>
    </row>
    <row r="23" spans="1:6" ht="15" customHeight="1">
      <c r="A23" s="9" t="s">
        <v>65</v>
      </c>
      <c r="B23" s="41">
        <v>33872</v>
      </c>
      <c r="C23" s="41">
        <v>5259</v>
      </c>
      <c r="E23" s="41">
        <v>49356</v>
      </c>
      <c r="F23" s="41">
        <v>20709</v>
      </c>
    </row>
    <row r="24" spans="1:6" ht="9" customHeight="1">
      <c r="B24" s="11">
        <v>0</v>
      </c>
      <c r="C24" s="11">
        <v>0</v>
      </c>
      <c r="E24" s="11">
        <v>0</v>
      </c>
      <c r="F24" s="11">
        <v>0</v>
      </c>
    </row>
    <row r="25" spans="1:6" ht="15" customHeight="1">
      <c r="A25" s="9" t="s">
        <v>66</v>
      </c>
      <c r="B25" s="41">
        <f>ROUND(SUM(B16:B23),0)</f>
        <v>100408</v>
      </c>
      <c r="C25" s="41">
        <f>ROUND(SUM(C16:C23),0)</f>
        <v>79583</v>
      </c>
      <c r="E25" s="41">
        <f>ROUND(SUM(E16:E23),0)</f>
        <v>330142</v>
      </c>
      <c r="F25" s="41">
        <f>ROUND(SUM(F16:F23),0)</f>
        <v>331327</v>
      </c>
    </row>
    <row r="26" spans="1:6" ht="9" customHeight="1">
      <c r="B26" s="11">
        <v>0</v>
      </c>
      <c r="C26" s="11">
        <v>0</v>
      </c>
      <c r="E26" s="11">
        <v>0</v>
      </c>
      <c r="F26" s="11">
        <v>0</v>
      </c>
    </row>
    <row r="27" spans="1:6" s="62" customFormat="1" ht="15" customHeight="1">
      <c r="A27" s="62" t="s">
        <v>67</v>
      </c>
      <c r="B27" s="41">
        <f>ROUND(+B12-B25,0)</f>
        <v>-12619</v>
      </c>
      <c r="C27" s="41">
        <f>ROUND(+C12-C25,0)</f>
        <v>-398</v>
      </c>
      <c r="E27" s="41">
        <f>ROUND(+E12-E25,0)</f>
        <v>48585</v>
      </c>
      <c r="F27" s="41">
        <f>ROUND(+F12-F25,0)</f>
        <v>48878</v>
      </c>
    </row>
    <row r="28" spans="1:6" ht="10.5" customHeight="1">
      <c r="B28" s="11">
        <v>0</v>
      </c>
      <c r="C28" s="11">
        <v>0</v>
      </c>
      <c r="E28" s="11">
        <v>0</v>
      </c>
      <c r="F28" s="11">
        <v>0</v>
      </c>
    </row>
    <row r="29" spans="1:6" ht="15" customHeight="1">
      <c r="A29" s="9" t="s">
        <v>68</v>
      </c>
      <c r="B29" s="11">
        <v>0</v>
      </c>
      <c r="C29" s="11">
        <v>0</v>
      </c>
      <c r="E29" s="11">
        <v>0</v>
      </c>
      <c r="F29" s="11">
        <v>0</v>
      </c>
    </row>
    <row r="30" spans="1:6" ht="15" customHeight="1">
      <c r="A30" s="9" t="s">
        <v>69</v>
      </c>
      <c r="B30" s="39">
        <v>9237</v>
      </c>
      <c r="C30" s="39">
        <v>9391</v>
      </c>
      <c r="E30" s="39">
        <v>36937</v>
      </c>
      <c r="F30" s="39">
        <v>38568</v>
      </c>
    </row>
    <row r="31" spans="1:6" ht="15" customHeight="1">
      <c r="A31" s="9" t="s">
        <v>139</v>
      </c>
      <c r="B31" s="39">
        <v>-13</v>
      </c>
      <c r="C31" s="39">
        <v>0</v>
      </c>
      <c r="E31" s="39">
        <v>-28</v>
      </c>
      <c r="F31" s="39">
        <v>-12</v>
      </c>
    </row>
    <row r="32" spans="1:6" ht="15" customHeight="1">
      <c r="A32" s="9" t="s">
        <v>70</v>
      </c>
      <c r="B32" s="38">
        <v>179</v>
      </c>
      <c r="C32" s="38">
        <v>138</v>
      </c>
      <c r="E32" s="38">
        <v>696</v>
      </c>
      <c r="F32" s="38">
        <v>717</v>
      </c>
    </row>
    <row r="33" spans="1:6" ht="8.25" customHeight="1">
      <c r="B33" s="39"/>
      <c r="C33" s="39"/>
      <c r="E33" s="39"/>
      <c r="F33" s="39"/>
    </row>
    <row r="34" spans="1:6" ht="15" customHeight="1">
      <c r="A34" s="9" t="s">
        <v>71</v>
      </c>
      <c r="B34" s="41">
        <f>ROUND(SUM(B30:B32),0)</f>
        <v>9403</v>
      </c>
      <c r="C34" s="41">
        <f>ROUND(SUM(C30:C32),0)</f>
        <v>9529</v>
      </c>
      <c r="E34" s="41">
        <f>ROUND(SUM(E30:E32),0)</f>
        <v>37605</v>
      </c>
      <c r="F34" s="41">
        <f>ROUND(SUM(F30:F32),0)</f>
        <v>39273</v>
      </c>
    </row>
    <row r="35" spans="1:6" ht="10.5" customHeight="1">
      <c r="B35" s="39"/>
      <c r="C35" s="39"/>
      <c r="E35" s="39"/>
      <c r="F35" s="39"/>
    </row>
    <row r="36" spans="1:6" ht="15" customHeight="1">
      <c r="A36" s="9" t="s">
        <v>72</v>
      </c>
      <c r="B36" s="41">
        <f>ROUND(B27-B34,0)</f>
        <v>-22022</v>
      </c>
      <c r="C36" s="41">
        <f>ROUND(C27-C34,0)</f>
        <v>-9927</v>
      </c>
      <c r="E36" s="41">
        <f>ROUND(E27-E34,0)</f>
        <v>10980</v>
      </c>
      <c r="F36" s="41">
        <f>ROUND(F27-F34,0)</f>
        <v>9605</v>
      </c>
    </row>
    <row r="37" spans="1:6" ht="9" customHeight="1">
      <c r="B37" s="39"/>
      <c r="C37" s="39"/>
      <c r="E37" s="39"/>
      <c r="F37" s="39"/>
    </row>
    <row r="38" spans="1:6" ht="15" customHeight="1">
      <c r="A38" s="9" t="s">
        <v>73</v>
      </c>
      <c r="B38" s="39"/>
      <c r="C38" s="39"/>
      <c r="E38" s="39"/>
      <c r="F38" s="39"/>
    </row>
    <row r="39" spans="1:6" ht="15" customHeight="1">
      <c r="A39" s="9" t="s">
        <v>74</v>
      </c>
      <c r="B39" s="38">
        <v>1113</v>
      </c>
      <c r="C39" s="38">
        <v>745</v>
      </c>
      <c r="E39" s="38">
        <v>5735</v>
      </c>
      <c r="F39" s="38">
        <v>5625</v>
      </c>
    </row>
    <row r="40" spans="1:6" ht="9" customHeight="1">
      <c r="B40" s="39"/>
      <c r="C40" s="39"/>
      <c r="E40" s="39"/>
      <c r="F40" s="39"/>
    </row>
    <row r="41" spans="1:6" ht="15" customHeight="1">
      <c r="A41" s="9" t="s">
        <v>75</v>
      </c>
      <c r="B41" s="38">
        <f>ROUND(SUM(B38:B39),0)</f>
        <v>1113</v>
      </c>
      <c r="C41" s="38">
        <f>ROUND(SUM(C38:C39),0)</f>
        <v>745</v>
      </c>
      <c r="E41" s="38">
        <f>ROUND(SUM(E38:E39),0)</f>
        <v>5735</v>
      </c>
      <c r="F41" s="38">
        <f>ROUND(SUM(F38:F39),0)</f>
        <v>5625</v>
      </c>
    </row>
    <row r="42" spans="1:6" ht="9" customHeight="1">
      <c r="B42" s="38"/>
      <c r="C42" s="38"/>
      <c r="E42" s="38"/>
      <c r="F42" s="38"/>
    </row>
    <row r="43" spans="1:6" ht="15" customHeight="1">
      <c r="A43" s="9" t="s">
        <v>76</v>
      </c>
      <c r="B43" s="44">
        <f>ROUND(B36+B41,0)</f>
        <v>-20909</v>
      </c>
      <c r="C43" s="44">
        <f>C36+C41</f>
        <v>-9182</v>
      </c>
      <c r="E43" s="44">
        <f>ROUND(E36+E41,0)</f>
        <v>16715</v>
      </c>
      <c r="F43" s="44">
        <f>F36+F41</f>
        <v>15230</v>
      </c>
    </row>
    <row r="44" spans="1:6" ht="9" customHeight="1"/>
    <row r="45" spans="1:6" ht="8.25" customHeight="1"/>
    <row r="46" spans="1:6" ht="13" customHeight="1"/>
    <row r="47" spans="1:6" ht="13" customHeight="1"/>
    <row r="48" spans="1:6" ht="13" customHeight="1"/>
    <row r="49" ht="13" customHeight="1"/>
    <row r="50" ht="13" customHeight="1"/>
    <row r="51" ht="13" customHeight="1"/>
    <row r="52" ht="13" customHeight="1"/>
    <row r="53" ht="13" customHeight="1"/>
  </sheetData>
  <mergeCells count="4">
    <mergeCell ref="B8:C8"/>
    <mergeCell ref="B9:C9"/>
    <mergeCell ref="E8:F8"/>
    <mergeCell ref="E9:F9"/>
  </mergeCells>
  <pageMargins left="0.45" right="0.45" top="0.75" bottom="0.75" header="0.3" footer="0.3"/>
  <pageSetup scale="81" orientation="portrait" r:id="rId1"/>
  <ignoredErrors>
    <ignoredError sqref="B25 B34:C34 E34:F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D70"/>
  <sheetViews>
    <sheetView workbookViewId="0">
      <pane xSplit="1" ySplit="9" topLeftCell="B10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RowHeight="15.5"/>
  <cols>
    <col min="1" max="1" width="67" style="9" customWidth="1"/>
    <col min="2" max="2" width="23.7265625" style="36" customWidth="1"/>
    <col min="3" max="3" width="4.453125" style="36" customWidth="1"/>
    <col min="4" max="4" width="23.7265625" style="36" customWidth="1"/>
    <col min="5" max="8" width="12.7265625" style="9" customWidth="1"/>
    <col min="9" max="257" width="9.1796875" style="9"/>
    <col min="258" max="258" width="68.7265625" style="9" customWidth="1"/>
    <col min="259" max="260" width="13.453125" style="9" customWidth="1"/>
    <col min="261" max="264" width="12.7265625" style="9" customWidth="1"/>
    <col min="265" max="513" width="9.1796875" style="9"/>
    <col min="514" max="514" width="68.7265625" style="9" customWidth="1"/>
    <col min="515" max="516" width="13.453125" style="9" customWidth="1"/>
    <col min="517" max="520" width="12.7265625" style="9" customWidth="1"/>
    <col min="521" max="769" width="9.1796875" style="9"/>
    <col min="770" max="770" width="68.7265625" style="9" customWidth="1"/>
    <col min="771" max="772" width="13.453125" style="9" customWidth="1"/>
    <col min="773" max="776" width="12.7265625" style="9" customWidth="1"/>
    <col min="777" max="1025" width="9.1796875" style="9"/>
    <col min="1026" max="1026" width="68.7265625" style="9" customWidth="1"/>
    <col min="1027" max="1028" width="13.453125" style="9" customWidth="1"/>
    <col min="1029" max="1032" width="12.7265625" style="9" customWidth="1"/>
    <col min="1033" max="1281" width="9.1796875" style="9"/>
    <col min="1282" max="1282" width="68.7265625" style="9" customWidth="1"/>
    <col min="1283" max="1284" width="13.453125" style="9" customWidth="1"/>
    <col min="1285" max="1288" width="12.7265625" style="9" customWidth="1"/>
    <col min="1289" max="1537" width="9.1796875" style="9"/>
    <col min="1538" max="1538" width="68.7265625" style="9" customWidth="1"/>
    <col min="1539" max="1540" width="13.453125" style="9" customWidth="1"/>
    <col min="1541" max="1544" width="12.7265625" style="9" customWidth="1"/>
    <col min="1545" max="1793" width="9.1796875" style="9"/>
    <col min="1794" max="1794" width="68.7265625" style="9" customWidth="1"/>
    <col min="1795" max="1796" width="13.453125" style="9" customWidth="1"/>
    <col min="1797" max="1800" width="12.7265625" style="9" customWidth="1"/>
    <col min="1801" max="2049" width="9.1796875" style="9"/>
    <col min="2050" max="2050" width="68.7265625" style="9" customWidth="1"/>
    <col min="2051" max="2052" width="13.453125" style="9" customWidth="1"/>
    <col min="2053" max="2056" width="12.7265625" style="9" customWidth="1"/>
    <col min="2057" max="2305" width="9.1796875" style="9"/>
    <col min="2306" max="2306" width="68.7265625" style="9" customWidth="1"/>
    <col min="2307" max="2308" width="13.453125" style="9" customWidth="1"/>
    <col min="2309" max="2312" width="12.7265625" style="9" customWidth="1"/>
    <col min="2313" max="2561" width="9.1796875" style="9"/>
    <col min="2562" max="2562" width="68.7265625" style="9" customWidth="1"/>
    <col min="2563" max="2564" width="13.453125" style="9" customWidth="1"/>
    <col min="2565" max="2568" width="12.7265625" style="9" customWidth="1"/>
    <col min="2569" max="2817" width="9.1796875" style="9"/>
    <col min="2818" max="2818" width="68.7265625" style="9" customWidth="1"/>
    <col min="2819" max="2820" width="13.453125" style="9" customWidth="1"/>
    <col min="2821" max="2824" width="12.7265625" style="9" customWidth="1"/>
    <col min="2825" max="3073" width="9.1796875" style="9"/>
    <col min="3074" max="3074" width="68.7265625" style="9" customWidth="1"/>
    <col min="3075" max="3076" width="13.453125" style="9" customWidth="1"/>
    <col min="3077" max="3080" width="12.7265625" style="9" customWidth="1"/>
    <col min="3081" max="3329" width="9.1796875" style="9"/>
    <col min="3330" max="3330" width="68.7265625" style="9" customWidth="1"/>
    <col min="3331" max="3332" width="13.453125" style="9" customWidth="1"/>
    <col min="3333" max="3336" width="12.7265625" style="9" customWidth="1"/>
    <col min="3337" max="3585" width="9.1796875" style="9"/>
    <col min="3586" max="3586" width="68.7265625" style="9" customWidth="1"/>
    <col min="3587" max="3588" width="13.453125" style="9" customWidth="1"/>
    <col min="3589" max="3592" width="12.7265625" style="9" customWidth="1"/>
    <col min="3593" max="3841" width="9.1796875" style="9"/>
    <col min="3842" max="3842" width="68.7265625" style="9" customWidth="1"/>
    <col min="3843" max="3844" width="13.453125" style="9" customWidth="1"/>
    <col min="3845" max="3848" width="12.7265625" style="9" customWidth="1"/>
    <col min="3849" max="4097" width="9.1796875" style="9"/>
    <col min="4098" max="4098" width="68.7265625" style="9" customWidth="1"/>
    <col min="4099" max="4100" width="13.453125" style="9" customWidth="1"/>
    <col min="4101" max="4104" width="12.7265625" style="9" customWidth="1"/>
    <col min="4105" max="4353" width="9.1796875" style="9"/>
    <col min="4354" max="4354" width="68.7265625" style="9" customWidth="1"/>
    <col min="4355" max="4356" width="13.453125" style="9" customWidth="1"/>
    <col min="4357" max="4360" width="12.7265625" style="9" customWidth="1"/>
    <col min="4361" max="4609" width="9.1796875" style="9"/>
    <col min="4610" max="4610" width="68.7265625" style="9" customWidth="1"/>
    <col min="4611" max="4612" width="13.453125" style="9" customWidth="1"/>
    <col min="4613" max="4616" width="12.7265625" style="9" customWidth="1"/>
    <col min="4617" max="4865" width="9.1796875" style="9"/>
    <col min="4866" max="4866" width="68.7265625" style="9" customWidth="1"/>
    <col min="4867" max="4868" width="13.453125" style="9" customWidth="1"/>
    <col min="4869" max="4872" width="12.7265625" style="9" customWidth="1"/>
    <col min="4873" max="5121" width="9.1796875" style="9"/>
    <col min="5122" max="5122" width="68.7265625" style="9" customWidth="1"/>
    <col min="5123" max="5124" width="13.453125" style="9" customWidth="1"/>
    <col min="5125" max="5128" width="12.7265625" style="9" customWidth="1"/>
    <col min="5129" max="5377" width="9.1796875" style="9"/>
    <col min="5378" max="5378" width="68.7265625" style="9" customWidth="1"/>
    <col min="5379" max="5380" width="13.453125" style="9" customWidth="1"/>
    <col min="5381" max="5384" width="12.7265625" style="9" customWidth="1"/>
    <col min="5385" max="5633" width="9.1796875" style="9"/>
    <col min="5634" max="5634" width="68.7265625" style="9" customWidth="1"/>
    <col min="5635" max="5636" width="13.453125" style="9" customWidth="1"/>
    <col min="5637" max="5640" width="12.7265625" style="9" customWidth="1"/>
    <col min="5641" max="5889" width="9.1796875" style="9"/>
    <col min="5890" max="5890" width="68.7265625" style="9" customWidth="1"/>
    <col min="5891" max="5892" width="13.453125" style="9" customWidth="1"/>
    <col min="5893" max="5896" width="12.7265625" style="9" customWidth="1"/>
    <col min="5897" max="6145" width="9.1796875" style="9"/>
    <col min="6146" max="6146" width="68.7265625" style="9" customWidth="1"/>
    <col min="6147" max="6148" width="13.453125" style="9" customWidth="1"/>
    <col min="6149" max="6152" width="12.7265625" style="9" customWidth="1"/>
    <col min="6153" max="6401" width="9.1796875" style="9"/>
    <col min="6402" max="6402" width="68.7265625" style="9" customWidth="1"/>
    <col min="6403" max="6404" width="13.453125" style="9" customWidth="1"/>
    <col min="6405" max="6408" width="12.7265625" style="9" customWidth="1"/>
    <col min="6409" max="6657" width="9.1796875" style="9"/>
    <col min="6658" max="6658" width="68.7265625" style="9" customWidth="1"/>
    <col min="6659" max="6660" width="13.453125" style="9" customWidth="1"/>
    <col min="6661" max="6664" width="12.7265625" style="9" customWidth="1"/>
    <col min="6665" max="6913" width="9.1796875" style="9"/>
    <col min="6914" max="6914" width="68.7265625" style="9" customWidth="1"/>
    <col min="6915" max="6916" width="13.453125" style="9" customWidth="1"/>
    <col min="6917" max="6920" width="12.7265625" style="9" customWidth="1"/>
    <col min="6921" max="7169" width="9.1796875" style="9"/>
    <col min="7170" max="7170" width="68.7265625" style="9" customWidth="1"/>
    <col min="7171" max="7172" width="13.453125" style="9" customWidth="1"/>
    <col min="7173" max="7176" width="12.7265625" style="9" customWidth="1"/>
    <col min="7177" max="7425" width="9.1796875" style="9"/>
    <col min="7426" max="7426" width="68.7265625" style="9" customWidth="1"/>
    <col min="7427" max="7428" width="13.453125" style="9" customWidth="1"/>
    <col min="7429" max="7432" width="12.7265625" style="9" customWidth="1"/>
    <col min="7433" max="7681" width="9.1796875" style="9"/>
    <col min="7682" max="7682" width="68.7265625" style="9" customWidth="1"/>
    <col min="7683" max="7684" width="13.453125" style="9" customWidth="1"/>
    <col min="7685" max="7688" width="12.7265625" style="9" customWidth="1"/>
    <col min="7689" max="7937" width="9.1796875" style="9"/>
    <col min="7938" max="7938" width="68.7265625" style="9" customWidth="1"/>
    <col min="7939" max="7940" width="13.453125" style="9" customWidth="1"/>
    <col min="7941" max="7944" width="12.7265625" style="9" customWidth="1"/>
    <col min="7945" max="8193" width="9.1796875" style="9"/>
    <col min="8194" max="8194" width="68.7265625" style="9" customWidth="1"/>
    <col min="8195" max="8196" width="13.453125" style="9" customWidth="1"/>
    <col min="8197" max="8200" width="12.7265625" style="9" customWidth="1"/>
    <col min="8201" max="8449" width="9.1796875" style="9"/>
    <col min="8450" max="8450" width="68.7265625" style="9" customWidth="1"/>
    <col min="8451" max="8452" width="13.453125" style="9" customWidth="1"/>
    <col min="8453" max="8456" width="12.7265625" style="9" customWidth="1"/>
    <col min="8457" max="8705" width="9.1796875" style="9"/>
    <col min="8706" max="8706" width="68.7265625" style="9" customWidth="1"/>
    <col min="8707" max="8708" width="13.453125" style="9" customWidth="1"/>
    <col min="8709" max="8712" width="12.7265625" style="9" customWidth="1"/>
    <col min="8713" max="8961" width="9.1796875" style="9"/>
    <col min="8962" max="8962" width="68.7265625" style="9" customWidth="1"/>
    <col min="8963" max="8964" width="13.453125" style="9" customWidth="1"/>
    <col min="8965" max="8968" width="12.7265625" style="9" customWidth="1"/>
    <col min="8969" max="9217" width="9.1796875" style="9"/>
    <col min="9218" max="9218" width="68.7265625" style="9" customWidth="1"/>
    <col min="9219" max="9220" width="13.453125" style="9" customWidth="1"/>
    <col min="9221" max="9224" width="12.7265625" style="9" customWidth="1"/>
    <col min="9225" max="9473" width="9.1796875" style="9"/>
    <col min="9474" max="9474" width="68.7265625" style="9" customWidth="1"/>
    <col min="9475" max="9476" width="13.453125" style="9" customWidth="1"/>
    <col min="9477" max="9480" width="12.7265625" style="9" customWidth="1"/>
    <col min="9481" max="9729" width="9.1796875" style="9"/>
    <col min="9730" max="9730" width="68.7265625" style="9" customWidth="1"/>
    <col min="9731" max="9732" width="13.453125" style="9" customWidth="1"/>
    <col min="9733" max="9736" width="12.7265625" style="9" customWidth="1"/>
    <col min="9737" max="9985" width="9.1796875" style="9"/>
    <col min="9986" max="9986" width="68.7265625" style="9" customWidth="1"/>
    <col min="9987" max="9988" width="13.453125" style="9" customWidth="1"/>
    <col min="9989" max="9992" width="12.7265625" style="9" customWidth="1"/>
    <col min="9993" max="10241" width="9.1796875" style="9"/>
    <col min="10242" max="10242" width="68.7265625" style="9" customWidth="1"/>
    <col min="10243" max="10244" width="13.453125" style="9" customWidth="1"/>
    <col min="10245" max="10248" width="12.7265625" style="9" customWidth="1"/>
    <col min="10249" max="10497" width="9.1796875" style="9"/>
    <col min="10498" max="10498" width="68.7265625" style="9" customWidth="1"/>
    <col min="10499" max="10500" width="13.453125" style="9" customWidth="1"/>
    <col min="10501" max="10504" width="12.7265625" style="9" customWidth="1"/>
    <col min="10505" max="10753" width="9.1796875" style="9"/>
    <col min="10754" max="10754" width="68.7265625" style="9" customWidth="1"/>
    <col min="10755" max="10756" width="13.453125" style="9" customWidth="1"/>
    <col min="10757" max="10760" width="12.7265625" style="9" customWidth="1"/>
    <col min="10761" max="11009" width="9.1796875" style="9"/>
    <col min="11010" max="11010" width="68.7265625" style="9" customWidth="1"/>
    <col min="11011" max="11012" width="13.453125" style="9" customWidth="1"/>
    <col min="11013" max="11016" width="12.7265625" style="9" customWidth="1"/>
    <col min="11017" max="11265" width="9.1796875" style="9"/>
    <col min="11266" max="11266" width="68.7265625" style="9" customWidth="1"/>
    <col min="11267" max="11268" width="13.453125" style="9" customWidth="1"/>
    <col min="11269" max="11272" width="12.7265625" style="9" customWidth="1"/>
    <col min="11273" max="11521" width="9.1796875" style="9"/>
    <col min="11522" max="11522" width="68.7265625" style="9" customWidth="1"/>
    <col min="11523" max="11524" width="13.453125" style="9" customWidth="1"/>
    <col min="11525" max="11528" width="12.7265625" style="9" customWidth="1"/>
    <col min="11529" max="11777" width="9.1796875" style="9"/>
    <col min="11778" max="11778" width="68.7265625" style="9" customWidth="1"/>
    <col min="11779" max="11780" width="13.453125" style="9" customWidth="1"/>
    <col min="11781" max="11784" width="12.7265625" style="9" customWidth="1"/>
    <col min="11785" max="12033" width="9.1796875" style="9"/>
    <col min="12034" max="12034" width="68.7265625" style="9" customWidth="1"/>
    <col min="12035" max="12036" width="13.453125" style="9" customWidth="1"/>
    <col min="12037" max="12040" width="12.7265625" style="9" customWidth="1"/>
    <col min="12041" max="12289" width="9.1796875" style="9"/>
    <col min="12290" max="12290" width="68.7265625" style="9" customWidth="1"/>
    <col min="12291" max="12292" width="13.453125" style="9" customWidth="1"/>
    <col min="12293" max="12296" width="12.7265625" style="9" customWidth="1"/>
    <col min="12297" max="12545" width="9.1796875" style="9"/>
    <col min="12546" max="12546" width="68.7265625" style="9" customWidth="1"/>
    <col min="12547" max="12548" width="13.453125" style="9" customWidth="1"/>
    <col min="12549" max="12552" width="12.7265625" style="9" customWidth="1"/>
    <col min="12553" max="12801" width="9.1796875" style="9"/>
    <col min="12802" max="12802" width="68.7265625" style="9" customWidth="1"/>
    <col min="12803" max="12804" width="13.453125" style="9" customWidth="1"/>
    <col min="12805" max="12808" width="12.7265625" style="9" customWidth="1"/>
    <col min="12809" max="13057" width="9.1796875" style="9"/>
    <col min="13058" max="13058" width="68.7265625" style="9" customWidth="1"/>
    <col min="13059" max="13060" width="13.453125" style="9" customWidth="1"/>
    <col min="13061" max="13064" width="12.7265625" style="9" customWidth="1"/>
    <col min="13065" max="13313" width="9.1796875" style="9"/>
    <col min="13314" max="13314" width="68.7265625" style="9" customWidth="1"/>
    <col min="13315" max="13316" width="13.453125" style="9" customWidth="1"/>
    <col min="13317" max="13320" width="12.7265625" style="9" customWidth="1"/>
    <col min="13321" max="13569" width="9.1796875" style="9"/>
    <col min="13570" max="13570" width="68.7265625" style="9" customWidth="1"/>
    <col min="13571" max="13572" width="13.453125" style="9" customWidth="1"/>
    <col min="13573" max="13576" width="12.7265625" style="9" customWidth="1"/>
    <col min="13577" max="13825" width="9.1796875" style="9"/>
    <col min="13826" max="13826" width="68.7265625" style="9" customWidth="1"/>
    <col min="13827" max="13828" width="13.453125" style="9" customWidth="1"/>
    <col min="13829" max="13832" width="12.7265625" style="9" customWidth="1"/>
    <col min="13833" max="14081" width="9.1796875" style="9"/>
    <col min="14082" max="14082" width="68.7265625" style="9" customWidth="1"/>
    <col min="14083" max="14084" width="13.453125" style="9" customWidth="1"/>
    <col min="14085" max="14088" width="12.7265625" style="9" customWidth="1"/>
    <col min="14089" max="14337" width="9.1796875" style="9"/>
    <col min="14338" max="14338" width="68.7265625" style="9" customWidth="1"/>
    <col min="14339" max="14340" width="13.453125" style="9" customWidth="1"/>
    <col min="14341" max="14344" width="12.7265625" style="9" customWidth="1"/>
    <col min="14345" max="14593" width="9.1796875" style="9"/>
    <col min="14594" max="14594" width="68.7265625" style="9" customWidth="1"/>
    <col min="14595" max="14596" width="13.453125" style="9" customWidth="1"/>
    <col min="14597" max="14600" width="12.7265625" style="9" customWidth="1"/>
    <col min="14601" max="14849" width="9.1796875" style="9"/>
    <col min="14850" max="14850" width="68.7265625" style="9" customWidth="1"/>
    <col min="14851" max="14852" width="13.453125" style="9" customWidth="1"/>
    <col min="14853" max="14856" width="12.7265625" style="9" customWidth="1"/>
    <col min="14857" max="15105" width="9.1796875" style="9"/>
    <col min="15106" max="15106" width="68.7265625" style="9" customWidth="1"/>
    <col min="15107" max="15108" width="13.453125" style="9" customWidth="1"/>
    <col min="15109" max="15112" width="12.7265625" style="9" customWidth="1"/>
    <col min="15113" max="15361" width="9.1796875" style="9"/>
    <col min="15362" max="15362" width="68.7265625" style="9" customWidth="1"/>
    <col min="15363" max="15364" width="13.453125" style="9" customWidth="1"/>
    <col min="15365" max="15368" width="12.7265625" style="9" customWidth="1"/>
    <col min="15369" max="15617" width="9.1796875" style="9"/>
    <col min="15618" max="15618" width="68.7265625" style="9" customWidth="1"/>
    <col min="15619" max="15620" width="13.453125" style="9" customWidth="1"/>
    <col min="15621" max="15624" width="12.7265625" style="9" customWidth="1"/>
    <col min="15625" max="15873" width="9.1796875" style="9"/>
    <col min="15874" max="15874" width="68.7265625" style="9" customWidth="1"/>
    <col min="15875" max="15876" width="13.453125" style="9" customWidth="1"/>
    <col min="15877" max="15880" width="12.7265625" style="9" customWidth="1"/>
    <col min="15881" max="16129" width="9.1796875" style="9"/>
    <col min="16130" max="16130" width="68.7265625" style="9" customWidth="1"/>
    <col min="16131" max="16132" width="13.453125" style="9" customWidth="1"/>
    <col min="16133" max="16136" width="12.7265625" style="9" customWidth="1"/>
    <col min="16137" max="16384" width="9.1796875" style="9"/>
  </cols>
  <sheetData>
    <row r="1" spans="1:4" s="1" customFormat="1" ht="17.149999999999999" customHeight="1">
      <c r="A1" s="1" t="s">
        <v>0</v>
      </c>
    </row>
    <row r="2" spans="1:4" s="2" customFormat="1" ht="14.15" customHeight="1"/>
    <row r="3" spans="1:4" s="2" customFormat="1" ht="14.15" customHeight="1">
      <c r="A3" s="3" t="s">
        <v>112</v>
      </c>
    </row>
    <row r="4" spans="1:4" s="2" customFormat="1" ht="14.15" customHeight="1">
      <c r="A4" s="3" t="s">
        <v>134</v>
      </c>
    </row>
    <row r="5" spans="1:4" s="4" customFormat="1" ht="14.15" customHeight="1">
      <c r="A5" s="4" t="s">
        <v>1</v>
      </c>
    </row>
    <row r="6" spans="1:4" s="5" customFormat="1" ht="14.15" customHeight="1">
      <c r="A6" s="5" t="s">
        <v>53</v>
      </c>
    </row>
    <row r="7" spans="1:4" s="6" customFormat="1" ht="12" customHeight="1"/>
    <row r="8" spans="1:4" s="6" customFormat="1" ht="12" customHeight="1"/>
    <row r="9" spans="1:4" s="7" customFormat="1" ht="15" customHeight="1">
      <c r="B9" s="64">
        <v>43830</v>
      </c>
      <c r="C9" s="64"/>
      <c r="D9" s="64">
        <v>43465</v>
      </c>
    </row>
    <row r="10" spans="1:4" ht="15" customHeight="1">
      <c r="A10" s="35" t="s">
        <v>79</v>
      </c>
    </row>
    <row r="11" spans="1:4" ht="7" customHeight="1">
      <c r="A11" s="36"/>
    </row>
    <row r="12" spans="1:4" ht="17">
      <c r="A12" s="36" t="s">
        <v>80</v>
      </c>
      <c r="B12" s="37">
        <v>905085</v>
      </c>
      <c r="C12" s="37"/>
      <c r="D12" s="37">
        <v>1012709</v>
      </c>
    </row>
    <row r="13" spans="1:4" ht="7" customHeight="1">
      <c r="A13" s="36"/>
      <c r="B13" s="10"/>
      <c r="C13" s="10"/>
      <c r="D13" s="10"/>
    </row>
    <row r="14" spans="1:4" ht="17">
      <c r="A14" s="36" t="s">
        <v>81</v>
      </c>
      <c r="B14" s="38">
        <v>1391</v>
      </c>
      <c r="C14" s="38"/>
      <c r="D14" s="38">
        <v>691</v>
      </c>
    </row>
    <row r="15" spans="1:4" ht="7" customHeight="1">
      <c r="A15" s="36"/>
      <c r="B15" s="39"/>
      <c r="C15" s="39"/>
      <c r="D15" s="39"/>
    </row>
    <row r="16" spans="1:4" ht="17">
      <c r="A16" s="40" t="s">
        <v>82</v>
      </c>
      <c r="B16" s="41">
        <v>31609</v>
      </c>
      <c r="C16" s="41"/>
      <c r="D16" s="41">
        <v>33416</v>
      </c>
    </row>
    <row r="17" spans="1:4" ht="7" customHeight="1">
      <c r="A17" s="36"/>
      <c r="B17" s="39"/>
      <c r="C17" s="39"/>
      <c r="D17" s="39"/>
    </row>
    <row r="18" spans="1:4" ht="17">
      <c r="A18" s="36" t="s">
        <v>83</v>
      </c>
      <c r="B18" s="38">
        <v>21474</v>
      </c>
      <c r="C18" s="38"/>
      <c r="D18" s="38">
        <v>20604</v>
      </c>
    </row>
    <row r="19" spans="1:4" ht="7" customHeight="1">
      <c r="A19" s="36"/>
      <c r="B19" s="39"/>
      <c r="C19" s="39"/>
      <c r="D19" s="39"/>
    </row>
    <row r="20" spans="1:4">
      <c r="A20" s="36" t="s">
        <v>84</v>
      </c>
      <c r="B20" s="39"/>
      <c r="C20" s="39"/>
      <c r="D20" s="39"/>
    </row>
    <row r="21" spans="1:4">
      <c r="A21" s="36" t="s">
        <v>85</v>
      </c>
      <c r="B21" s="42">
        <v>30733</v>
      </c>
      <c r="C21" s="65"/>
      <c r="D21" s="42">
        <v>38466</v>
      </c>
    </row>
    <row r="22" spans="1:4">
      <c r="A22" s="36" t="s">
        <v>132</v>
      </c>
      <c r="B22" s="42">
        <v>353</v>
      </c>
      <c r="C22" s="65"/>
      <c r="D22" s="42">
        <v>0</v>
      </c>
    </row>
    <row r="23" spans="1:4">
      <c r="A23" s="36" t="s">
        <v>114</v>
      </c>
      <c r="B23" s="66">
        <v>9437</v>
      </c>
      <c r="C23" s="65"/>
      <c r="D23" s="42">
        <v>9607</v>
      </c>
    </row>
    <row r="24" spans="1:4">
      <c r="A24" s="36" t="s">
        <v>86</v>
      </c>
      <c r="B24" s="42">
        <v>37265</v>
      </c>
      <c r="C24" s="42"/>
      <c r="D24" s="42">
        <v>33390</v>
      </c>
    </row>
    <row r="25" spans="1:4">
      <c r="A25" s="36" t="s">
        <v>87</v>
      </c>
      <c r="B25" s="39">
        <v>26966</v>
      </c>
      <c r="C25" s="39"/>
      <c r="D25" s="39">
        <v>25028</v>
      </c>
    </row>
    <row r="26" spans="1:4">
      <c r="A26" s="43" t="s">
        <v>88</v>
      </c>
      <c r="B26" s="39">
        <v>24216</v>
      </c>
      <c r="C26" s="39"/>
      <c r="D26" s="39">
        <v>24864</v>
      </c>
    </row>
    <row r="27" spans="1:4" ht="17">
      <c r="A27" s="36" t="s">
        <v>89</v>
      </c>
      <c r="B27" s="38">
        <v>4298</v>
      </c>
      <c r="C27" s="38"/>
      <c r="D27" s="38">
        <v>6961</v>
      </c>
    </row>
    <row r="28" spans="1:4" ht="7" customHeight="1">
      <c r="A28" s="36"/>
      <c r="B28" s="39"/>
      <c r="C28" s="39"/>
      <c r="D28" s="39"/>
    </row>
    <row r="29" spans="1:4" ht="17">
      <c r="A29" s="36" t="s">
        <v>90</v>
      </c>
      <c r="B29" s="38">
        <f>ROUND(SUM(B21:B27),0)</f>
        <v>133268</v>
      </c>
      <c r="C29" s="38"/>
      <c r="D29" s="38">
        <f>ROUND(SUM(D21:D27),0)</f>
        <v>138316</v>
      </c>
    </row>
    <row r="30" spans="1:4" ht="7" customHeight="1">
      <c r="A30" s="36"/>
      <c r="B30" s="39"/>
      <c r="C30" s="39"/>
      <c r="D30" s="39"/>
    </row>
    <row r="31" spans="1:4">
      <c r="A31" s="40" t="s">
        <v>91</v>
      </c>
      <c r="B31" s="39"/>
      <c r="C31" s="39"/>
      <c r="D31" s="39"/>
    </row>
    <row r="32" spans="1:4" ht="7" customHeight="1">
      <c r="A32" s="36"/>
      <c r="B32" s="39"/>
      <c r="C32" s="39"/>
      <c r="D32" s="39"/>
    </row>
    <row r="33" spans="1:4">
      <c r="A33" s="40" t="s">
        <v>92</v>
      </c>
      <c r="B33" s="42">
        <v>250563</v>
      </c>
      <c r="C33" s="65"/>
      <c r="D33" s="42">
        <v>153982</v>
      </c>
    </row>
    <row r="34" spans="1:4">
      <c r="A34" s="40" t="s">
        <v>120</v>
      </c>
      <c r="B34" s="66">
        <v>54</v>
      </c>
      <c r="C34" s="65"/>
      <c r="D34" s="42">
        <v>200</v>
      </c>
    </row>
    <row r="35" spans="1:4" ht="17">
      <c r="A35" s="40" t="s">
        <v>93</v>
      </c>
      <c r="B35" s="38">
        <v>5769</v>
      </c>
      <c r="C35" s="38"/>
      <c r="D35" s="38">
        <v>2968</v>
      </c>
    </row>
    <row r="36" spans="1:4" ht="7" customHeight="1">
      <c r="A36" s="40"/>
      <c r="B36" s="38"/>
      <c r="C36" s="38"/>
      <c r="D36" s="38"/>
    </row>
    <row r="37" spans="1:4" ht="17">
      <c r="A37" s="40" t="s">
        <v>94</v>
      </c>
      <c r="B37" s="38">
        <f>ROUND(SUM(B33:B35),0)</f>
        <v>256386</v>
      </c>
      <c r="C37" s="38"/>
      <c r="D37" s="38">
        <f>ROUND(SUM(D33:D35),0)</f>
        <v>157150</v>
      </c>
    </row>
    <row r="38" spans="1:4" ht="7" customHeight="1">
      <c r="A38" s="36"/>
      <c r="B38" s="10"/>
      <c r="C38" s="10"/>
      <c r="D38" s="10"/>
    </row>
    <row r="39" spans="1:4" ht="17">
      <c r="A39" s="36" t="s">
        <v>95</v>
      </c>
      <c r="B39" s="44">
        <f>ROUND(B12+B14+B16+B18+B29+B37,0)</f>
        <v>1349213</v>
      </c>
      <c r="C39" s="44"/>
      <c r="D39" s="44">
        <f>ROUND(D12+D14+D16+D18+D29+D37,0)</f>
        <v>1362886</v>
      </c>
    </row>
    <row r="40" spans="1:4" ht="7" customHeight="1">
      <c r="A40" s="36"/>
      <c r="B40" s="10"/>
      <c r="C40" s="10"/>
      <c r="D40" s="10"/>
    </row>
    <row r="41" spans="1:4" ht="7" customHeight="1">
      <c r="A41" s="36"/>
      <c r="B41" s="10"/>
      <c r="C41" s="10"/>
      <c r="D41" s="10"/>
    </row>
    <row r="42" spans="1:4">
      <c r="A42" s="35" t="s">
        <v>96</v>
      </c>
      <c r="B42" s="10"/>
      <c r="C42" s="10"/>
      <c r="D42" s="10"/>
    </row>
    <row r="43" spans="1:4" ht="7" customHeight="1">
      <c r="A43" s="36"/>
      <c r="B43" s="10"/>
      <c r="C43" s="10"/>
      <c r="D43" s="10"/>
    </row>
    <row r="44" spans="1:4">
      <c r="A44" s="36" t="s">
        <v>97</v>
      </c>
      <c r="B44" s="10"/>
      <c r="C44" s="10"/>
      <c r="D44" s="10"/>
    </row>
    <row r="45" spans="1:4">
      <c r="A45" s="36" t="s">
        <v>98</v>
      </c>
      <c r="B45" s="45">
        <v>523164</v>
      </c>
      <c r="C45" s="45"/>
      <c r="D45" s="45">
        <v>505816</v>
      </c>
    </row>
    <row r="46" spans="1:4" ht="17">
      <c r="A46" s="36" t="s">
        <v>99</v>
      </c>
      <c r="B46" s="38">
        <v>706269</v>
      </c>
      <c r="C46" s="38"/>
      <c r="D46" s="38">
        <v>734969</v>
      </c>
    </row>
    <row r="47" spans="1:4" ht="7" customHeight="1">
      <c r="A47" s="36"/>
      <c r="B47" s="39"/>
      <c r="C47" s="39"/>
      <c r="D47" s="39"/>
    </row>
    <row r="48" spans="1:4" ht="17">
      <c r="A48" s="36" t="s">
        <v>100</v>
      </c>
      <c r="B48" s="38">
        <f>ROUND(SUM(B45:B46),0)</f>
        <v>1229433</v>
      </c>
      <c r="C48" s="38"/>
      <c r="D48" s="38">
        <f>ROUND(SUM(D45:D46),0)</f>
        <v>1240785</v>
      </c>
    </row>
    <row r="49" spans="1:4" ht="7" customHeight="1">
      <c r="A49" s="36"/>
      <c r="B49" s="39"/>
      <c r="C49" s="39"/>
      <c r="D49" s="39"/>
    </row>
    <row r="50" spans="1:4">
      <c r="A50" s="36" t="s">
        <v>101</v>
      </c>
      <c r="B50" s="39"/>
      <c r="C50" s="39"/>
      <c r="D50" s="39"/>
    </row>
    <row r="51" spans="1:4">
      <c r="A51" s="36" t="s">
        <v>102</v>
      </c>
      <c r="B51" s="39">
        <v>27673</v>
      </c>
      <c r="C51" s="39"/>
      <c r="D51" s="39">
        <v>26495</v>
      </c>
    </row>
    <row r="52" spans="1:4">
      <c r="A52" s="36" t="s">
        <v>103</v>
      </c>
      <c r="B52" s="39">
        <v>2702</v>
      </c>
      <c r="C52" s="39"/>
      <c r="D52" s="39">
        <v>5334</v>
      </c>
    </row>
    <row r="53" spans="1:4">
      <c r="A53" s="36" t="s">
        <v>104</v>
      </c>
      <c r="B53" s="39">
        <v>22328</v>
      </c>
      <c r="C53" s="39"/>
      <c r="D53" s="39">
        <v>22748</v>
      </c>
    </row>
    <row r="54" spans="1:4">
      <c r="A54" s="36" t="s">
        <v>105</v>
      </c>
      <c r="B54" s="39">
        <v>9054</v>
      </c>
      <c r="C54" s="39"/>
      <c r="D54" s="39">
        <v>11915</v>
      </c>
    </row>
    <row r="55" spans="1:4" ht="17">
      <c r="A55" s="36" t="s">
        <v>106</v>
      </c>
      <c r="B55" s="38">
        <v>3279</v>
      </c>
      <c r="C55" s="38"/>
      <c r="D55" s="38">
        <v>3533</v>
      </c>
    </row>
    <row r="56" spans="1:4" ht="7" customHeight="1">
      <c r="A56" s="36"/>
      <c r="B56" s="39"/>
      <c r="C56" s="39"/>
      <c r="D56" s="39"/>
    </row>
    <row r="57" spans="1:4" ht="17">
      <c r="A57" s="36" t="s">
        <v>107</v>
      </c>
      <c r="B57" s="38">
        <f>ROUND(SUM(B51:B55),0)</f>
        <v>65036</v>
      </c>
      <c r="C57" s="38"/>
      <c r="D57" s="38">
        <f>ROUND(SUM(D51:D55),0)</f>
        <v>70025</v>
      </c>
    </row>
    <row r="58" spans="1:4" ht="7" customHeight="1">
      <c r="A58" s="36"/>
      <c r="B58" s="39"/>
      <c r="C58" s="39"/>
      <c r="D58" s="39"/>
    </row>
    <row r="59" spans="1:4">
      <c r="A59" s="36" t="s">
        <v>108</v>
      </c>
      <c r="B59" s="63"/>
      <c r="C59" s="63"/>
      <c r="D59" s="63"/>
    </row>
    <row r="60" spans="1:4">
      <c r="A60" s="36" t="s">
        <v>111</v>
      </c>
      <c r="B60" s="39">
        <v>2111</v>
      </c>
      <c r="C60" s="39"/>
      <c r="D60" s="39">
        <v>2031</v>
      </c>
    </row>
    <row r="61" spans="1:4">
      <c r="A61" s="36" t="s">
        <v>116</v>
      </c>
      <c r="B61" s="39">
        <v>34557</v>
      </c>
      <c r="C61" s="39"/>
      <c r="D61" s="39">
        <v>29746</v>
      </c>
    </row>
    <row r="62" spans="1:4" ht="17">
      <c r="A62" s="36" t="s">
        <v>109</v>
      </c>
      <c r="B62" s="38">
        <v>18076</v>
      </c>
      <c r="C62" s="38"/>
      <c r="D62" s="38">
        <v>20299</v>
      </c>
    </row>
    <row r="63" spans="1:4" ht="7" customHeight="1">
      <c r="A63" s="36"/>
      <c r="B63" s="39"/>
      <c r="C63" s="39"/>
      <c r="D63" s="39"/>
    </row>
    <row r="64" spans="1:4" ht="17">
      <c r="A64" s="36" t="s">
        <v>110</v>
      </c>
      <c r="B64" s="38">
        <f>ROUND(SUM(B59:B62),0)</f>
        <v>54744</v>
      </c>
      <c r="C64" s="38"/>
      <c r="D64" s="38">
        <f>SUM(D59:D62)</f>
        <v>52076</v>
      </c>
    </row>
    <row r="65" spans="1:4" ht="7" customHeight="1">
      <c r="A65" s="36"/>
      <c r="B65" s="39"/>
      <c r="C65" s="39"/>
      <c r="D65" s="39"/>
    </row>
    <row r="66" spans="1:4" ht="7" customHeight="1">
      <c r="A66" s="36"/>
      <c r="B66" s="39"/>
      <c r="C66" s="39"/>
      <c r="D66" s="39"/>
    </row>
    <row r="67" spans="1:4" ht="17">
      <c r="A67" s="36" t="s">
        <v>95</v>
      </c>
      <c r="B67" s="44">
        <f>ROUND(B48+B57+B64,0)</f>
        <v>1349213</v>
      </c>
      <c r="C67" s="44"/>
      <c r="D67" s="44">
        <f>ROUND(D48+D57+D64,0)</f>
        <v>1362886</v>
      </c>
    </row>
    <row r="68" spans="1:4" ht="7" customHeight="1"/>
    <row r="69" spans="1:4" ht="7" customHeight="1"/>
    <row r="70" spans="1:4" ht="11.15" customHeight="1"/>
  </sheetData>
  <pageMargins left="0.45" right="0.45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R21"/>
  <sheetViews>
    <sheetView zoomScaleNormal="100" workbookViewId="0"/>
  </sheetViews>
  <sheetFormatPr defaultColWidth="9.1796875" defaultRowHeight="13" customHeight="1"/>
  <cols>
    <col min="1" max="6" width="2.26953125" style="13" customWidth="1"/>
    <col min="7" max="7" width="25.54296875" style="13" customWidth="1"/>
    <col min="8" max="8" width="2.453125" style="13" customWidth="1"/>
    <col min="9" max="9" width="14.7265625" style="13" customWidth="1"/>
    <col min="10" max="10" width="2.453125" style="13" customWidth="1"/>
    <col min="11" max="11" width="14.7265625" style="13" customWidth="1"/>
    <col min="12" max="12" width="2.453125" style="13" customWidth="1"/>
    <col min="13" max="13" width="14.7265625" style="13" customWidth="1"/>
    <col min="14" max="14" width="2.453125" style="13" customWidth="1"/>
    <col min="15" max="15" width="14.7265625" style="13" customWidth="1"/>
    <col min="16" max="16" width="2.453125" style="13" customWidth="1"/>
    <col min="17" max="17" width="14.7265625" style="13" customWidth="1"/>
    <col min="18" max="18" width="4.26953125" style="13" customWidth="1"/>
    <col min="19" max="16384" width="9.1796875" style="13"/>
  </cols>
  <sheetData>
    <row r="1" spans="1:18" ht="15.5">
      <c r="A1" s="12" t="s">
        <v>0</v>
      </c>
      <c r="R1" s="17"/>
    </row>
    <row r="2" spans="1:18" ht="15.5">
      <c r="A2" s="12"/>
      <c r="R2" s="17"/>
    </row>
    <row r="3" spans="1:18" ht="15.5">
      <c r="A3" s="12" t="s">
        <v>56</v>
      </c>
      <c r="B3" s="14"/>
      <c r="C3" s="14"/>
      <c r="D3" s="14"/>
      <c r="E3" s="14"/>
      <c r="F3" s="14"/>
      <c r="G3" s="15"/>
      <c r="H3" s="14"/>
      <c r="I3" s="14"/>
      <c r="J3" s="14"/>
      <c r="K3" s="16"/>
      <c r="L3" s="14"/>
      <c r="M3" s="14"/>
      <c r="N3" s="14"/>
      <c r="O3" s="14"/>
      <c r="P3" s="14"/>
      <c r="Q3" s="14"/>
      <c r="R3" s="17"/>
    </row>
    <row r="4" spans="1:18" ht="15.5">
      <c r="A4" s="12" t="s">
        <v>130</v>
      </c>
      <c r="B4" s="14"/>
      <c r="C4" s="14"/>
      <c r="D4" s="14"/>
      <c r="E4" s="14"/>
      <c r="F4" s="14"/>
      <c r="G4" s="14"/>
      <c r="H4" s="14"/>
      <c r="I4" s="16"/>
      <c r="J4" s="14"/>
      <c r="K4" s="14"/>
      <c r="L4" s="14"/>
      <c r="M4" s="14"/>
      <c r="N4" s="14"/>
      <c r="O4" s="14"/>
      <c r="P4" s="14"/>
      <c r="Q4" s="14"/>
      <c r="R4" s="17"/>
    </row>
    <row r="5" spans="1:18" ht="15.5">
      <c r="A5" s="12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6"/>
      <c r="L5" s="14"/>
      <c r="M5" s="14"/>
      <c r="N5" s="14"/>
      <c r="O5" s="14"/>
      <c r="P5" s="14"/>
      <c r="Q5" s="14"/>
      <c r="R5" s="17"/>
    </row>
    <row r="6" spans="1:18" ht="15.5">
      <c r="A6" s="12" t="s">
        <v>53</v>
      </c>
      <c r="R6" s="17"/>
    </row>
    <row r="7" spans="1:18" ht="39" customHeight="1">
      <c r="D7" s="17"/>
      <c r="E7" s="17"/>
      <c r="F7" s="17"/>
      <c r="G7" s="17"/>
      <c r="H7" s="17"/>
      <c r="I7" s="18"/>
      <c r="K7" s="18"/>
      <c r="M7" s="19" t="s">
        <v>26</v>
      </c>
      <c r="N7" s="20"/>
      <c r="O7" s="19"/>
      <c r="Q7" s="18"/>
      <c r="R7" s="17"/>
    </row>
    <row r="8" spans="1:18" ht="13" customHeight="1">
      <c r="I8" s="18"/>
      <c r="K8" s="18"/>
      <c r="M8" s="18"/>
      <c r="O8" s="18" t="s">
        <v>2</v>
      </c>
      <c r="Q8" s="18" t="s">
        <v>3</v>
      </c>
      <c r="R8" s="17"/>
    </row>
    <row r="9" spans="1:18" ht="13" customHeight="1">
      <c r="I9" s="18"/>
      <c r="K9" s="18"/>
      <c r="M9" s="18" t="s">
        <v>25</v>
      </c>
      <c r="O9" s="18" t="s">
        <v>31</v>
      </c>
      <c r="Q9" s="18" t="s">
        <v>23</v>
      </c>
      <c r="R9" s="17"/>
    </row>
    <row r="10" spans="1:18" ht="13" customHeight="1">
      <c r="I10" s="18" t="s">
        <v>4</v>
      </c>
      <c r="K10" s="18" t="s">
        <v>47</v>
      </c>
      <c r="M10" s="18" t="s">
        <v>29</v>
      </c>
      <c r="O10" s="18" t="s">
        <v>32</v>
      </c>
      <c r="Q10" s="18" t="s">
        <v>34</v>
      </c>
      <c r="R10" s="17"/>
    </row>
    <row r="11" spans="1:18" ht="13" customHeight="1">
      <c r="I11" s="21" t="s">
        <v>27</v>
      </c>
      <c r="K11" s="21" t="s">
        <v>28</v>
      </c>
      <c r="M11" s="21" t="s">
        <v>30</v>
      </c>
      <c r="O11" s="21" t="s">
        <v>33</v>
      </c>
      <c r="Q11" s="21" t="s">
        <v>50</v>
      </c>
      <c r="R11" s="17"/>
    </row>
    <row r="12" spans="1:18" ht="20.149999999999999" customHeight="1">
      <c r="A12" s="13" t="s">
        <v>126</v>
      </c>
      <c r="H12" s="16"/>
      <c r="I12" s="22">
        <f>SUM(K12:Q12)</f>
        <v>515299</v>
      </c>
      <c r="J12" s="23"/>
      <c r="K12" s="27">
        <v>511212</v>
      </c>
      <c r="L12" s="28"/>
      <c r="M12" s="27">
        <v>764</v>
      </c>
      <c r="N12" s="28"/>
      <c r="O12" s="27">
        <v>3681</v>
      </c>
      <c r="P12" s="28"/>
      <c r="Q12" s="27">
        <v>-358</v>
      </c>
      <c r="R12" s="17"/>
    </row>
    <row r="13" spans="1:18" ht="20.149999999999999" customHeight="1">
      <c r="B13" s="13" t="s">
        <v>22</v>
      </c>
      <c r="H13" s="16"/>
      <c r="I13" s="24">
        <f>SUM(K13:Q13)</f>
        <v>-9182</v>
      </c>
      <c r="J13" s="24"/>
      <c r="K13" s="24">
        <v>-9182</v>
      </c>
      <c r="L13" s="24"/>
      <c r="M13" s="24">
        <v>0</v>
      </c>
      <c r="N13" s="24"/>
      <c r="O13" s="24">
        <v>0</v>
      </c>
      <c r="P13" s="24"/>
      <c r="Q13" s="24">
        <v>0</v>
      </c>
      <c r="R13" s="17"/>
    </row>
    <row r="14" spans="1:18" ht="13" customHeight="1">
      <c r="B14" s="13" t="s">
        <v>43</v>
      </c>
      <c r="H14" s="16"/>
      <c r="I14" s="24">
        <f>SUM(K14:Q14)</f>
        <v>-301</v>
      </c>
      <c r="J14" s="24"/>
      <c r="K14" s="24">
        <v>0</v>
      </c>
      <c r="L14" s="24"/>
      <c r="M14" s="24">
        <v>0</v>
      </c>
      <c r="N14" s="24"/>
      <c r="O14" s="24">
        <v>0</v>
      </c>
      <c r="P14" s="24"/>
      <c r="Q14" s="24">
        <v>-301</v>
      </c>
      <c r="R14" s="17"/>
    </row>
    <row r="15" spans="1:18" ht="20.149999999999999" customHeight="1" thickBot="1">
      <c r="A15" s="13" t="s">
        <v>124</v>
      </c>
      <c r="H15" s="16"/>
      <c r="I15" s="25">
        <f>IF(SUM(I12:I14)=SUM(K15:Q15),SUM(I12:I14),"Off")</f>
        <v>505816</v>
      </c>
      <c r="J15" s="23"/>
      <c r="K15" s="25">
        <f>SUM(K12:K14)</f>
        <v>502030</v>
      </c>
      <c r="L15" s="23"/>
      <c r="M15" s="25">
        <f>SUM(M12:M14)</f>
        <v>764</v>
      </c>
      <c r="N15" s="23"/>
      <c r="O15" s="25">
        <f>SUM(O12:O14)</f>
        <v>3681</v>
      </c>
      <c r="P15" s="23"/>
      <c r="Q15" s="25">
        <f>SUM(Q12:Q14)</f>
        <v>-659</v>
      </c>
      <c r="R15" s="17"/>
    </row>
    <row r="16" spans="1:18" ht="20.149999999999999" customHeight="1" thickTop="1">
      <c r="I16" s="26"/>
      <c r="J16" s="26"/>
      <c r="K16" s="26"/>
      <c r="L16" s="26"/>
      <c r="M16" s="26"/>
      <c r="N16" s="26"/>
      <c r="O16" s="26"/>
      <c r="P16" s="26"/>
      <c r="Q16" s="26"/>
      <c r="R16" s="17"/>
    </row>
    <row r="17" spans="1:18" ht="20.149999999999999" customHeight="1">
      <c r="A17" s="13" t="s">
        <v>135</v>
      </c>
      <c r="H17" s="16"/>
      <c r="I17" s="22">
        <f>SUM(K17:Q17)</f>
        <v>543440</v>
      </c>
      <c r="J17" s="23"/>
      <c r="K17" s="27">
        <v>539654</v>
      </c>
      <c r="L17" s="28"/>
      <c r="M17" s="27">
        <v>764</v>
      </c>
      <c r="N17" s="28"/>
      <c r="O17" s="27">
        <v>3681</v>
      </c>
      <c r="P17" s="28"/>
      <c r="Q17" s="27">
        <v>-659</v>
      </c>
      <c r="R17" s="17"/>
    </row>
    <row r="18" spans="1:18" ht="20.149999999999999" customHeight="1">
      <c r="B18" s="13" t="s">
        <v>22</v>
      </c>
      <c r="H18" s="16"/>
      <c r="I18" s="24">
        <f>SUM(K18:Q18)</f>
        <v>-20909</v>
      </c>
      <c r="J18" s="24"/>
      <c r="K18" s="24">
        <v>-20909</v>
      </c>
      <c r="L18" s="24"/>
      <c r="M18" s="24">
        <v>0</v>
      </c>
      <c r="N18" s="24"/>
      <c r="O18" s="24">
        <v>0</v>
      </c>
      <c r="P18" s="24"/>
      <c r="Q18" s="24">
        <v>0</v>
      </c>
      <c r="R18" s="17"/>
    </row>
    <row r="19" spans="1:18" ht="13" customHeight="1">
      <c r="B19" s="13" t="s">
        <v>43</v>
      </c>
      <c r="H19" s="16"/>
      <c r="I19" s="24">
        <f>SUM(K19:Q19)</f>
        <v>633</v>
      </c>
      <c r="J19" s="24"/>
      <c r="K19" s="24">
        <v>0</v>
      </c>
      <c r="L19" s="24"/>
      <c r="M19" s="24">
        <v>0</v>
      </c>
      <c r="N19" s="24"/>
      <c r="O19" s="24">
        <v>0</v>
      </c>
      <c r="P19" s="24"/>
      <c r="Q19" s="24">
        <v>633</v>
      </c>
      <c r="R19" s="17"/>
    </row>
    <row r="20" spans="1:18" ht="20.149999999999999" customHeight="1" thickBot="1">
      <c r="A20" s="13" t="s">
        <v>136</v>
      </c>
      <c r="H20" s="16"/>
      <c r="I20" s="25">
        <f>IF(SUM(I17:I19)=SUM(K20:Q20),SUM(I17:I19),"Off")</f>
        <v>523164</v>
      </c>
      <c r="J20" s="23"/>
      <c r="K20" s="25">
        <f>SUM(K17:K19)</f>
        <v>518745</v>
      </c>
      <c r="L20" s="23"/>
      <c r="M20" s="25">
        <f>SUM(M17:M19)</f>
        <v>764</v>
      </c>
      <c r="N20" s="23"/>
      <c r="O20" s="25">
        <f>SUM(O17:O19)</f>
        <v>3681</v>
      </c>
      <c r="P20" s="23"/>
      <c r="Q20" s="25">
        <f>SUM(Q17:Q19)</f>
        <v>-26</v>
      </c>
      <c r="R20" s="17"/>
    </row>
    <row r="21" spans="1:18" ht="13" customHeight="1" thickTop="1">
      <c r="R21" s="17"/>
    </row>
  </sheetData>
  <pageMargins left="0.45" right="0.45" top="1" bottom="0.8" header="0.5" footer="0.5"/>
  <pageSetup firstPageNumber="6" orientation="landscape" blackAndWhite="1" useFirstPageNumber="1" r:id="rId1"/>
  <headerFooter scaleWithDoc="0" alignWithMargins="0"/>
  <colBreaks count="1" manualBreakCount="1">
    <brk id="17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1"/>
  <sheetViews>
    <sheetView zoomScaleNormal="100" workbookViewId="0"/>
  </sheetViews>
  <sheetFormatPr defaultColWidth="9.1796875" defaultRowHeight="13" customHeight="1"/>
  <cols>
    <col min="1" max="6" width="2.26953125" style="13" customWidth="1"/>
    <col min="7" max="7" width="25.54296875" style="13" customWidth="1"/>
    <col min="8" max="8" width="2.453125" style="13" customWidth="1"/>
    <col min="9" max="9" width="14.7265625" style="13" customWidth="1"/>
    <col min="10" max="10" width="2.453125" style="13" customWidth="1"/>
    <col min="11" max="11" width="14.7265625" style="13" customWidth="1"/>
    <col min="12" max="12" width="2.453125" style="13" customWidth="1"/>
    <col min="13" max="13" width="14.7265625" style="13" customWidth="1"/>
    <col min="14" max="14" width="2.453125" style="13" customWidth="1"/>
    <col min="15" max="15" width="14.7265625" style="13" customWidth="1"/>
    <col min="16" max="16" width="2.453125" style="13" customWidth="1"/>
    <col min="17" max="17" width="14.7265625" style="13" customWidth="1"/>
    <col min="18" max="18" width="4.26953125" style="13" customWidth="1"/>
    <col min="19" max="16384" width="9.1796875" style="13"/>
  </cols>
  <sheetData>
    <row r="1" spans="1:18" ht="15.5">
      <c r="A1" s="12" t="s">
        <v>0</v>
      </c>
      <c r="R1" s="17"/>
    </row>
    <row r="2" spans="1:18" ht="15.5">
      <c r="A2" s="12"/>
      <c r="R2" s="17"/>
    </row>
    <row r="3" spans="1:18" ht="15.5">
      <c r="A3" s="12" t="s">
        <v>56</v>
      </c>
      <c r="B3" s="14"/>
      <c r="C3" s="14"/>
      <c r="D3" s="14"/>
      <c r="E3" s="14"/>
      <c r="F3" s="14"/>
      <c r="G3" s="15"/>
      <c r="H3" s="14"/>
      <c r="I3" s="14"/>
      <c r="J3" s="14"/>
      <c r="K3" s="16"/>
      <c r="L3" s="14"/>
      <c r="M3" s="14"/>
      <c r="N3" s="14"/>
      <c r="O3" s="14"/>
      <c r="P3" s="14"/>
      <c r="Q3" s="14"/>
      <c r="R3" s="17"/>
    </row>
    <row r="4" spans="1:18" ht="15.5">
      <c r="A4" s="12" t="s">
        <v>131</v>
      </c>
      <c r="B4" s="14"/>
      <c r="C4" s="14"/>
      <c r="D4" s="14"/>
      <c r="E4" s="14"/>
      <c r="F4" s="14"/>
      <c r="G4" s="14"/>
      <c r="H4" s="14"/>
      <c r="I4" s="16"/>
      <c r="J4" s="14"/>
      <c r="K4" s="14"/>
      <c r="L4" s="14"/>
      <c r="M4" s="14"/>
      <c r="N4" s="14"/>
      <c r="O4" s="14"/>
      <c r="P4" s="14"/>
      <c r="Q4" s="14"/>
      <c r="R4" s="17"/>
    </row>
    <row r="5" spans="1:18" ht="15.5">
      <c r="A5" s="12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6"/>
      <c r="L5" s="14"/>
      <c r="M5" s="14"/>
      <c r="N5" s="14"/>
      <c r="O5" s="14"/>
      <c r="P5" s="14"/>
      <c r="Q5" s="14"/>
      <c r="R5" s="17"/>
    </row>
    <row r="6" spans="1:18" ht="15.5">
      <c r="A6" s="12" t="s">
        <v>53</v>
      </c>
      <c r="R6" s="17"/>
    </row>
    <row r="7" spans="1:18" ht="39" customHeight="1">
      <c r="D7" s="17"/>
      <c r="E7" s="17"/>
      <c r="F7" s="17"/>
      <c r="G7" s="17"/>
      <c r="H7" s="17"/>
      <c r="I7" s="18"/>
      <c r="K7" s="18"/>
      <c r="M7" s="19" t="s">
        <v>26</v>
      </c>
      <c r="N7" s="20"/>
      <c r="O7" s="19"/>
      <c r="Q7" s="18"/>
      <c r="R7" s="17"/>
    </row>
    <row r="8" spans="1:18" ht="13" customHeight="1">
      <c r="I8" s="18"/>
      <c r="K8" s="18"/>
      <c r="M8" s="18"/>
      <c r="O8" s="18" t="s">
        <v>2</v>
      </c>
      <c r="Q8" s="18" t="s">
        <v>3</v>
      </c>
      <c r="R8" s="17"/>
    </row>
    <row r="9" spans="1:18" ht="13" customHeight="1">
      <c r="I9" s="18"/>
      <c r="K9" s="18"/>
      <c r="M9" s="18" t="s">
        <v>25</v>
      </c>
      <c r="O9" s="18" t="s">
        <v>31</v>
      </c>
      <c r="Q9" s="18" t="s">
        <v>23</v>
      </c>
      <c r="R9" s="17"/>
    </row>
    <row r="10" spans="1:18" ht="13" customHeight="1">
      <c r="I10" s="18" t="s">
        <v>4</v>
      </c>
      <c r="K10" s="18" t="s">
        <v>47</v>
      </c>
      <c r="M10" s="18" t="s">
        <v>29</v>
      </c>
      <c r="O10" s="18" t="s">
        <v>32</v>
      </c>
      <c r="Q10" s="18" t="s">
        <v>34</v>
      </c>
      <c r="R10" s="17"/>
    </row>
    <row r="11" spans="1:18" ht="13" customHeight="1">
      <c r="I11" s="21" t="s">
        <v>27</v>
      </c>
      <c r="K11" s="21" t="s">
        <v>28</v>
      </c>
      <c r="M11" s="21" t="s">
        <v>30</v>
      </c>
      <c r="O11" s="21" t="s">
        <v>33</v>
      </c>
      <c r="Q11" s="21" t="s">
        <v>50</v>
      </c>
      <c r="R11" s="17"/>
    </row>
    <row r="12" spans="1:18" ht="20.149999999999999" customHeight="1">
      <c r="A12" s="13" t="s">
        <v>119</v>
      </c>
      <c r="H12" s="16"/>
      <c r="I12" s="22">
        <f>SUM(K12:Q12)</f>
        <v>490887</v>
      </c>
      <c r="J12" s="23"/>
      <c r="K12" s="27">
        <v>486800</v>
      </c>
      <c r="L12" s="28"/>
      <c r="M12" s="27">
        <v>764</v>
      </c>
      <c r="N12" s="28"/>
      <c r="O12" s="27">
        <v>3681</v>
      </c>
      <c r="P12" s="28"/>
      <c r="Q12" s="27">
        <v>-358</v>
      </c>
      <c r="R12" s="17"/>
    </row>
    <row r="13" spans="1:18" ht="20.149999999999999" customHeight="1">
      <c r="B13" s="13" t="s">
        <v>22</v>
      </c>
      <c r="H13" s="16"/>
      <c r="I13" s="24">
        <f>SUM(K13:Q13)</f>
        <v>15230</v>
      </c>
      <c r="J13" s="24"/>
      <c r="K13" s="24">
        <v>15230</v>
      </c>
      <c r="L13" s="24"/>
      <c r="M13" s="24">
        <v>0</v>
      </c>
      <c r="N13" s="24"/>
      <c r="O13" s="24">
        <v>0</v>
      </c>
      <c r="P13" s="24"/>
      <c r="Q13" s="24">
        <v>0</v>
      </c>
      <c r="R13" s="17"/>
    </row>
    <row r="14" spans="1:18" ht="13" customHeight="1">
      <c r="B14" s="13" t="s">
        <v>43</v>
      </c>
      <c r="H14" s="16"/>
      <c r="I14" s="24">
        <f>SUM(K14:Q14)</f>
        <v>-301</v>
      </c>
      <c r="J14" s="24"/>
      <c r="K14" s="24">
        <v>0</v>
      </c>
      <c r="L14" s="24"/>
      <c r="M14" s="24">
        <v>0</v>
      </c>
      <c r="N14" s="24"/>
      <c r="O14" s="24">
        <v>0</v>
      </c>
      <c r="P14" s="24"/>
      <c r="Q14" s="24">
        <v>-301</v>
      </c>
      <c r="R14" s="17"/>
    </row>
    <row r="15" spans="1:18" ht="20.149999999999999" customHeight="1" thickBot="1">
      <c r="A15" s="13" t="s">
        <v>124</v>
      </c>
      <c r="H15" s="16"/>
      <c r="I15" s="25">
        <f>IF(SUM(I12:I14)=SUM(K15:Q15),SUM(I12:I14),"Off")</f>
        <v>505816</v>
      </c>
      <c r="J15" s="23"/>
      <c r="K15" s="25">
        <f>SUM(K12:K14)</f>
        <v>502030</v>
      </c>
      <c r="L15" s="23"/>
      <c r="M15" s="25">
        <f>SUM(M12:M14)</f>
        <v>764</v>
      </c>
      <c r="N15" s="23"/>
      <c r="O15" s="25">
        <f>SUM(O12:O14)</f>
        <v>3681</v>
      </c>
      <c r="P15" s="23"/>
      <c r="Q15" s="25">
        <f>SUM(Q12:Q14)</f>
        <v>-659</v>
      </c>
      <c r="R15" s="17"/>
    </row>
    <row r="16" spans="1:18" ht="20.149999999999999" customHeight="1" thickTop="1">
      <c r="I16" s="26"/>
      <c r="J16" s="26"/>
      <c r="K16" s="26"/>
      <c r="L16" s="26"/>
      <c r="M16" s="26"/>
      <c r="N16" s="26"/>
      <c r="O16" s="26"/>
      <c r="P16" s="26"/>
      <c r="Q16" s="26"/>
      <c r="R16" s="17"/>
    </row>
    <row r="17" spans="1:18" ht="20.149999999999999" customHeight="1">
      <c r="A17" s="13" t="s">
        <v>124</v>
      </c>
      <c r="H17" s="16"/>
      <c r="I17" s="22">
        <f>SUM(K17:Q17)</f>
        <v>505816</v>
      </c>
      <c r="J17" s="23"/>
      <c r="K17" s="27">
        <v>502030</v>
      </c>
      <c r="L17" s="28"/>
      <c r="M17" s="27">
        <v>764</v>
      </c>
      <c r="N17" s="28"/>
      <c r="O17" s="27">
        <v>3681</v>
      </c>
      <c r="P17" s="28"/>
      <c r="Q17" s="27">
        <v>-659</v>
      </c>
      <c r="R17" s="17"/>
    </row>
    <row r="18" spans="1:18" ht="20.149999999999999" customHeight="1">
      <c r="B18" s="13" t="s">
        <v>22</v>
      </c>
      <c r="H18" s="16"/>
      <c r="I18" s="24">
        <f>SUM(K18:Q18)</f>
        <v>16715</v>
      </c>
      <c r="J18" s="24"/>
      <c r="K18" s="24">
        <v>16715</v>
      </c>
      <c r="L18" s="24"/>
      <c r="M18" s="24">
        <v>0</v>
      </c>
      <c r="N18" s="24"/>
      <c r="O18" s="24">
        <v>0</v>
      </c>
      <c r="P18" s="24"/>
      <c r="Q18" s="24">
        <v>0</v>
      </c>
      <c r="R18" s="17"/>
    </row>
    <row r="19" spans="1:18" ht="13" customHeight="1">
      <c r="B19" s="13" t="s">
        <v>43</v>
      </c>
      <c r="H19" s="16"/>
      <c r="I19" s="24">
        <f>SUM(K19:Q19)</f>
        <v>633</v>
      </c>
      <c r="J19" s="24"/>
      <c r="K19" s="24">
        <v>0</v>
      </c>
      <c r="L19" s="24"/>
      <c r="M19" s="24">
        <v>0</v>
      </c>
      <c r="N19" s="24"/>
      <c r="O19" s="24">
        <v>0</v>
      </c>
      <c r="P19" s="24"/>
      <c r="Q19" s="24">
        <v>633</v>
      </c>
      <c r="R19" s="17"/>
    </row>
    <row r="20" spans="1:18" ht="20.149999999999999" customHeight="1" thickBot="1">
      <c r="A20" s="13" t="s">
        <v>136</v>
      </c>
      <c r="H20" s="16"/>
      <c r="I20" s="25">
        <f>IF(SUM(I17:I19)=SUM(K20:Q20),SUM(I17:I19),"Off")</f>
        <v>523164</v>
      </c>
      <c r="J20" s="23"/>
      <c r="K20" s="25">
        <f>SUM(K17:K19)</f>
        <v>518745</v>
      </c>
      <c r="L20" s="23"/>
      <c r="M20" s="25">
        <f>SUM(M17:M19)</f>
        <v>764</v>
      </c>
      <c r="N20" s="23"/>
      <c r="O20" s="25">
        <f>SUM(O17:O19)</f>
        <v>3681</v>
      </c>
      <c r="P20" s="23"/>
      <c r="Q20" s="25">
        <f>SUM(Q17:Q19)</f>
        <v>-26</v>
      </c>
      <c r="R20" s="17"/>
    </row>
    <row r="21" spans="1:18" ht="13" customHeight="1" thickTop="1">
      <c r="R21" s="17"/>
    </row>
  </sheetData>
  <pageMargins left="0.45" right="0.45" top="1" bottom="0.8" header="0.5" footer="0.5"/>
  <pageSetup firstPageNumber="6" orientation="landscape" blackAndWhite="1" useFirstPageNumber="1" r:id="rId1"/>
  <headerFooter scaleWithDoc="0" alignWithMargins="0"/>
  <colBreaks count="1" manualBreakCount="1">
    <brk id="17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L50"/>
  <sheetViews>
    <sheetView zoomScaleNormal="100" workbookViewId="0"/>
  </sheetViews>
  <sheetFormatPr defaultColWidth="9.1796875" defaultRowHeight="13" customHeight="1"/>
  <cols>
    <col min="1" max="6" width="2.26953125" style="33" customWidth="1"/>
    <col min="7" max="7" width="55.1796875" style="33" customWidth="1"/>
    <col min="8" max="8" width="2.453125" style="33" customWidth="1"/>
    <col min="9" max="9" width="20.1796875" style="33" bestFit="1" customWidth="1"/>
    <col min="10" max="10" width="2.453125" style="33" customWidth="1"/>
    <col min="11" max="11" width="20.1796875" style="33" bestFit="1" customWidth="1"/>
    <col min="12" max="12" width="2.453125" style="33" customWidth="1"/>
    <col min="13" max="16384" width="9.1796875" style="33"/>
  </cols>
  <sheetData>
    <row r="1" spans="1:12" ht="15.5">
      <c r="A1" s="29" t="s">
        <v>0</v>
      </c>
      <c r="B1" s="31"/>
      <c r="C1" s="31"/>
      <c r="D1" s="31"/>
      <c r="E1" s="46"/>
      <c r="F1" s="46"/>
      <c r="G1" s="34"/>
      <c r="H1" s="46"/>
      <c r="I1" s="46"/>
      <c r="J1" s="46"/>
      <c r="K1" s="46"/>
      <c r="L1" s="46"/>
    </row>
    <row r="2" spans="1:12" ht="15.5">
      <c r="A2" s="29"/>
      <c r="B2" s="31"/>
      <c r="C2" s="31"/>
      <c r="D2" s="31"/>
      <c r="E2" s="46"/>
      <c r="F2" s="46"/>
      <c r="G2" s="34"/>
      <c r="H2" s="46"/>
      <c r="I2" s="46"/>
      <c r="J2" s="46"/>
      <c r="K2" s="46"/>
      <c r="L2" s="46"/>
    </row>
    <row r="3" spans="1:12" ht="15.5">
      <c r="A3" s="29" t="s">
        <v>113</v>
      </c>
      <c r="B3" s="29"/>
      <c r="C3" s="29"/>
      <c r="D3" s="29"/>
      <c r="E3" s="47"/>
      <c r="F3" s="47"/>
      <c r="G3" s="47"/>
      <c r="H3" s="47"/>
      <c r="I3" s="47"/>
      <c r="J3" s="47"/>
      <c r="K3" s="47"/>
      <c r="L3" s="47"/>
    </row>
    <row r="4" spans="1:12" ht="15.5">
      <c r="A4" s="3" t="s">
        <v>130</v>
      </c>
      <c r="B4" s="29"/>
      <c r="C4" s="29"/>
      <c r="D4" s="29"/>
      <c r="E4" s="47"/>
      <c r="F4" s="47"/>
      <c r="G4" s="47"/>
      <c r="H4" s="47"/>
      <c r="I4" s="47"/>
      <c r="J4" s="47"/>
      <c r="K4" s="47"/>
      <c r="L4" s="47"/>
    </row>
    <row r="5" spans="1:12" ht="15.5">
      <c r="A5" s="29" t="s">
        <v>1</v>
      </c>
      <c r="B5" s="29"/>
      <c r="C5" s="29"/>
      <c r="D5" s="29"/>
      <c r="E5" s="47"/>
      <c r="F5" s="47"/>
      <c r="G5" s="47"/>
      <c r="H5" s="47"/>
      <c r="I5" s="47"/>
      <c r="J5" s="47"/>
      <c r="K5" s="47"/>
      <c r="L5" s="47"/>
    </row>
    <row r="6" spans="1:12" ht="30.5">
      <c r="A6" s="48" t="s">
        <v>53</v>
      </c>
      <c r="B6" s="48"/>
      <c r="C6" s="48"/>
      <c r="D6" s="48"/>
      <c r="E6" s="48"/>
      <c r="F6" s="48"/>
      <c r="G6" s="48"/>
      <c r="H6" s="48"/>
      <c r="I6" s="58" t="s">
        <v>78</v>
      </c>
      <c r="J6" s="59"/>
      <c r="K6" s="58" t="s">
        <v>78</v>
      </c>
      <c r="L6" s="48"/>
    </row>
    <row r="7" spans="1:12" ht="15.5">
      <c r="A7" s="30"/>
      <c r="I7" s="60">
        <v>43830</v>
      </c>
      <c r="J7" s="61"/>
      <c r="K7" s="60">
        <v>43465</v>
      </c>
    </row>
    <row r="8" spans="1:12" ht="15.5">
      <c r="A8" s="30" t="s">
        <v>35</v>
      </c>
      <c r="I8" s="30"/>
      <c r="K8" s="30"/>
    </row>
    <row r="9" spans="1:12" ht="15.5">
      <c r="B9" s="30" t="s">
        <v>22</v>
      </c>
      <c r="H9" s="49"/>
      <c r="I9" s="51">
        <v>-20909</v>
      </c>
      <c r="J9" s="52"/>
      <c r="K9" s="51">
        <v>-9182</v>
      </c>
      <c r="L9" s="49"/>
    </row>
    <row r="10" spans="1:12" ht="15.5">
      <c r="B10" s="30" t="s">
        <v>42</v>
      </c>
      <c r="I10" s="51"/>
      <c r="J10" s="53"/>
      <c r="K10" s="51"/>
    </row>
    <row r="11" spans="1:12" ht="15.5">
      <c r="B11" s="30"/>
      <c r="C11" s="33" t="s">
        <v>41</v>
      </c>
      <c r="I11" s="51"/>
      <c r="J11" s="53"/>
      <c r="K11" s="51"/>
    </row>
    <row r="12" spans="1:12" ht="15.5">
      <c r="D12" s="30" t="s">
        <v>5</v>
      </c>
      <c r="I12" s="55">
        <v>5570</v>
      </c>
      <c r="J12" s="56"/>
      <c r="K12" s="55">
        <v>6080</v>
      </c>
    </row>
    <row r="13" spans="1:12" ht="15.5">
      <c r="D13" s="50" t="s">
        <v>54</v>
      </c>
      <c r="I13" s="55">
        <v>0</v>
      </c>
      <c r="J13" s="56"/>
      <c r="K13" s="55">
        <v>0</v>
      </c>
    </row>
    <row r="14" spans="1:12" ht="15.5">
      <c r="D14" s="30" t="s">
        <v>55</v>
      </c>
      <c r="I14" s="55">
        <v>2810</v>
      </c>
      <c r="J14" s="56"/>
      <c r="K14" s="55">
        <v>2652</v>
      </c>
    </row>
    <row r="15" spans="1:12" ht="15.5">
      <c r="D15" s="30" t="s">
        <v>123</v>
      </c>
      <c r="I15" s="55">
        <v>-43</v>
      </c>
      <c r="J15" s="56"/>
      <c r="K15" s="55">
        <v>-41</v>
      </c>
    </row>
    <row r="16" spans="1:12" ht="15.5">
      <c r="D16" s="30" t="s">
        <v>36</v>
      </c>
      <c r="I16" s="55">
        <v>-4196</v>
      </c>
      <c r="J16" s="56"/>
      <c r="K16" s="55">
        <v>-1760</v>
      </c>
    </row>
    <row r="17" spans="1:11" ht="15.5">
      <c r="D17" s="30" t="s">
        <v>138</v>
      </c>
      <c r="I17" s="55">
        <v>27743</v>
      </c>
      <c r="J17" s="56"/>
      <c r="K17" s="55">
        <v>0</v>
      </c>
    </row>
    <row r="18" spans="1:11" ht="15.5">
      <c r="D18" s="30" t="s">
        <v>6</v>
      </c>
      <c r="I18" s="55"/>
      <c r="J18" s="56"/>
      <c r="K18" s="55"/>
    </row>
    <row r="19" spans="1:11" ht="15.5">
      <c r="E19" s="30" t="s">
        <v>7</v>
      </c>
      <c r="I19" s="55">
        <v>3490</v>
      </c>
      <c r="J19" s="56"/>
      <c r="K19" s="55">
        <v>1768</v>
      </c>
    </row>
    <row r="20" spans="1:11" ht="15.5">
      <c r="E20" s="30" t="s">
        <v>8</v>
      </c>
      <c r="I20" s="55">
        <v>-4652</v>
      </c>
      <c r="J20" s="56"/>
      <c r="K20" s="55">
        <v>-8137</v>
      </c>
    </row>
    <row r="21" spans="1:11" ht="15.5">
      <c r="E21" s="30" t="s">
        <v>9</v>
      </c>
      <c r="I21" s="55">
        <v>-2677</v>
      </c>
      <c r="J21" s="56"/>
      <c r="K21" s="55">
        <v>-2471</v>
      </c>
    </row>
    <row r="22" spans="1:11" ht="15.5">
      <c r="E22" s="30" t="s">
        <v>10</v>
      </c>
      <c r="I22" s="55">
        <v>-4608</v>
      </c>
      <c r="J22" s="56"/>
      <c r="K22" s="55">
        <v>-4289</v>
      </c>
    </row>
    <row r="23" spans="1:11" ht="15.5">
      <c r="E23" s="30" t="s">
        <v>11</v>
      </c>
      <c r="I23" s="55">
        <v>23</v>
      </c>
      <c r="J23" s="56"/>
      <c r="K23" s="55">
        <v>223</v>
      </c>
    </row>
    <row r="24" spans="1:11" ht="15.5">
      <c r="E24" s="30" t="s">
        <v>12</v>
      </c>
      <c r="I24" s="55">
        <v>3637</v>
      </c>
      <c r="J24" s="56"/>
      <c r="K24" s="55">
        <v>4709</v>
      </c>
    </row>
    <row r="25" spans="1:11" ht="15.5">
      <c r="E25" s="30" t="s">
        <v>13</v>
      </c>
      <c r="I25" s="55">
        <v>726</v>
      </c>
      <c r="J25" s="56"/>
      <c r="K25" s="55">
        <v>3471</v>
      </c>
    </row>
    <row r="26" spans="1:11" ht="15.5">
      <c r="E26" s="30" t="s">
        <v>24</v>
      </c>
      <c r="I26" s="55">
        <v>4005</v>
      </c>
      <c r="J26" s="56"/>
      <c r="K26" s="55">
        <v>5</v>
      </c>
    </row>
    <row r="27" spans="1:11" ht="15.5">
      <c r="F27" s="30" t="s">
        <v>14</v>
      </c>
      <c r="I27" s="67">
        <f>ROUND(SUM(I9:I26),0)</f>
        <v>10919</v>
      </c>
      <c r="J27" s="53"/>
      <c r="K27" s="67">
        <f>ROUND(SUM(K9:K26),0)</f>
        <v>-6972</v>
      </c>
    </row>
    <row r="28" spans="1:11" ht="15.5">
      <c r="A28" s="30" t="s">
        <v>37</v>
      </c>
      <c r="I28" s="51"/>
      <c r="J28" s="53"/>
      <c r="K28" s="51"/>
    </row>
    <row r="29" spans="1:11" ht="15.5">
      <c r="B29" s="30" t="s">
        <v>15</v>
      </c>
      <c r="I29" s="55">
        <v>-8060</v>
      </c>
      <c r="J29" s="56"/>
      <c r="K29" s="55">
        <v>-12491</v>
      </c>
    </row>
    <row r="30" spans="1:11" ht="15.5">
      <c r="B30" s="50" t="s">
        <v>45</v>
      </c>
      <c r="I30" s="55"/>
      <c r="J30" s="56"/>
      <c r="K30" s="55"/>
    </row>
    <row r="31" spans="1:11" ht="15.5">
      <c r="B31" s="50" t="s">
        <v>46</v>
      </c>
      <c r="I31" s="57">
        <v>-19</v>
      </c>
      <c r="J31" s="56"/>
      <c r="K31" s="57">
        <v>-127</v>
      </c>
    </row>
    <row r="32" spans="1:11" ht="15.5">
      <c r="B32" s="50"/>
      <c r="C32" s="32" t="s">
        <v>49</v>
      </c>
      <c r="I32" s="57"/>
      <c r="J32" s="56"/>
      <c r="K32" s="57"/>
    </row>
    <row r="33" spans="1:12" ht="15.5">
      <c r="B33" s="50"/>
      <c r="C33" s="33" t="s">
        <v>117</v>
      </c>
      <c r="I33" s="57">
        <v>514</v>
      </c>
      <c r="J33" s="56"/>
      <c r="K33" s="57">
        <v>490</v>
      </c>
    </row>
    <row r="34" spans="1:12" ht="15.5">
      <c r="C34" s="33" t="s">
        <v>118</v>
      </c>
      <c r="I34" s="57"/>
      <c r="J34" s="56"/>
      <c r="K34" s="57">
        <v>0</v>
      </c>
    </row>
    <row r="35" spans="1:12" ht="15.5">
      <c r="F35" s="30" t="s">
        <v>16</v>
      </c>
      <c r="I35" s="67">
        <f>ROUND(SUM(I29:I34),0)</f>
        <v>-7565</v>
      </c>
      <c r="J35" s="53"/>
      <c r="K35" s="67">
        <f>ROUND(SUM(K29:K34),0)</f>
        <v>-12128</v>
      </c>
    </row>
    <row r="36" spans="1:12" ht="15.5">
      <c r="A36" s="30" t="s">
        <v>38</v>
      </c>
      <c r="I36" s="51"/>
      <c r="J36" s="53"/>
      <c r="K36" s="51"/>
    </row>
    <row r="37" spans="1:12" ht="15.5">
      <c r="B37" s="30" t="s">
        <v>17</v>
      </c>
      <c r="I37" s="55">
        <v>-18741</v>
      </c>
      <c r="J37" s="56"/>
      <c r="K37" s="55">
        <v>-5960</v>
      </c>
    </row>
    <row r="38" spans="1:12" ht="15.5">
      <c r="B38" s="30" t="s">
        <v>40</v>
      </c>
      <c r="I38" s="55"/>
      <c r="J38" s="56"/>
      <c r="K38" s="55"/>
    </row>
    <row r="39" spans="1:12" ht="15.5">
      <c r="B39" s="30" t="s">
        <v>18</v>
      </c>
      <c r="I39" s="55"/>
      <c r="J39" s="56"/>
      <c r="K39" s="55"/>
    </row>
    <row r="40" spans="1:12" ht="15.5">
      <c r="B40" s="30" t="s">
        <v>115</v>
      </c>
      <c r="I40" s="55"/>
      <c r="J40" s="56"/>
      <c r="K40" s="55"/>
    </row>
    <row r="41" spans="1:12" ht="15.5">
      <c r="B41" s="30" t="s">
        <v>19</v>
      </c>
      <c r="I41" s="55"/>
      <c r="J41" s="56"/>
      <c r="K41" s="55"/>
    </row>
    <row r="42" spans="1:12" ht="15.5">
      <c r="F42" s="50" t="s">
        <v>44</v>
      </c>
      <c r="I42" s="67">
        <f>ROUND(SUM(I37:I41),0)</f>
        <v>-18741</v>
      </c>
      <c r="J42" s="53"/>
      <c r="K42" s="67">
        <f>ROUND(SUM(K37:K41),0)</f>
        <v>-5960</v>
      </c>
    </row>
    <row r="43" spans="1:12" ht="15.5">
      <c r="F43" s="30" t="s">
        <v>48</v>
      </c>
      <c r="I43" s="68">
        <f>ROUND(I27+I35+I42,0)</f>
        <v>-15387</v>
      </c>
      <c r="J43" s="69"/>
      <c r="K43" s="68">
        <f>ROUND(K27+K35+K42,0)</f>
        <v>-25060</v>
      </c>
    </row>
    <row r="44" spans="1:12" ht="15.5">
      <c r="A44" s="30" t="s">
        <v>51</v>
      </c>
      <c r="I44" s="55">
        <v>46473</v>
      </c>
      <c r="J44" s="56"/>
      <c r="K44" s="55">
        <v>63526</v>
      </c>
    </row>
    <row r="45" spans="1:12" ht="16" thickBot="1">
      <c r="A45" s="30" t="s">
        <v>52</v>
      </c>
      <c r="H45" s="49"/>
      <c r="I45" s="54">
        <f>ROUND(SUM(I43:I44),0)</f>
        <v>31086</v>
      </c>
      <c r="J45" s="52"/>
      <c r="K45" s="54">
        <f>ROUND(SUM(K43:K44),0)</f>
        <v>38466</v>
      </c>
      <c r="L45" s="49"/>
    </row>
    <row r="46" spans="1:12" ht="16" thickTop="1">
      <c r="A46" s="30" t="s">
        <v>39</v>
      </c>
      <c r="H46" s="49"/>
      <c r="I46" s="51"/>
      <c r="J46" s="53"/>
      <c r="K46" s="51"/>
    </row>
    <row r="47" spans="1:12" ht="15.5">
      <c r="B47" s="30" t="s">
        <v>20</v>
      </c>
      <c r="H47" s="49"/>
      <c r="I47" s="51">
        <v>5300</v>
      </c>
      <c r="J47" s="52"/>
      <c r="K47" s="51">
        <v>5680</v>
      </c>
      <c r="L47" s="49"/>
    </row>
    <row r="48" spans="1:12" ht="15.5">
      <c r="B48" s="30" t="s">
        <v>21</v>
      </c>
      <c r="H48" s="49"/>
      <c r="I48" s="55">
        <v>0</v>
      </c>
      <c r="J48" s="56"/>
      <c r="K48" s="55">
        <v>-2</v>
      </c>
    </row>
    <row r="49" spans="2:11" ht="13" customHeight="1">
      <c r="B49" s="33" t="s">
        <v>121</v>
      </c>
      <c r="I49" s="55">
        <v>-1119</v>
      </c>
      <c r="J49" s="56"/>
      <c r="K49" s="55">
        <v>1330</v>
      </c>
    </row>
    <row r="50" spans="2:11" ht="13" customHeight="1">
      <c r="B50" s="33" t="s">
        <v>122</v>
      </c>
      <c r="I50" s="55">
        <v>-21237</v>
      </c>
      <c r="J50" s="56"/>
      <c r="K50" s="55">
        <v>6598</v>
      </c>
    </row>
  </sheetData>
  <pageMargins left="0.8" right="0.7" top="1" bottom="0.8" header="0.5" footer="0.5"/>
  <pageSetup scale="98" firstPageNumber="7" orientation="portrait" blackAndWhite="1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0"/>
  <sheetViews>
    <sheetView zoomScaleNormal="100" workbookViewId="0"/>
  </sheetViews>
  <sheetFormatPr defaultColWidth="9.1796875" defaultRowHeight="13" customHeight="1"/>
  <cols>
    <col min="1" max="6" width="2.26953125" style="33" customWidth="1"/>
    <col min="7" max="7" width="55.1796875" style="33" customWidth="1"/>
    <col min="8" max="8" width="2.453125" style="33" customWidth="1"/>
    <col min="9" max="9" width="19.7265625" style="33" customWidth="1"/>
    <col min="10" max="10" width="2.453125" style="33" customWidth="1"/>
    <col min="11" max="11" width="19.7265625" style="33" customWidth="1"/>
    <col min="12" max="12" width="2.453125" style="33" customWidth="1"/>
    <col min="13" max="16384" width="9.1796875" style="33"/>
  </cols>
  <sheetData>
    <row r="1" spans="1:12" ht="15.5">
      <c r="A1" s="29" t="s">
        <v>0</v>
      </c>
      <c r="B1" s="31"/>
      <c r="C1" s="31"/>
      <c r="D1" s="31"/>
      <c r="E1" s="46"/>
      <c r="F1" s="46"/>
      <c r="G1" s="34"/>
      <c r="H1" s="46"/>
      <c r="I1" s="46"/>
      <c r="J1" s="46"/>
      <c r="K1" s="46"/>
      <c r="L1" s="46"/>
    </row>
    <row r="2" spans="1:12" ht="15.5">
      <c r="A2" s="29"/>
      <c r="B2" s="31"/>
      <c r="C2" s="31"/>
      <c r="D2" s="31"/>
      <c r="E2" s="46"/>
      <c r="F2" s="46"/>
      <c r="G2" s="34"/>
      <c r="H2" s="46"/>
      <c r="I2" s="46"/>
      <c r="J2" s="46"/>
      <c r="K2" s="46"/>
      <c r="L2" s="46"/>
    </row>
    <row r="3" spans="1:12" ht="15.5">
      <c r="A3" s="29" t="s">
        <v>113</v>
      </c>
      <c r="B3" s="29"/>
      <c r="C3" s="29"/>
      <c r="D3" s="29"/>
      <c r="E3" s="47"/>
      <c r="F3" s="47"/>
      <c r="G3" s="47"/>
      <c r="H3" s="47"/>
      <c r="I3" s="47"/>
      <c r="J3" s="47"/>
      <c r="K3" s="47"/>
      <c r="L3" s="47"/>
    </row>
    <row r="4" spans="1:12" ht="15.5">
      <c r="A4" s="3" t="s">
        <v>131</v>
      </c>
      <c r="B4" s="29"/>
      <c r="C4" s="29"/>
      <c r="D4" s="29"/>
      <c r="E4" s="47"/>
      <c r="F4" s="47"/>
      <c r="G4" s="47"/>
      <c r="H4" s="47"/>
      <c r="I4" s="47"/>
      <c r="J4" s="47"/>
      <c r="K4" s="47"/>
      <c r="L4" s="47"/>
    </row>
    <row r="5" spans="1:12" ht="15.5">
      <c r="A5" s="29" t="s">
        <v>1</v>
      </c>
      <c r="B5" s="29"/>
      <c r="C5" s="29"/>
      <c r="D5" s="29"/>
      <c r="E5" s="47"/>
      <c r="F5" s="47"/>
      <c r="G5" s="47"/>
      <c r="H5" s="47"/>
      <c r="I5" s="47"/>
      <c r="J5" s="47"/>
      <c r="K5" s="47"/>
      <c r="L5" s="47"/>
    </row>
    <row r="6" spans="1:12" ht="30.5">
      <c r="A6" s="48" t="s">
        <v>53</v>
      </c>
      <c r="B6" s="48"/>
      <c r="C6" s="48"/>
      <c r="D6" s="48"/>
      <c r="E6" s="48"/>
      <c r="F6" s="48"/>
      <c r="G6" s="48"/>
      <c r="H6" s="48"/>
      <c r="I6" s="58" t="s">
        <v>129</v>
      </c>
      <c r="J6" s="59"/>
      <c r="K6" s="58" t="s">
        <v>129</v>
      </c>
      <c r="L6" s="48"/>
    </row>
    <row r="7" spans="1:12" ht="15.5">
      <c r="A7" s="30"/>
      <c r="I7" s="60">
        <v>43830</v>
      </c>
      <c r="J7" s="61"/>
      <c r="K7" s="60">
        <v>43465</v>
      </c>
    </row>
    <row r="8" spans="1:12" ht="15.5">
      <c r="A8" s="30" t="s">
        <v>35</v>
      </c>
      <c r="I8" s="30"/>
      <c r="K8" s="30"/>
    </row>
    <row r="9" spans="1:12" ht="15.5">
      <c r="B9" s="30" t="s">
        <v>22</v>
      </c>
      <c r="H9" s="49"/>
      <c r="I9" s="51">
        <v>16715</v>
      </c>
      <c r="J9" s="52"/>
      <c r="K9" s="51">
        <v>15230</v>
      </c>
      <c r="L9" s="49"/>
    </row>
    <row r="10" spans="1:12" ht="15.5">
      <c r="B10" s="30" t="s">
        <v>42</v>
      </c>
      <c r="I10" s="51"/>
      <c r="J10" s="53"/>
      <c r="K10" s="51"/>
    </row>
    <row r="11" spans="1:12" ht="15.5">
      <c r="B11" s="30"/>
      <c r="C11" s="33" t="s">
        <v>41</v>
      </c>
      <c r="I11" s="51"/>
      <c r="J11" s="53"/>
      <c r="K11" s="51"/>
    </row>
    <row r="12" spans="1:12" ht="15.5">
      <c r="D12" s="30" t="s">
        <v>5</v>
      </c>
      <c r="I12" s="55">
        <v>21664</v>
      </c>
      <c r="J12" s="56"/>
      <c r="K12" s="55">
        <v>24365</v>
      </c>
    </row>
    <row r="13" spans="1:12" ht="15.5">
      <c r="D13" s="50" t="s">
        <v>54</v>
      </c>
      <c r="I13" s="55">
        <v>0</v>
      </c>
      <c r="J13" s="56"/>
      <c r="K13" s="55">
        <v>26</v>
      </c>
    </row>
    <row r="14" spans="1:12" ht="15.5">
      <c r="D14" s="30" t="s">
        <v>55</v>
      </c>
      <c r="I14" s="55">
        <v>10911</v>
      </c>
      <c r="J14" s="56"/>
      <c r="K14" s="55">
        <v>10300</v>
      </c>
    </row>
    <row r="15" spans="1:12" ht="15.5">
      <c r="D15" s="30" t="s">
        <v>123</v>
      </c>
      <c r="I15" s="55">
        <v>-169</v>
      </c>
      <c r="J15" s="56"/>
      <c r="K15" s="55">
        <v>-120</v>
      </c>
    </row>
    <row r="16" spans="1:12" ht="15.5">
      <c r="D16" s="30" t="s">
        <v>36</v>
      </c>
      <c r="I16" s="55">
        <v>-15578</v>
      </c>
      <c r="J16" s="56"/>
      <c r="K16" s="55">
        <v>-5525</v>
      </c>
    </row>
    <row r="17" spans="1:11" ht="15.5">
      <c r="D17" s="30" t="s">
        <v>138</v>
      </c>
      <c r="I17" s="55">
        <v>27743</v>
      </c>
      <c r="J17" s="56"/>
      <c r="K17" s="55">
        <v>0</v>
      </c>
    </row>
    <row r="18" spans="1:11" ht="15.5">
      <c r="D18" s="30" t="s">
        <v>6</v>
      </c>
      <c r="I18" s="55"/>
      <c r="J18" s="56"/>
      <c r="K18" s="55"/>
    </row>
    <row r="19" spans="1:11" ht="15.5">
      <c r="E19" s="30" t="s">
        <v>7</v>
      </c>
      <c r="I19" s="55">
        <v>-3876</v>
      </c>
      <c r="J19" s="56"/>
      <c r="K19" s="55">
        <v>13007</v>
      </c>
    </row>
    <row r="20" spans="1:11" ht="15.5">
      <c r="E20" s="30" t="s">
        <v>8</v>
      </c>
      <c r="I20" s="55">
        <v>-1290</v>
      </c>
      <c r="J20" s="56"/>
      <c r="K20" s="55">
        <v>14186</v>
      </c>
    </row>
    <row r="21" spans="1:11" ht="15.5">
      <c r="E21" s="30" t="s">
        <v>9</v>
      </c>
      <c r="I21" s="55">
        <v>2663</v>
      </c>
      <c r="J21" s="56"/>
      <c r="K21" s="55">
        <v>-1621</v>
      </c>
    </row>
    <row r="22" spans="1:11" ht="15.5">
      <c r="E22" s="30" t="s">
        <v>10</v>
      </c>
      <c r="I22" s="55">
        <v>-98098</v>
      </c>
      <c r="J22" s="56"/>
      <c r="K22" s="55">
        <v>-3239</v>
      </c>
    </row>
    <row r="23" spans="1:11" ht="15.5">
      <c r="E23" s="30" t="s">
        <v>11</v>
      </c>
      <c r="I23" s="55">
        <v>-2632</v>
      </c>
      <c r="J23" s="56"/>
      <c r="K23" s="55">
        <v>2802</v>
      </c>
    </row>
    <row r="24" spans="1:11" ht="15.5">
      <c r="E24" s="30" t="s">
        <v>12</v>
      </c>
      <c r="I24" s="55">
        <v>-536</v>
      </c>
      <c r="J24" s="56"/>
      <c r="K24" s="55">
        <v>2962</v>
      </c>
    </row>
    <row r="25" spans="1:11" ht="15.5">
      <c r="E25" s="30" t="s">
        <v>13</v>
      </c>
      <c r="I25" s="55">
        <v>-3115</v>
      </c>
      <c r="J25" s="56"/>
      <c r="K25" s="55">
        <v>2634</v>
      </c>
    </row>
    <row r="26" spans="1:11" ht="15.5">
      <c r="E26" s="30" t="s">
        <v>24</v>
      </c>
      <c r="I26" s="55">
        <v>15114</v>
      </c>
      <c r="J26" s="56"/>
      <c r="K26" s="55">
        <v>2494</v>
      </c>
    </row>
    <row r="27" spans="1:11" ht="15.5">
      <c r="F27" s="30" t="s">
        <v>14</v>
      </c>
      <c r="I27" s="67">
        <f>ROUND(SUM(I9:I26),0)</f>
        <v>-30484</v>
      </c>
      <c r="J27" s="53"/>
      <c r="K27" s="67">
        <f>ROUND(SUM(K9:K26),0)</f>
        <v>77501</v>
      </c>
    </row>
    <row r="28" spans="1:11" ht="15.5">
      <c r="A28" s="30" t="s">
        <v>37</v>
      </c>
      <c r="I28" s="51"/>
      <c r="J28" s="53"/>
      <c r="K28" s="51"/>
    </row>
    <row r="29" spans="1:11" ht="15.5">
      <c r="B29" s="30" t="s">
        <v>15</v>
      </c>
      <c r="I29" s="55">
        <v>62236</v>
      </c>
      <c r="J29" s="56"/>
      <c r="K29" s="55">
        <v>-25716</v>
      </c>
    </row>
    <row r="30" spans="1:11" ht="15.5">
      <c r="B30" s="50" t="s">
        <v>45</v>
      </c>
      <c r="I30" s="55">
        <v>0</v>
      </c>
      <c r="J30" s="56"/>
      <c r="K30" s="55">
        <v>1097</v>
      </c>
    </row>
    <row r="31" spans="1:11" ht="15.5">
      <c r="B31" s="50" t="s">
        <v>46</v>
      </c>
      <c r="I31" s="57">
        <v>-807</v>
      </c>
      <c r="J31" s="56"/>
      <c r="K31" s="57">
        <v>0</v>
      </c>
    </row>
    <row r="32" spans="1:11" ht="15.5">
      <c r="B32" s="50"/>
      <c r="C32" s="32" t="s">
        <v>49</v>
      </c>
      <c r="I32" s="57"/>
      <c r="J32" s="56"/>
      <c r="K32" s="57"/>
    </row>
    <row r="33" spans="1:12" ht="15.5">
      <c r="B33" s="50"/>
      <c r="C33" s="33" t="s">
        <v>117</v>
      </c>
      <c r="I33" s="57">
        <v>514</v>
      </c>
      <c r="J33" s="56"/>
      <c r="K33" s="57">
        <v>627</v>
      </c>
    </row>
    <row r="34" spans="1:12" ht="15.5">
      <c r="C34" s="33" t="s">
        <v>118</v>
      </c>
      <c r="I34" s="57">
        <v>-344</v>
      </c>
      <c r="J34" s="56"/>
      <c r="K34" s="57">
        <v>-1011</v>
      </c>
    </row>
    <row r="35" spans="1:12" ht="15.5">
      <c r="F35" s="30" t="s">
        <v>16</v>
      </c>
      <c r="I35" s="67">
        <f>ROUND(SUM(I29:I34),0)</f>
        <v>61599</v>
      </c>
      <c r="J35" s="53"/>
      <c r="K35" s="67">
        <f>ROUND(SUM(K29:K34),0)</f>
        <v>-25003</v>
      </c>
    </row>
    <row r="36" spans="1:12" ht="15.5">
      <c r="A36" s="30" t="s">
        <v>38</v>
      </c>
      <c r="I36" s="51"/>
      <c r="J36" s="53"/>
      <c r="K36" s="51"/>
    </row>
    <row r="37" spans="1:12" ht="15.5">
      <c r="B37" s="30" t="s">
        <v>17</v>
      </c>
      <c r="I37" s="55">
        <v>-38495</v>
      </c>
      <c r="J37" s="56"/>
      <c r="K37" s="55">
        <v>-93488</v>
      </c>
    </row>
    <row r="38" spans="1:12" ht="15.5">
      <c r="B38" s="30" t="s">
        <v>40</v>
      </c>
      <c r="I38" s="55">
        <v>0</v>
      </c>
      <c r="J38" s="56"/>
      <c r="K38" s="55">
        <v>43595</v>
      </c>
    </row>
    <row r="39" spans="1:12" ht="15.5">
      <c r="B39" s="30" t="s">
        <v>18</v>
      </c>
      <c r="I39" s="55">
        <v>0</v>
      </c>
      <c r="J39" s="56"/>
      <c r="K39" s="55">
        <v>-20000</v>
      </c>
    </row>
    <row r="40" spans="1:12" ht="15.5">
      <c r="B40" s="30" t="s">
        <v>115</v>
      </c>
      <c r="I40" s="55"/>
      <c r="J40" s="56"/>
      <c r="K40" s="55"/>
    </row>
    <row r="41" spans="1:12" ht="15.5">
      <c r="B41" s="30" t="s">
        <v>19</v>
      </c>
      <c r="I41" s="55"/>
      <c r="J41" s="56"/>
      <c r="K41" s="55"/>
    </row>
    <row r="42" spans="1:12" ht="15.5">
      <c r="F42" s="50" t="s">
        <v>44</v>
      </c>
      <c r="I42" s="67">
        <f>ROUND(SUM(I37:I41),0)</f>
        <v>-38495</v>
      </c>
      <c r="J42" s="53"/>
      <c r="K42" s="67">
        <f>ROUND(SUM(K37:K41),0)</f>
        <v>-69893</v>
      </c>
    </row>
    <row r="43" spans="1:12" ht="15.5">
      <c r="F43" s="30" t="s">
        <v>48</v>
      </c>
      <c r="I43" s="68">
        <f>ROUND(I27+I35+I42,0)</f>
        <v>-7380</v>
      </c>
      <c r="J43" s="69"/>
      <c r="K43" s="68">
        <f>ROUND(K27+K35+K42,0)</f>
        <v>-17395</v>
      </c>
    </row>
    <row r="44" spans="1:12" ht="15.5">
      <c r="A44" s="30" t="s">
        <v>125</v>
      </c>
      <c r="I44" s="55">
        <v>38466</v>
      </c>
      <c r="J44" s="56"/>
      <c r="K44" s="55">
        <v>55861</v>
      </c>
    </row>
    <row r="45" spans="1:12" ht="16" thickBot="1">
      <c r="A45" s="30" t="s">
        <v>137</v>
      </c>
      <c r="H45" s="49"/>
      <c r="I45" s="54">
        <f>ROUND(SUM(I43:I44),0)</f>
        <v>31086</v>
      </c>
      <c r="J45" s="52"/>
      <c r="K45" s="54">
        <f>ROUND(SUM(K43:K44),0)</f>
        <v>38466</v>
      </c>
      <c r="L45" s="49"/>
    </row>
    <row r="46" spans="1:12" ht="16" thickTop="1">
      <c r="A46" s="30" t="s">
        <v>39</v>
      </c>
      <c r="H46" s="49"/>
      <c r="I46" s="51"/>
      <c r="J46" s="53"/>
      <c r="K46" s="51"/>
    </row>
    <row r="47" spans="1:12" ht="15.5">
      <c r="B47" s="30" t="s">
        <v>20</v>
      </c>
      <c r="H47" s="49"/>
      <c r="I47" s="51">
        <v>26487</v>
      </c>
      <c r="J47" s="52"/>
      <c r="K47" s="51">
        <v>28957</v>
      </c>
      <c r="L47" s="49"/>
    </row>
    <row r="48" spans="1:12" ht="15.5">
      <c r="B48" s="30" t="s">
        <v>21</v>
      </c>
      <c r="H48" s="49"/>
      <c r="I48" s="55">
        <v>2</v>
      </c>
      <c r="J48" s="56"/>
      <c r="K48" s="55">
        <v>1</v>
      </c>
    </row>
    <row r="49" spans="2:11" ht="13" customHeight="1">
      <c r="B49" s="33" t="s">
        <v>121</v>
      </c>
      <c r="I49" s="55">
        <v>2897</v>
      </c>
      <c r="J49" s="56"/>
      <c r="K49" s="55">
        <v>5294</v>
      </c>
    </row>
    <row r="50" spans="2:11" ht="13" customHeight="1">
      <c r="B50" s="33" t="s">
        <v>122</v>
      </c>
      <c r="I50" s="55">
        <v>-1320</v>
      </c>
      <c r="J50" s="56"/>
      <c r="K50" s="55">
        <v>26417</v>
      </c>
    </row>
  </sheetData>
  <pageMargins left="0.8" right="0.7" top="1" bottom="0.8" header="0.5" footer="0.5"/>
  <pageSetup scale="98" firstPageNumber="7" orientation="portrait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Stmt of Ops-QTD &amp; YTD</vt:lpstr>
      <vt:lpstr>Balance Sheet</vt:lpstr>
      <vt:lpstr>Statement of Equities-QTD</vt:lpstr>
      <vt:lpstr>Statement of Equities-YTD</vt:lpstr>
      <vt:lpstr>Cash Flows-QTD</vt:lpstr>
      <vt:lpstr>Cash Flows-YTD</vt:lpstr>
      <vt:lpstr>'Balance Sheet'!Print_Area</vt:lpstr>
      <vt:lpstr>'Cash Flows-QTD'!Print_Area</vt:lpstr>
      <vt:lpstr>'Cash Flows-YTD'!Print_Area</vt:lpstr>
      <vt:lpstr>'Statement of Equities-QTD'!Print_Area</vt:lpstr>
      <vt:lpstr>'Statement of Equities-YTD'!Print_Area</vt:lpstr>
      <vt:lpstr>'Stmt of Ops-QTD &amp;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sonarayanan</dc:creator>
  <cp:lastModifiedBy>Stone, Jennifer</cp:lastModifiedBy>
  <cp:lastPrinted>2018-08-10T12:35:32Z</cp:lastPrinted>
  <dcterms:created xsi:type="dcterms:W3CDTF">2010-11-23T07:53:55Z</dcterms:created>
  <dcterms:modified xsi:type="dcterms:W3CDTF">2020-03-27T15:01:54Z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