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SC Cases\2020-00064\KIUC Data Requests\"/>
    </mc:Choice>
  </mc:AlternateContent>
  <bookViews>
    <workbookView xWindow="12110" yWindow="-10" windowWidth="11920" windowHeight="10150"/>
  </bookViews>
  <sheets>
    <sheet name="Item 7 Attachment" sheetId="1" r:id="rId1"/>
  </sheets>
  <definedNames>
    <definedName name="_xlnm.Print_Area" localSheetId="0">'Item 7 Attachment'!$A$1:$T$38</definedName>
    <definedName name="_xlnm.Print_Titles" localSheetId="0">'Item 7 Attachment'!$A:$F</definedName>
  </definedNames>
  <calcPr calcId="162913"/>
</workbook>
</file>

<file path=xl/calcChain.xml><?xml version="1.0" encoding="utf-8"?>
<calcChain xmlns="http://schemas.openxmlformats.org/spreadsheetml/2006/main">
  <c r="N37" i="1" l="1"/>
  <c r="O37" i="1"/>
  <c r="P37" i="1"/>
  <c r="Q37" i="1"/>
  <c r="R37" i="1"/>
  <c r="S37" i="1"/>
  <c r="N31" i="1"/>
  <c r="O31" i="1"/>
  <c r="P31" i="1"/>
  <c r="Q31" i="1"/>
  <c r="R31" i="1"/>
  <c r="I26" i="1"/>
  <c r="J26" i="1"/>
  <c r="K26" i="1"/>
  <c r="L26" i="1"/>
  <c r="M26" i="1"/>
  <c r="N26" i="1"/>
  <c r="O26" i="1"/>
  <c r="P26" i="1"/>
  <c r="Q26" i="1"/>
  <c r="R26" i="1"/>
  <c r="S26" i="1"/>
  <c r="N21" i="1"/>
  <c r="O21" i="1"/>
  <c r="P21" i="1"/>
  <c r="Q21" i="1"/>
  <c r="R21" i="1"/>
  <c r="S21" i="1"/>
  <c r="I9" i="1" l="1"/>
  <c r="I21" i="1"/>
  <c r="I31" i="1" s="1"/>
  <c r="I37" i="1" s="1"/>
  <c r="H21" i="1"/>
  <c r="H26" i="1" s="1"/>
  <c r="H31" i="1" s="1"/>
  <c r="H37" i="1" s="1"/>
  <c r="S31" i="1" l="1"/>
  <c r="M21" i="1"/>
  <c r="M31" i="1" s="1"/>
  <c r="M37" i="1" s="1"/>
  <c r="L21" i="1"/>
  <c r="L31" i="1" s="1"/>
  <c r="L37" i="1" s="1"/>
  <c r="K21" i="1"/>
  <c r="K31" i="1" s="1"/>
  <c r="K37" i="1" s="1"/>
  <c r="J21" i="1"/>
  <c r="J31" i="1" s="1"/>
  <c r="J37" i="1" s="1"/>
  <c r="J9" i="1" l="1"/>
  <c r="K9" i="1" s="1"/>
  <c r="L9" i="1" s="1"/>
  <c r="M9" i="1" s="1"/>
  <c r="N9" i="1" s="1"/>
  <c r="O9" i="1" s="1"/>
  <c r="P9" i="1" s="1"/>
  <c r="Q9" i="1" s="1"/>
  <c r="R9" i="1" s="1"/>
  <c r="S9" i="1" s="1"/>
</calcChain>
</file>

<file path=xl/sharedStrings.xml><?xml version="1.0" encoding="utf-8"?>
<sst xmlns="http://schemas.openxmlformats.org/spreadsheetml/2006/main" count="43" uniqueCount="27">
  <si>
    <t>Calculation of Total E(m)</t>
  </si>
  <si>
    <t>OE</t>
  </si>
  <si>
    <t>=</t>
  </si>
  <si>
    <t xml:space="preserve"> Pollution Control Operating Expenses </t>
  </si>
  <si>
    <t>BAS</t>
  </si>
  <si>
    <t>Total Proceeds from By-Product and Allowance Sales</t>
  </si>
  <si>
    <t xml:space="preserve">E(m) </t>
  </si>
  <si>
    <t>Calculation of Jurisdictional Environmental Surcharge Billing Factor</t>
  </si>
  <si>
    <t xml:space="preserve">  Jurisdictional E(m) = E(m) x Jurisdictional Allocation Ratio</t>
  </si>
  <si>
    <t xml:space="preserve">  Prior Period Adjustment (if necessary)</t>
  </si>
  <si>
    <t xml:space="preserve">  Jurisdictional Environmental Surcharge Billing Factor:</t>
  </si>
  <si>
    <t>Big Rivers Electric Corporation</t>
  </si>
  <si>
    <t>Response to Commission Staff's Initial Request for Information dated May 7, 2013</t>
  </si>
  <si>
    <t xml:space="preserve">  Adjustment for (Over)/Under Recovery</t>
  </si>
  <si>
    <t>E(m) =OE - BAS + RORB, where</t>
  </si>
  <si>
    <t>RORB</t>
  </si>
  <si>
    <t>[ (RB/12) x (RORORB) ]</t>
  </si>
  <si>
    <t xml:space="preserve">  Jurisdictional Allocation Ratio for the Month</t>
  </si>
  <si>
    <t xml:space="preserve">  Net Jurisdictional E(m) = Jurisdictional E(m) plus (Over)/Under </t>
  </si>
  <si>
    <t xml:space="preserve">                                                  plus Prior Period Adjustment(s)</t>
  </si>
  <si>
    <t xml:space="preserve">  R(m) = Average Monthly Member System Revenue for the 12 Months </t>
  </si>
  <si>
    <t xml:space="preserve">                Ending with the Current Expense Month</t>
  </si>
  <si>
    <t>CESF: E(m) / R(m); as a % of Revenue</t>
  </si>
  <si>
    <t xml:space="preserve"> </t>
  </si>
  <si>
    <t>For the Expense Months: January 2019 to December 2019</t>
  </si>
  <si>
    <t>Case No. 2020-00064</t>
  </si>
  <si>
    <t>Calculation of Environmental 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</si>
</sst>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%"/>
    <numFmt numFmtId="167" formatCode="mmm\-yyyy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167" fontId="4" fillId="2" borderId="0" xfId="0" quotePrefix="1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4" fillId="2" borderId="1" xfId="0" quotePrefix="1" applyFont="1" applyFill="1" applyBorder="1" applyAlignment="1" applyProtection="1">
      <alignment horizontal="left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6" fillId="2" borderId="0" xfId="0" applyFont="1" applyFill="1" applyBorder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4" xfId="0" quotePrefix="1" applyFont="1" applyFill="1" applyBorder="1" applyAlignment="1" applyProtection="1">
      <alignment horizontal="left"/>
    </xf>
    <xf numFmtId="0" fontId="6" fillId="2" borderId="0" xfId="0" quotePrefix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164" fontId="6" fillId="2" borderId="0" xfId="2" applyNumberFormat="1" applyFont="1" applyFill="1" applyBorder="1" applyProtection="1"/>
    <xf numFmtId="164" fontId="6" fillId="2" borderId="5" xfId="2" applyNumberFormat="1" applyFont="1" applyFill="1" applyBorder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6" fillId="2" borderId="7" xfId="0" quotePrefix="1" applyFont="1" applyFill="1" applyBorder="1" applyAlignment="1" applyProtection="1">
      <alignment horizontal="center"/>
    </xf>
    <xf numFmtId="164" fontId="6" fillId="2" borderId="7" xfId="2" applyNumberFormat="1" applyFont="1" applyFill="1" applyBorder="1" applyProtection="1"/>
    <xf numFmtId="164" fontId="6" fillId="2" borderId="8" xfId="2" applyNumberFormat="1" applyFont="1" applyFill="1" applyBorder="1" applyProtection="1"/>
    <xf numFmtId="0" fontId="4" fillId="2" borderId="0" xfId="0" applyFont="1" applyFill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166" fontId="6" fillId="2" borderId="0" xfId="0" applyNumberFormat="1" applyFont="1" applyFill="1" applyBorder="1" applyProtection="1"/>
    <xf numFmtId="166" fontId="6" fillId="2" borderId="5" xfId="0" applyNumberFormat="1" applyFont="1" applyFill="1" applyBorder="1" applyProtection="1"/>
    <xf numFmtId="164" fontId="6" fillId="2" borderId="0" xfId="2" applyNumberFormat="1" applyFont="1" applyFill="1" applyBorder="1" applyProtection="1">
      <protection locked="0"/>
    </xf>
    <xf numFmtId="164" fontId="6" fillId="2" borderId="5" xfId="2" applyNumberFormat="1" applyFont="1" applyFill="1" applyBorder="1" applyProtection="1">
      <protection locked="0"/>
    </xf>
    <xf numFmtId="165" fontId="6" fillId="2" borderId="0" xfId="1" applyNumberFormat="1" applyFont="1" applyFill="1" applyBorder="1" applyProtection="1"/>
    <xf numFmtId="165" fontId="6" fillId="2" borderId="5" xfId="1" applyNumberFormat="1" applyFont="1" applyFill="1" applyBorder="1" applyProtection="1"/>
    <xf numFmtId="5" fontId="6" fillId="2" borderId="0" xfId="0" applyNumberFormat="1" applyFont="1" applyFill="1" applyBorder="1" applyProtection="1"/>
    <xf numFmtId="5" fontId="6" fillId="2" borderId="5" xfId="0" applyNumberFormat="1" applyFont="1" applyFill="1" applyBorder="1" applyProtection="1"/>
    <xf numFmtId="0" fontId="6" fillId="2" borderId="6" xfId="0" quotePrefix="1" applyFont="1" applyFill="1" applyBorder="1" applyAlignment="1" applyProtection="1">
      <alignment horizontal="left"/>
    </xf>
    <xf numFmtId="166" fontId="4" fillId="2" borderId="7" xfId="3" applyNumberFormat="1" applyFont="1" applyFill="1" applyBorder="1" applyProtection="1"/>
    <xf numFmtId="166" fontId="4" fillId="2" borderId="8" xfId="3" applyNumberFormat="1" applyFont="1" applyFill="1" applyBorder="1" applyProtection="1"/>
    <xf numFmtId="0" fontId="6" fillId="2" borderId="0" xfId="0" quotePrefix="1" applyFont="1" applyFill="1" applyBorder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6" fillId="2" borderId="0" xfId="0" applyFont="1" applyFill="1" applyProtection="1"/>
    <xf numFmtId="0" fontId="6" fillId="2" borderId="0" xfId="0" applyFont="1" applyFill="1" applyAlignment="1" applyProtection="1"/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2" borderId="0" xfId="0" applyFont="1" applyFill="1" applyAlignment="1" applyProtection="1"/>
    <xf numFmtId="0" fontId="7" fillId="2" borderId="0" xfId="0" applyFont="1" applyFill="1" applyAlignment="1">
      <alignment horizontal="center"/>
    </xf>
    <xf numFmtId="0" fontId="7" fillId="2" borderId="0" xfId="0" applyFont="1" applyFill="1" applyProtection="1"/>
    <xf numFmtId="10" fontId="6" fillId="2" borderId="0" xfId="0" applyNumberFormat="1" applyFont="1" applyFill="1" applyProtection="1"/>
    <xf numFmtId="166" fontId="6" fillId="2" borderId="0" xfId="0" applyNumberFormat="1" applyFont="1" applyFill="1" applyProtection="1"/>
    <xf numFmtId="164" fontId="6" fillId="2" borderId="0" xfId="0" applyNumberFormat="1" applyFont="1" applyFill="1" applyProtection="1"/>
    <xf numFmtId="0" fontId="7" fillId="0" borderId="0" xfId="0" applyFont="1" applyAlignment="1"/>
    <xf numFmtId="0" fontId="4" fillId="2" borderId="0" xfId="0" applyFont="1" applyFill="1" applyAlignment="1" applyProtection="1"/>
    <xf numFmtId="0" fontId="6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view="pageBreakPreview" zoomScaleNormal="90" zoomScaleSheetLayoutView="100" workbookViewId="0">
      <selection activeCell="F6" sqref="F6"/>
    </sheetView>
  </sheetViews>
  <sheetFormatPr defaultColWidth="9.08984375" defaultRowHeight="15.5" x14ac:dyDescent="0.35"/>
  <cols>
    <col min="1" max="1" width="3.36328125" style="37" customWidth="1"/>
    <col min="2" max="2" width="0.6328125" style="37" customWidth="1"/>
    <col min="3" max="3" width="2.36328125" style="37" customWidth="1"/>
    <col min="4" max="4" width="7.08984375" style="37" customWidth="1"/>
    <col min="5" max="5" width="3.6328125" style="37" customWidth="1"/>
    <col min="6" max="6" width="48.08984375" style="37" customWidth="1"/>
    <col min="7" max="7" width="3.6328125" style="37" customWidth="1"/>
    <col min="8" max="19" width="17.90625" style="37" customWidth="1"/>
    <col min="20" max="20" width="2.90625" style="37" customWidth="1"/>
    <col min="21" max="21" width="23" style="37" customWidth="1"/>
    <col min="22" max="16384" width="9.08984375" style="37"/>
  </cols>
  <sheetData>
    <row r="1" spans="1:19" ht="18" x14ac:dyDescent="0.4">
      <c r="B1" s="49"/>
      <c r="C1" s="43" t="s">
        <v>11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8" hidden="1" customHeight="1" x14ac:dyDescent="0.4">
      <c r="B2" s="44"/>
      <c r="C2" s="43" t="s">
        <v>12</v>
      </c>
      <c r="D2" s="44"/>
      <c r="E2" s="44"/>
      <c r="F2" s="44"/>
      <c r="G2" s="44"/>
      <c r="H2" s="44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8" hidden="1" customHeight="1" x14ac:dyDescent="0.4">
      <c r="B3" s="44"/>
      <c r="C3" s="43"/>
      <c r="D3" s="44"/>
      <c r="E3" s="44"/>
      <c r="F3" s="44"/>
      <c r="G3" s="44"/>
      <c r="H3" s="44"/>
      <c r="I3" s="44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8" x14ac:dyDescent="0.4">
      <c r="B4" s="49"/>
      <c r="C4" s="43" t="s">
        <v>25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6" customHeight="1" x14ac:dyDescent="0.35">
      <c r="B5" s="38"/>
      <c r="C5" s="38"/>
      <c r="D5" s="38"/>
      <c r="E5" s="38"/>
      <c r="F5" s="38"/>
      <c r="G5" s="38"/>
      <c r="H5" s="38"/>
      <c r="I5" s="38"/>
    </row>
    <row r="6" spans="1:19" x14ac:dyDescent="0.35">
      <c r="B6" s="51"/>
      <c r="C6" s="50" t="s">
        <v>26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x14ac:dyDescent="0.35">
      <c r="B7" s="51"/>
      <c r="C7" s="50" t="s">
        <v>24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35">
      <c r="A9" s="3"/>
      <c r="B9" s="39"/>
      <c r="G9" s="40"/>
      <c r="H9" s="4">
        <v>43466</v>
      </c>
      <c r="I9" s="4">
        <f t="shared" ref="I9:S9" si="0">EDATE(H9,1)</f>
        <v>43497</v>
      </c>
      <c r="J9" s="4">
        <f t="shared" si="0"/>
        <v>43525</v>
      </c>
      <c r="K9" s="4">
        <f t="shared" si="0"/>
        <v>43556</v>
      </c>
      <c r="L9" s="4">
        <f t="shared" si="0"/>
        <v>43586</v>
      </c>
      <c r="M9" s="4">
        <f t="shared" si="0"/>
        <v>43617</v>
      </c>
      <c r="N9" s="4">
        <f t="shared" si="0"/>
        <v>43647</v>
      </c>
      <c r="O9" s="4">
        <f t="shared" si="0"/>
        <v>43678</v>
      </c>
      <c r="P9" s="4">
        <f t="shared" si="0"/>
        <v>43709</v>
      </c>
      <c r="Q9" s="4">
        <f t="shared" si="0"/>
        <v>43739</v>
      </c>
      <c r="R9" s="4">
        <f t="shared" si="0"/>
        <v>43770</v>
      </c>
      <c r="S9" s="4">
        <f t="shared" si="0"/>
        <v>43800</v>
      </c>
    </row>
    <row r="10" spans="1:19" x14ac:dyDescent="0.35">
      <c r="A10" s="3"/>
      <c r="B10" s="5"/>
      <c r="C10" s="6" t="s">
        <v>0</v>
      </c>
      <c r="D10" s="41"/>
      <c r="E10" s="41"/>
      <c r="F10" s="4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</row>
    <row r="11" spans="1:19" ht="6.75" customHeight="1" x14ac:dyDescent="0.35">
      <c r="A11" s="3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1"/>
    </row>
    <row r="12" spans="1:19" x14ac:dyDescent="0.35">
      <c r="A12" s="3"/>
      <c r="B12" s="9"/>
      <c r="C12" s="12" t="s">
        <v>14</v>
      </c>
      <c r="D12" s="3"/>
      <c r="E12" s="1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"/>
    </row>
    <row r="13" spans="1:19" x14ac:dyDescent="0.35">
      <c r="A13" s="3"/>
      <c r="B13" s="9"/>
      <c r="C13" s="10"/>
      <c r="D13" s="14" t="s">
        <v>1</v>
      </c>
      <c r="E13" s="13" t="s">
        <v>2</v>
      </c>
      <c r="F13" s="9" t="s">
        <v>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"/>
    </row>
    <row r="14" spans="1:19" x14ac:dyDescent="0.35">
      <c r="A14" s="3"/>
      <c r="B14" s="9"/>
      <c r="C14" s="10"/>
      <c r="D14" s="14" t="s">
        <v>4</v>
      </c>
      <c r="E14" s="3" t="s">
        <v>2</v>
      </c>
      <c r="F14" s="9" t="s">
        <v>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"/>
    </row>
    <row r="15" spans="1:19" x14ac:dyDescent="0.35">
      <c r="A15" s="3"/>
      <c r="B15" s="9"/>
      <c r="C15" s="10"/>
      <c r="D15" s="14" t="s">
        <v>15</v>
      </c>
      <c r="E15" s="3" t="s">
        <v>2</v>
      </c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"/>
    </row>
    <row r="16" spans="1:19" x14ac:dyDescent="0.35">
      <c r="A16" s="3"/>
      <c r="B16" s="9"/>
      <c r="C16" s="10"/>
      <c r="D16" s="14"/>
      <c r="E16" s="1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"/>
    </row>
    <row r="17" spans="1:21" x14ac:dyDescent="0.35">
      <c r="A17" s="3"/>
      <c r="B17" s="9"/>
      <c r="C17" s="10" t="s">
        <v>1</v>
      </c>
      <c r="D17" s="9"/>
      <c r="E17" s="9"/>
      <c r="F17" s="9"/>
      <c r="G17" s="13" t="s">
        <v>2</v>
      </c>
      <c r="H17" s="15">
        <v>2489408</v>
      </c>
      <c r="I17" s="15">
        <v>2773791</v>
      </c>
      <c r="J17" s="15">
        <v>2196497</v>
      </c>
      <c r="K17" s="15">
        <v>2111592</v>
      </c>
      <c r="L17" s="15">
        <v>2309613</v>
      </c>
      <c r="M17" s="15">
        <v>2345967</v>
      </c>
      <c r="N17" s="15">
        <v>2493629</v>
      </c>
      <c r="O17" s="15">
        <v>1835248</v>
      </c>
      <c r="P17" s="15">
        <v>1825884</v>
      </c>
      <c r="Q17" s="15">
        <v>1473124</v>
      </c>
      <c r="R17" s="15">
        <v>1710961</v>
      </c>
      <c r="S17" s="16">
        <v>1093673</v>
      </c>
      <c r="U17" s="48"/>
    </row>
    <row r="18" spans="1:21" x14ac:dyDescent="0.35">
      <c r="A18" s="3"/>
      <c r="B18" s="9"/>
      <c r="C18" s="10" t="s">
        <v>4</v>
      </c>
      <c r="D18" s="9"/>
      <c r="E18" s="9"/>
      <c r="F18" s="9"/>
      <c r="G18" s="13" t="s">
        <v>2</v>
      </c>
      <c r="H18" s="15">
        <v>0</v>
      </c>
      <c r="I18" s="15">
        <v>0</v>
      </c>
      <c r="J18" s="15">
        <v>0</v>
      </c>
      <c r="K18" s="15">
        <v>0</v>
      </c>
      <c r="L18" s="15">
        <v>52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6">
        <v>0</v>
      </c>
    </row>
    <row r="19" spans="1:21" x14ac:dyDescent="0.35">
      <c r="A19" s="3"/>
      <c r="B19" s="9"/>
      <c r="C19" s="10" t="s">
        <v>15</v>
      </c>
      <c r="D19" s="9"/>
      <c r="E19" s="9"/>
      <c r="F19" s="9"/>
      <c r="G19" s="13" t="s">
        <v>2</v>
      </c>
      <c r="H19" s="15">
        <v>138362</v>
      </c>
      <c r="I19" s="15">
        <v>139961</v>
      </c>
      <c r="J19" s="15">
        <v>137562</v>
      </c>
      <c r="K19" s="15">
        <v>138262</v>
      </c>
      <c r="L19" s="15">
        <v>136762</v>
      </c>
      <c r="M19" s="15">
        <v>137591</v>
      </c>
      <c r="N19" s="15">
        <v>136549</v>
      </c>
      <c r="O19" s="15">
        <v>136100</v>
      </c>
      <c r="P19" s="15">
        <v>136485</v>
      </c>
      <c r="Q19" s="15">
        <v>135315</v>
      </c>
      <c r="R19" s="15">
        <v>136039</v>
      </c>
      <c r="S19" s="16">
        <v>135265</v>
      </c>
      <c r="U19" s="48"/>
    </row>
    <row r="20" spans="1:21" x14ac:dyDescent="0.35">
      <c r="A20" s="3"/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"/>
    </row>
    <row r="21" spans="1:21" x14ac:dyDescent="0.35">
      <c r="A21" s="3"/>
      <c r="B21" s="9"/>
      <c r="C21" s="17" t="s">
        <v>6</v>
      </c>
      <c r="D21" s="18"/>
      <c r="E21" s="18"/>
      <c r="F21" s="18"/>
      <c r="G21" s="19" t="s">
        <v>2</v>
      </c>
      <c r="H21" s="20">
        <f t="shared" ref="H21:S21" si="1">H17-H18+H19</f>
        <v>2627770</v>
      </c>
      <c r="I21" s="20">
        <f t="shared" si="1"/>
        <v>2913752</v>
      </c>
      <c r="J21" s="20">
        <f t="shared" si="1"/>
        <v>2334059</v>
      </c>
      <c r="K21" s="20">
        <f t="shared" si="1"/>
        <v>2249854</v>
      </c>
      <c r="L21" s="20">
        <f t="shared" si="1"/>
        <v>2446323</v>
      </c>
      <c r="M21" s="20">
        <f t="shared" si="1"/>
        <v>2483558</v>
      </c>
      <c r="N21" s="20">
        <f t="shared" si="1"/>
        <v>2630178</v>
      </c>
      <c r="O21" s="20">
        <f t="shared" si="1"/>
        <v>1971348</v>
      </c>
      <c r="P21" s="20">
        <f t="shared" si="1"/>
        <v>1962369</v>
      </c>
      <c r="Q21" s="20">
        <f t="shared" si="1"/>
        <v>1608439</v>
      </c>
      <c r="R21" s="20">
        <f t="shared" si="1"/>
        <v>1847000</v>
      </c>
      <c r="S21" s="21">
        <f t="shared" si="1"/>
        <v>1228938</v>
      </c>
      <c r="U21" s="48"/>
    </row>
    <row r="22" spans="1:21" x14ac:dyDescent="0.35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1" x14ac:dyDescent="0.35">
      <c r="A23" s="3"/>
      <c r="B23" s="22"/>
      <c r="C23" s="23" t="s">
        <v>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</row>
    <row r="24" spans="1:21" ht="7.5" customHeight="1" x14ac:dyDescent="0.35">
      <c r="A24" s="3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"/>
    </row>
    <row r="25" spans="1:21" x14ac:dyDescent="0.35">
      <c r="A25" s="3"/>
      <c r="B25" s="9"/>
      <c r="C25" s="10" t="s">
        <v>17</v>
      </c>
      <c r="D25" s="9"/>
      <c r="E25" s="9"/>
      <c r="F25" s="9"/>
      <c r="G25" s="13" t="s">
        <v>2</v>
      </c>
      <c r="H25" s="24">
        <v>0.71549443000000001</v>
      </c>
      <c r="I25" s="24">
        <v>0.62984479999999998</v>
      </c>
      <c r="J25" s="24">
        <v>0.68221493</v>
      </c>
      <c r="K25" s="24">
        <v>0.65594123999999998</v>
      </c>
      <c r="L25" s="24">
        <v>0.65146187</v>
      </c>
      <c r="M25" s="24">
        <v>0.65283658</v>
      </c>
      <c r="N25" s="24">
        <v>0.67894323999999995</v>
      </c>
      <c r="O25" s="24">
        <v>0.72831902999999998</v>
      </c>
      <c r="P25" s="24">
        <v>0.71513868000000003</v>
      </c>
      <c r="Q25" s="24">
        <v>0.72152355999999995</v>
      </c>
      <c r="R25" s="24">
        <v>0.70148109000000003</v>
      </c>
      <c r="S25" s="25">
        <v>0.75612047000000004</v>
      </c>
    </row>
    <row r="26" spans="1:21" x14ac:dyDescent="0.35">
      <c r="A26" s="3"/>
      <c r="B26" s="9"/>
      <c r="C26" s="10" t="s">
        <v>8</v>
      </c>
      <c r="D26" s="9"/>
      <c r="E26" s="9"/>
      <c r="F26" s="9"/>
      <c r="G26" s="13" t="s">
        <v>2</v>
      </c>
      <c r="H26" s="15">
        <f t="shared" ref="H26" si="2">ROUND(H21*H25,0)</f>
        <v>1880155</v>
      </c>
      <c r="I26" s="15">
        <f t="shared" ref="I26" si="3">ROUND(I21*I25,0)</f>
        <v>1835212</v>
      </c>
      <c r="J26" s="15">
        <f t="shared" ref="J26" si="4">ROUND(J21*J25,0)</f>
        <v>1592330</v>
      </c>
      <c r="K26" s="15">
        <f t="shared" ref="K26" si="5">ROUND(K21*K25,0)</f>
        <v>1475772</v>
      </c>
      <c r="L26" s="15">
        <f t="shared" ref="L26" si="6">ROUND(L21*L25,0)</f>
        <v>1593686</v>
      </c>
      <c r="M26" s="15">
        <f t="shared" ref="M26" si="7">ROUND(M21*M25,0)</f>
        <v>1621358</v>
      </c>
      <c r="N26" s="15">
        <f t="shared" ref="N26" si="8">ROUND(N21*N25,0)</f>
        <v>1785742</v>
      </c>
      <c r="O26" s="15">
        <f t="shared" ref="O26" si="9">ROUND(O21*O25,0)</f>
        <v>1435770</v>
      </c>
      <c r="P26" s="15">
        <f t="shared" ref="P26" si="10">ROUND(P21*P25,0)</f>
        <v>1403366</v>
      </c>
      <c r="Q26" s="15">
        <f t="shared" ref="Q26" si="11">ROUND(Q21*Q25,0)</f>
        <v>1160527</v>
      </c>
      <c r="R26" s="15">
        <f t="shared" ref="R26" si="12">ROUND(R21*R25,0)</f>
        <v>1295636</v>
      </c>
      <c r="S26" s="16">
        <f t="shared" ref="S26" si="13">ROUND(S21*S25,0)</f>
        <v>929225</v>
      </c>
      <c r="U26" s="48"/>
    </row>
    <row r="27" spans="1:21" x14ac:dyDescent="0.35">
      <c r="A27" s="3"/>
      <c r="B27" s="9"/>
      <c r="C27" s="12" t="s">
        <v>13</v>
      </c>
      <c r="D27" s="9"/>
      <c r="E27" s="9"/>
      <c r="F27" s="9"/>
      <c r="G27" s="13" t="s">
        <v>2</v>
      </c>
      <c r="H27" s="15">
        <v>44491</v>
      </c>
      <c r="I27" s="15">
        <v>-261060</v>
      </c>
      <c r="J27" s="15">
        <v>137280</v>
      </c>
      <c r="K27" s="15">
        <v>13735</v>
      </c>
      <c r="L27" s="15">
        <v>385879</v>
      </c>
      <c r="M27" s="15">
        <v>129035</v>
      </c>
      <c r="N27" s="15">
        <v>50436</v>
      </c>
      <c r="O27" s="15">
        <v>-150674</v>
      </c>
      <c r="P27" s="15">
        <v>-175644</v>
      </c>
      <c r="Q27" s="15">
        <v>-84214</v>
      </c>
      <c r="R27" s="15">
        <v>86162</v>
      </c>
      <c r="S27" s="16">
        <v>-38119</v>
      </c>
      <c r="U27" s="48"/>
    </row>
    <row r="28" spans="1:21" x14ac:dyDescent="0.35">
      <c r="A28" s="3"/>
      <c r="B28" s="9"/>
      <c r="C28" s="12" t="s">
        <v>9</v>
      </c>
      <c r="D28" s="9"/>
      <c r="E28" s="9"/>
      <c r="F28" s="9"/>
      <c r="G28" s="13" t="s">
        <v>2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16">
        <v>0</v>
      </c>
    </row>
    <row r="29" spans="1:21" x14ac:dyDescent="0.35">
      <c r="A29" s="3"/>
      <c r="B29" s="9"/>
      <c r="C29" s="12"/>
      <c r="D29" s="9"/>
      <c r="E29" s="9"/>
      <c r="F29" s="9"/>
      <c r="G29" s="13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7"/>
    </row>
    <row r="30" spans="1:21" x14ac:dyDescent="0.35">
      <c r="A30" s="3"/>
      <c r="B30" s="9"/>
      <c r="C30" s="12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1"/>
    </row>
    <row r="31" spans="1:21" x14ac:dyDescent="0.35">
      <c r="A31" s="3"/>
      <c r="B31" s="9"/>
      <c r="C31" s="12" t="s">
        <v>19</v>
      </c>
      <c r="D31" s="9"/>
      <c r="E31" s="9"/>
      <c r="F31" s="9"/>
      <c r="G31" s="13" t="s">
        <v>2</v>
      </c>
      <c r="H31" s="15">
        <f t="shared" ref="H31:S31" si="14">H26+H27+H28</f>
        <v>1924646</v>
      </c>
      <c r="I31" s="15">
        <f t="shared" si="14"/>
        <v>1574152</v>
      </c>
      <c r="J31" s="15">
        <f t="shared" si="14"/>
        <v>1729610</v>
      </c>
      <c r="K31" s="15">
        <f t="shared" si="14"/>
        <v>1489507</v>
      </c>
      <c r="L31" s="15">
        <f t="shared" si="14"/>
        <v>1979565</v>
      </c>
      <c r="M31" s="15">
        <f t="shared" si="14"/>
        <v>1750393</v>
      </c>
      <c r="N31" s="15">
        <f t="shared" si="14"/>
        <v>1836178</v>
      </c>
      <c r="O31" s="15">
        <f t="shared" si="14"/>
        <v>1285096</v>
      </c>
      <c r="P31" s="15">
        <f t="shared" si="14"/>
        <v>1227722</v>
      </c>
      <c r="Q31" s="15">
        <f t="shared" si="14"/>
        <v>1076313</v>
      </c>
      <c r="R31" s="15">
        <f t="shared" si="14"/>
        <v>1381798</v>
      </c>
      <c r="S31" s="16">
        <f t="shared" si="14"/>
        <v>891106</v>
      </c>
      <c r="U31" s="48"/>
    </row>
    <row r="32" spans="1:21" x14ac:dyDescent="0.35">
      <c r="A32" s="3"/>
      <c r="B32" s="9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1"/>
    </row>
    <row r="33" spans="1:21" x14ac:dyDescent="0.35">
      <c r="A33" s="3"/>
      <c r="B33" s="9"/>
      <c r="C33" s="12" t="s">
        <v>20</v>
      </c>
      <c r="D33" s="9"/>
      <c r="E33" s="9"/>
      <c r="F33" s="9"/>
      <c r="G33" s="13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</row>
    <row r="34" spans="1:21" x14ac:dyDescent="0.35">
      <c r="A34" s="3"/>
      <c r="B34" s="9"/>
      <c r="C34" s="10" t="s">
        <v>21</v>
      </c>
      <c r="D34" s="9"/>
      <c r="E34" s="9"/>
      <c r="F34" s="9"/>
      <c r="G34" s="13" t="s">
        <v>2</v>
      </c>
      <c r="H34" s="15">
        <v>20027502</v>
      </c>
      <c r="I34" s="15">
        <v>19961257</v>
      </c>
      <c r="J34" s="15">
        <v>20011810</v>
      </c>
      <c r="K34" s="15">
        <v>19917365</v>
      </c>
      <c r="L34" s="15">
        <v>19840395</v>
      </c>
      <c r="M34" s="15">
        <v>19690277</v>
      </c>
      <c r="N34" s="15">
        <v>19608018</v>
      </c>
      <c r="O34" s="15">
        <v>19607206</v>
      </c>
      <c r="P34" s="15">
        <v>19671159</v>
      </c>
      <c r="Q34" s="15">
        <v>19658654</v>
      </c>
      <c r="R34" s="15">
        <v>19696186</v>
      </c>
      <c r="S34" s="16">
        <v>19718419</v>
      </c>
      <c r="U34" s="48"/>
    </row>
    <row r="35" spans="1:21" x14ac:dyDescent="0.35">
      <c r="A35" s="3"/>
      <c r="B35" s="9"/>
      <c r="C35" s="10"/>
      <c r="D35" s="9"/>
      <c r="E35" s="9"/>
      <c r="F35" s="9"/>
      <c r="G35" s="1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</row>
    <row r="36" spans="1:21" x14ac:dyDescent="0.35">
      <c r="A36" s="3"/>
      <c r="B36" s="9"/>
      <c r="C36" s="10" t="s">
        <v>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</row>
    <row r="37" spans="1:21" x14ac:dyDescent="0.35">
      <c r="A37" s="3"/>
      <c r="B37" s="9"/>
      <c r="C37" s="32" t="s">
        <v>22</v>
      </c>
      <c r="D37" s="18"/>
      <c r="E37" s="18"/>
      <c r="F37" s="18"/>
      <c r="G37" s="19" t="s">
        <v>2</v>
      </c>
      <c r="H37" s="33">
        <f t="shared" ref="H37:S37" si="15">ROUND(H31/H34,8)</f>
        <v>9.6100149999999995E-2</v>
      </c>
      <c r="I37" s="33">
        <f t="shared" si="15"/>
        <v>7.8860360000000004E-2</v>
      </c>
      <c r="J37" s="33">
        <f t="shared" si="15"/>
        <v>8.642946E-2</v>
      </c>
      <c r="K37" s="33">
        <f t="shared" si="15"/>
        <v>7.4784340000000005E-2</v>
      </c>
      <c r="L37" s="33">
        <f t="shared" si="15"/>
        <v>9.9774479999999999E-2</v>
      </c>
      <c r="M37" s="33">
        <f t="shared" si="15"/>
        <v>8.8896310000000006E-2</v>
      </c>
      <c r="N37" s="33">
        <f t="shared" si="15"/>
        <v>9.3644240000000004E-2</v>
      </c>
      <c r="O37" s="33">
        <f t="shared" si="15"/>
        <v>6.5542030000000001E-2</v>
      </c>
      <c r="P37" s="33">
        <f t="shared" si="15"/>
        <v>6.2412290000000002E-2</v>
      </c>
      <c r="Q37" s="33">
        <f t="shared" si="15"/>
        <v>5.4750090000000001E-2</v>
      </c>
      <c r="R37" s="33">
        <f t="shared" si="15"/>
        <v>7.0155609999999993E-2</v>
      </c>
      <c r="S37" s="34">
        <f t="shared" si="15"/>
        <v>4.5191549999999997E-2</v>
      </c>
    </row>
    <row r="38" spans="1:21" x14ac:dyDescent="0.35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21" x14ac:dyDescent="0.35">
      <c r="A39" s="3"/>
      <c r="B39" s="9"/>
      <c r="C39" s="35"/>
      <c r="D39" s="3"/>
      <c r="E39" s="13"/>
      <c r="F39" s="9"/>
      <c r="G39" s="9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21" x14ac:dyDescent="0.35">
      <c r="A40" s="36" t="s">
        <v>23</v>
      </c>
      <c r="B40" s="5"/>
    </row>
    <row r="41" spans="1:21" x14ac:dyDescent="0.35">
      <c r="A41" s="5"/>
      <c r="B41" s="5"/>
    </row>
    <row r="42" spans="1:21" x14ac:dyDescent="0.35"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21" x14ac:dyDescent="0.3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21" x14ac:dyDescent="0.35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21" x14ac:dyDescent="0.3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21" x14ac:dyDescent="0.35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21" x14ac:dyDescent="0.35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21" x14ac:dyDescent="0.35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9:19" x14ac:dyDescent="0.3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9:19" x14ac:dyDescent="0.35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</sheetData>
  <phoneticPr fontId="2" type="noConversion"/>
  <pageMargins left="0.3" right="0.3" top="1" bottom="0.75" header="0.5" footer="0.3"/>
  <pageSetup scale="91" fitToHeight="3" orientation="landscape" r:id="rId1"/>
  <headerFooter alignWithMargins="0">
    <oddFooter>&amp;L&amp;"Century Schoolbook,Bold"Case No. 2020-00064
Attachment 10 for Response to KIUC 1-7j
Witness: Paul G. Smith
Page &amp;P of &amp;N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 7 Attachment</vt:lpstr>
      <vt:lpstr>'Item 7 Attachment'!Print_Area</vt:lpstr>
      <vt:lpstr>'Item 7 Attachment'!Print_Titles</vt:lpstr>
    </vt:vector>
  </TitlesOfParts>
  <Company>BREC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mdavishq</dc:creator>
  <cp:lastModifiedBy>Speed, DeAnna</cp:lastModifiedBy>
  <cp:lastPrinted>2020-03-26T20:07:05Z</cp:lastPrinted>
  <dcterms:created xsi:type="dcterms:W3CDTF">2010-05-27T13:28:58Z</dcterms:created>
  <dcterms:modified xsi:type="dcterms:W3CDTF">2020-03-26T20:07:10Z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