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ffoka\Desktop\"/>
    </mc:Choice>
  </mc:AlternateContent>
  <xr:revisionPtr revIDLastSave="0" documentId="8_{7CE4AC40-3722-4B0F-822F-86F2611AA66E}" xr6:coauthVersionLast="44" xr6:coauthVersionMax="44" xr10:uidLastSave="{00000000-0000-0000-0000-000000000000}"/>
  <bookViews>
    <workbookView xWindow="-108" yWindow="-108" windowWidth="23256" windowHeight="12576" xr2:uid="{17656978-8CEF-441E-A230-2CA7E7E13E77}"/>
  </bookViews>
  <sheets>
    <sheet name="Sheet1" sheetId="1" r:id="rId1"/>
  </sheets>
  <externalReferences>
    <externalReference r:id="rId2"/>
  </externalReferences>
  <definedNames>
    <definedName name="_xlnm.Print_Area" localSheetId="0">Sheet1!$A$1:$H$121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5" i="1" l="1"/>
  <c r="B104" i="1" l="1"/>
  <c r="B95" i="1"/>
  <c r="B75" i="1"/>
  <c r="B36" i="1"/>
  <c r="B54" i="1"/>
  <c r="D80" i="1"/>
  <c r="D81" i="1"/>
  <c r="D82" i="1"/>
  <c r="D83" i="1"/>
  <c r="D84" i="1"/>
  <c r="D79" i="1"/>
  <c r="D67" i="1"/>
  <c r="D85" i="1" l="1"/>
  <c r="D66" i="1"/>
  <c r="D65" i="1"/>
  <c r="D64" i="1"/>
  <c r="D63" i="1"/>
  <c r="D62" i="1"/>
  <c r="D61" i="1"/>
  <c r="D60" i="1"/>
  <c r="D59" i="1"/>
  <c r="D58" i="1"/>
  <c r="D44" i="1"/>
  <c r="D43" i="1"/>
  <c r="D42" i="1"/>
  <c r="D29" i="1"/>
  <c r="D28" i="1"/>
  <c r="D21" i="1"/>
  <c r="D22" i="1"/>
  <c r="D23" i="1"/>
  <c r="B15" i="1"/>
  <c r="D30" i="1" l="1"/>
  <c r="D68" i="1"/>
  <c r="D69" i="1" s="1"/>
  <c r="D45" i="1"/>
  <c r="D24" i="1"/>
</calcChain>
</file>

<file path=xl/sharedStrings.xml><?xml version="1.0" encoding="utf-8"?>
<sst xmlns="http://schemas.openxmlformats.org/spreadsheetml/2006/main" count="111" uniqueCount="76">
  <si>
    <t>Year</t>
  </si>
  <si>
    <t>Budget Line C Planned Spend</t>
  </si>
  <si>
    <t>Notes</t>
  </si>
  <si>
    <t>QIP Year 1</t>
  </si>
  <si>
    <t>Question 4 - Budget Line C - Mains Unscheduled</t>
  </si>
  <si>
    <t>January 2018 - December 2018</t>
  </si>
  <si>
    <t>January 2019 - December 2019</t>
  </si>
  <si>
    <t>July 2020 - June 2021</t>
  </si>
  <si>
    <t>District</t>
  </si>
  <si>
    <t>Central</t>
  </si>
  <si>
    <t>Northern</t>
  </si>
  <si>
    <t>Total</t>
  </si>
  <si>
    <t>Estimated Unit Cost</t>
  </si>
  <si>
    <t>Question 5 - Budget Line F - Valve and Hydrant Replacement</t>
  </si>
  <si>
    <t>Estimate Total</t>
  </si>
  <si>
    <t>Estimated Quantity</t>
  </si>
  <si>
    <t>Central - Hydrants</t>
  </si>
  <si>
    <t>Northern - Hydrants</t>
  </si>
  <si>
    <t>Central - Valves - Distribution</t>
  </si>
  <si>
    <t>Central - Valves - Transmission</t>
  </si>
  <si>
    <t>Northern - Valves - Distribution</t>
  </si>
  <si>
    <t>QIP Year 1 Estimated Spend</t>
  </si>
  <si>
    <t>Question 6 - Budget Lines H, J and L - Service and Laterals Replaced, Meters Replaced, SCADA Equipment and Systems</t>
  </si>
  <si>
    <t>Northern - Service</t>
  </si>
  <si>
    <t>Central - Short Side Service</t>
  </si>
  <si>
    <t>Central - Long Side Service</t>
  </si>
  <si>
    <t>Table 4 - Hydrants Replaced</t>
  </si>
  <si>
    <t>Table 3 - Valve Replacement</t>
  </si>
  <si>
    <t>Table 1 - Mains Undscheduled - Historical Planned and Projected Spend</t>
  </si>
  <si>
    <t>Table 2 - Mains Unscheduled - Breakdown by KAWC District</t>
  </si>
  <si>
    <t>Central - 5/8" x 3/4"</t>
  </si>
  <si>
    <t>Central - 1"</t>
  </si>
  <si>
    <t>Central - 2"</t>
  </si>
  <si>
    <t>Central - 1-1/2"</t>
  </si>
  <si>
    <t>Central - 3"</t>
  </si>
  <si>
    <t>Central - 4"</t>
  </si>
  <si>
    <t>Northern - 1"</t>
  </si>
  <si>
    <t>Northern - 2"</t>
  </si>
  <si>
    <t>Northern - 5/8" x 3/4"</t>
  </si>
  <si>
    <t>RRS SCADA software upgrade</t>
  </si>
  <si>
    <t>KRS SCADA software upgrade</t>
  </si>
  <si>
    <t>KRS SCADA UPS</t>
  </si>
  <si>
    <t>Pressure monitoring stations</t>
  </si>
  <si>
    <t>KRS2 SCADA software upgrade</t>
  </si>
  <si>
    <t>Northern Remote Sites SCADA upgrade</t>
  </si>
  <si>
    <t>Project</t>
  </si>
  <si>
    <t>Quantity</t>
  </si>
  <si>
    <t>Estimate Unit Cost</t>
  </si>
  <si>
    <t>Budget Line H Planned Spend</t>
  </si>
  <si>
    <t>5-Year Average</t>
  </si>
  <si>
    <t>2-Year Average</t>
  </si>
  <si>
    <t>Table 5 - Valves and Hydrants Replacement Historical Planned Spend</t>
  </si>
  <si>
    <t>Table 6 - Services and Laterals Replaced</t>
  </si>
  <si>
    <t>Table 7 - Services and Laterals Historical Planned Spend</t>
  </si>
  <si>
    <t>Table 8 - Meters Replaced</t>
  </si>
  <si>
    <t>Table 9 - Historical Spend for Meters Replaced</t>
  </si>
  <si>
    <t>Table 10 - SCADA Equipment and Systems</t>
  </si>
  <si>
    <t>Average Cost Per Meter</t>
  </si>
  <si>
    <t>Question 8 - Budget Line M - Security Equipment and Systems</t>
  </si>
  <si>
    <t>Table 11 - Security Equipment and Systems</t>
  </si>
  <si>
    <t>Woodlake Tank</t>
  </si>
  <si>
    <t>Tates Creek Tank</t>
  </si>
  <si>
    <t>Woodlake Booster</t>
  </si>
  <si>
    <t>Muddy Ford Tank</t>
  </si>
  <si>
    <t>Estimated Cost</t>
  </si>
  <si>
    <t>Table 12 - Security Equipment and Systems Historical Planned Spend</t>
  </si>
  <si>
    <t>Jacobson Booster Station (2017)</t>
  </si>
  <si>
    <t>Design</t>
  </si>
  <si>
    <t>Construction</t>
  </si>
  <si>
    <t>Rest Area Booster Station (2019)</t>
  </si>
  <si>
    <t xml:space="preserve">Cox Street Booster Station </t>
  </si>
  <si>
    <t>Table 14 - Historical and Estimated Booster Pump Station Costs</t>
  </si>
  <si>
    <t>Question 9 - Budget Line Q - Process Plant Facilities and Equipment &amp; Cox Street Booster Pump Station</t>
  </si>
  <si>
    <t>Budgetary Details for Discovery Requests 4, 5, 6, 8 and 9</t>
  </si>
  <si>
    <t>Table 13 - High Service Motor and Starters</t>
  </si>
  <si>
    <t>Actual 2019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</si>
</sst>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6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6" fontId="0" fillId="0" borderId="1" xfId="0" applyNumberFormat="1" applyFill="1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6" fontId="3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3" borderId="0" xfId="0" applyFont="1" applyFill="1"/>
    <xf numFmtId="0" fontId="0" fillId="3" borderId="0" xfId="0" applyFill="1"/>
    <xf numFmtId="0" fontId="2" fillId="3" borderId="0" xfId="0" applyFont="1" applyFill="1" applyBorder="1" applyAlignment="1">
      <alignment horizontal="left"/>
    </xf>
    <xf numFmtId="0" fontId="0" fillId="0" borderId="1" xfId="0" applyBorder="1"/>
    <xf numFmtId="6" fontId="6" fillId="0" borderId="1" xfId="0" applyNumberFormat="1" applyFont="1" applyBorder="1" applyAlignment="1">
      <alignment horizontal="right"/>
    </xf>
    <xf numFmtId="0" fontId="6" fillId="0" borderId="1" xfId="2" applyNumberFormat="1" applyFont="1" applyBorder="1" applyAlignment="1" applyProtection="1">
      <alignment horizontal="center"/>
      <protection locked="0"/>
    </xf>
    <xf numFmtId="0" fontId="0" fillId="0" borderId="0" xfId="0" applyBorder="1"/>
    <xf numFmtId="0" fontId="6" fillId="0" borderId="0" xfId="2" applyNumberFormat="1" applyFont="1" applyBorder="1" applyAlignment="1" applyProtection="1">
      <alignment horizontal="center"/>
      <protection locked="0"/>
    </xf>
    <xf numFmtId="7" fontId="7" fillId="0" borderId="0" xfId="1" applyNumberFormat="1" applyFont="1" applyBorder="1" applyAlignment="1" applyProtection="1">
      <alignment horizontal="center"/>
      <protection locked="0"/>
    </xf>
    <xf numFmtId="6" fontId="7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6" fontId="3" fillId="0" borderId="0" xfId="0" applyNumberFormat="1" applyFont="1"/>
    <xf numFmtId="5" fontId="6" fillId="0" borderId="1" xfId="1" applyNumberFormat="1" applyFont="1" applyBorder="1" applyAlignment="1" applyProtection="1">
      <alignment horizontal="center"/>
      <protection locked="0"/>
    </xf>
    <xf numFmtId="6" fontId="5" fillId="0" borderId="0" xfId="0" applyNumberFormat="1" applyFont="1" applyAlignment="1" applyProtection="1">
      <alignment horizontal="right"/>
      <protection locked="0"/>
    </xf>
    <xf numFmtId="0" fontId="0" fillId="0" borderId="1" xfId="0" applyFill="1" applyBorder="1"/>
    <xf numFmtId="3" fontId="6" fillId="0" borderId="1" xfId="2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>
      <alignment horizontal="center"/>
    </xf>
    <xf numFmtId="164" fontId="6" fillId="0" borderId="1" xfId="1" applyNumberFormat="1" applyFont="1" applyBorder="1" applyAlignment="1" applyProtection="1">
      <alignment horizontal="center"/>
      <protection locked="0"/>
    </xf>
    <xf numFmtId="6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6" fontId="7" fillId="0" borderId="0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8" fillId="0" borderId="1" xfId="0" applyNumberFormat="1" applyFont="1" applyBorder="1" applyAlignment="1" applyProtection="1">
      <alignment horizontal="left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Alignment="1">
      <alignment horizontal="center"/>
    </xf>
    <xf numFmtId="0" fontId="2" fillId="0" borderId="0" xfId="0" applyFont="1" applyFill="1" applyBorder="1"/>
    <xf numFmtId="164" fontId="0" fillId="0" borderId="1" xfId="0" applyNumberForma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6" fontId="3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 applyProtection="1">
      <alignment horizontal="left"/>
      <protection locked="0"/>
    </xf>
    <xf numFmtId="1" fontId="8" fillId="0" borderId="0" xfId="0" applyNumberFormat="1" applyFont="1" applyBorder="1" applyAlignment="1" applyProtection="1">
      <alignment horizontal="center"/>
      <protection locked="0"/>
    </xf>
    <xf numFmtId="6" fontId="8" fillId="0" borderId="1" xfId="0" applyNumberFormat="1" applyFont="1" applyBorder="1" applyAlignment="1" applyProtection="1">
      <alignment horizontal="center"/>
      <protection locked="0"/>
    </xf>
    <xf numFmtId="49" fontId="9" fillId="0" borderId="0" xfId="0" applyNumberFormat="1" applyFont="1" applyBorder="1" applyAlignment="1" applyProtection="1">
      <alignment horizontal="left"/>
      <protection locked="0"/>
    </xf>
    <xf numFmtId="164" fontId="9" fillId="0" borderId="0" xfId="0" applyNumberFormat="1" applyFont="1" applyBorder="1" applyAlignment="1" applyProtection="1">
      <alignment horizontal="center"/>
      <protection locked="0"/>
    </xf>
    <xf numFmtId="165" fontId="0" fillId="0" borderId="0" xfId="0" applyNumberFormat="1"/>
    <xf numFmtId="165" fontId="0" fillId="0" borderId="0" xfId="0" applyNumberFormat="1" applyBorder="1"/>
    <xf numFmtId="0" fontId="10" fillId="0" borderId="0" xfId="0" applyFont="1"/>
    <xf numFmtId="0" fontId="11" fillId="0" borderId="0" xfId="0" applyFont="1"/>
    <xf numFmtId="6" fontId="0" fillId="4" borderId="1" xfId="0" applyNumberFormat="1" applyFill="1" applyBorder="1" applyAlignment="1">
      <alignment horizontal="center"/>
    </xf>
    <xf numFmtId="0" fontId="11" fillId="4" borderId="1" xfId="0" applyFont="1" applyFill="1" applyBorder="1"/>
    <xf numFmtId="164" fontId="0" fillId="4" borderId="1" xfId="0" applyNumberFormat="1" applyFill="1" applyBorder="1" applyAlignment="1">
      <alignment horizontal="center"/>
    </xf>
  </cellXfs>
  <cellStyles count="3">
    <cellStyle name="Comma 15" xfId="2" xr:uid="{F99C7377-008B-4CFA-8559-3AA269022738}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hared\Capital%20Admin\2019-2023%20Capital%20Plan\Plan%20Documents\KY%20-%202019-2023%20-%20RP%20Spreadsheet%20Template%2002.08.2018%20-%20Final%20-%20Modified%20for%20Rate%20C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P CATEGORIES"/>
      <sheetName val="RP GUIDANCE"/>
      <sheetName val="LOOKUP TABLE 1"/>
      <sheetName val="LOOKUP TABLE 2"/>
      <sheetName val="RP SUMMARY"/>
      <sheetName val="RP Summary Comparison to Plan"/>
      <sheetName val="DISTRICT SUMMARY "/>
      <sheetName val="A - Mains - NEW"/>
      <sheetName val="B - Mains - REPL or RESTORE"/>
      <sheetName val="C - Mains - UNSCHEDULED"/>
      <sheetName val="D - Mains - RELOCATED"/>
      <sheetName val="E - Hyd, Valve, Manhole - NEW"/>
      <sheetName val="F - Hyd, Valve, Manhole - REPL"/>
      <sheetName val="G - Svcs and Laterals - NEW"/>
      <sheetName val="H - Svcs and Laterals - REPL"/>
      <sheetName val="I - Meters - NEW"/>
      <sheetName val="J - Meters - REPL"/>
      <sheetName val="K - ITS Equip and Systems"/>
      <sheetName val="L - SCADA Equip and Systems"/>
      <sheetName val="M - Security Equip and Systems"/>
      <sheetName val="N - Offices and Ops Centers"/>
      <sheetName val="O - Vehicles"/>
      <sheetName val="P - Tools and Euipment"/>
      <sheetName val="Q - Process Plt Fac and Equip"/>
      <sheetName val="R - Capital Tank Rehab or Paint"/>
      <sheetName val="S - Engineering Stud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7E601-5B13-46DE-B3C2-99DA33B0F800}">
  <dimension ref="A1:F132"/>
  <sheetViews>
    <sheetView tabSelected="1" topLeftCell="A78" zoomScale="75" zoomScaleNormal="75" workbookViewId="0">
      <selection activeCell="D112" sqref="D112"/>
    </sheetView>
  </sheetViews>
  <sheetFormatPr defaultRowHeight="14.4" x14ac:dyDescent="0.3"/>
  <cols>
    <col min="1" max="1" width="32.44140625" customWidth="1"/>
    <col min="2" max="2" width="25.109375" customWidth="1"/>
    <col min="3" max="3" width="20.44140625" customWidth="1"/>
    <col min="4" max="4" width="12.6640625" bestFit="1" customWidth="1"/>
  </cols>
  <sheetData>
    <row r="1" spans="1:6" s="52" customFormat="1" ht="17.399999999999999" x14ac:dyDescent="0.35">
      <c r="A1" s="51" t="s">
        <v>73</v>
      </c>
      <c r="D1" s="54"/>
      <c r="E1" s="52" t="s">
        <v>75</v>
      </c>
    </row>
    <row r="3" spans="1:6" x14ac:dyDescent="0.3">
      <c r="A3" s="13" t="s">
        <v>4</v>
      </c>
      <c r="B3" s="14"/>
      <c r="C3" s="14"/>
      <c r="D3" s="14"/>
      <c r="E3" s="14"/>
      <c r="F3" s="14"/>
    </row>
    <row r="4" spans="1:6" x14ac:dyDescent="0.3">
      <c r="A4" s="4"/>
    </row>
    <row r="5" spans="1:6" ht="14.4" customHeight="1" x14ac:dyDescent="0.3">
      <c r="A5" s="4" t="s">
        <v>28</v>
      </c>
    </row>
    <row r="6" spans="1:6" x14ac:dyDescent="0.3">
      <c r="A6" s="3" t="s">
        <v>0</v>
      </c>
      <c r="B6" s="3" t="s">
        <v>1</v>
      </c>
      <c r="C6" s="3" t="s">
        <v>2</v>
      </c>
    </row>
    <row r="7" spans="1:6" x14ac:dyDescent="0.3">
      <c r="A7" s="1" t="s">
        <v>5</v>
      </c>
      <c r="B7" s="2">
        <v>820000</v>
      </c>
      <c r="C7" s="1"/>
    </row>
    <row r="8" spans="1:6" x14ac:dyDescent="0.3">
      <c r="A8" s="1" t="s">
        <v>6</v>
      </c>
      <c r="B8" s="53">
        <v>1269325</v>
      </c>
      <c r="C8" s="1"/>
    </row>
    <row r="9" spans="1:6" x14ac:dyDescent="0.3">
      <c r="A9" s="1" t="s">
        <v>7</v>
      </c>
      <c r="B9" s="2">
        <v>900000</v>
      </c>
      <c r="C9" s="1" t="s">
        <v>3</v>
      </c>
    </row>
    <row r="10" spans="1:6" x14ac:dyDescent="0.3">
      <c r="A10" s="5"/>
      <c r="B10" s="6"/>
      <c r="C10" s="5"/>
    </row>
    <row r="11" spans="1:6" x14ac:dyDescent="0.3">
      <c r="A11" s="12" t="s">
        <v>29</v>
      </c>
      <c r="B11" s="6"/>
      <c r="C11" s="5"/>
    </row>
    <row r="12" spans="1:6" x14ac:dyDescent="0.3">
      <c r="A12" s="3" t="s">
        <v>8</v>
      </c>
      <c r="B12" s="9" t="s">
        <v>21</v>
      </c>
      <c r="C12" s="5"/>
    </row>
    <row r="13" spans="1:6" x14ac:dyDescent="0.3">
      <c r="A13" s="1" t="s">
        <v>9</v>
      </c>
      <c r="B13" s="2">
        <v>825000</v>
      </c>
      <c r="C13" s="5"/>
    </row>
    <row r="14" spans="1:6" x14ac:dyDescent="0.3">
      <c r="A14" s="7" t="s">
        <v>10</v>
      </c>
      <c r="B14" s="8">
        <v>75000</v>
      </c>
    </row>
    <row r="15" spans="1:6" x14ac:dyDescent="0.3">
      <c r="A15" s="10" t="s">
        <v>11</v>
      </c>
      <c r="B15" s="11">
        <f>SUM(B13:B14)</f>
        <v>900000</v>
      </c>
    </row>
    <row r="17" spans="1:6" x14ac:dyDescent="0.3">
      <c r="A17" s="15" t="s">
        <v>13</v>
      </c>
      <c r="B17" s="14"/>
      <c r="C17" s="14"/>
      <c r="D17" s="14"/>
      <c r="E17" s="14"/>
      <c r="F17" s="14"/>
    </row>
    <row r="19" spans="1:6" x14ac:dyDescent="0.3">
      <c r="A19" s="4" t="s">
        <v>27</v>
      </c>
    </row>
    <row r="20" spans="1:6" x14ac:dyDescent="0.3">
      <c r="A20" s="3" t="s">
        <v>8</v>
      </c>
      <c r="B20" s="3" t="s">
        <v>15</v>
      </c>
      <c r="C20" s="3" t="s">
        <v>12</v>
      </c>
      <c r="D20" s="3" t="s">
        <v>14</v>
      </c>
    </row>
    <row r="21" spans="1:6" x14ac:dyDescent="0.3">
      <c r="A21" s="16" t="s">
        <v>18</v>
      </c>
      <c r="B21" s="18">
        <v>43</v>
      </c>
      <c r="C21" s="25">
        <v>3300</v>
      </c>
      <c r="D21" s="17">
        <f t="shared" ref="D21:D23" si="0">C21*B21</f>
        <v>141900</v>
      </c>
    </row>
    <row r="22" spans="1:6" x14ac:dyDescent="0.3">
      <c r="A22" s="16" t="s">
        <v>19</v>
      </c>
      <c r="B22" s="18">
        <v>7</v>
      </c>
      <c r="C22" s="25">
        <v>22000</v>
      </c>
      <c r="D22" s="17">
        <f t="shared" si="0"/>
        <v>154000</v>
      </c>
    </row>
    <row r="23" spans="1:6" x14ac:dyDescent="0.3">
      <c r="A23" s="16" t="s">
        <v>20</v>
      </c>
      <c r="B23" s="18">
        <v>20</v>
      </c>
      <c r="C23" s="25">
        <v>1500</v>
      </c>
      <c r="D23" s="17">
        <f t="shared" si="0"/>
        <v>30000</v>
      </c>
    </row>
    <row r="24" spans="1:6" x14ac:dyDescent="0.3">
      <c r="A24" s="19"/>
      <c r="B24" s="20"/>
      <c r="C24" s="21" t="s">
        <v>11</v>
      </c>
      <c r="D24" s="22">
        <f>SUM(D21:D23)</f>
        <v>325900</v>
      </c>
    </row>
    <row r="26" spans="1:6" x14ac:dyDescent="0.3">
      <c r="A26" s="4" t="s">
        <v>26</v>
      </c>
    </row>
    <row r="27" spans="1:6" x14ac:dyDescent="0.3">
      <c r="A27" s="3" t="s">
        <v>8</v>
      </c>
      <c r="B27" s="3" t="s">
        <v>15</v>
      </c>
      <c r="C27" s="3" t="s">
        <v>12</v>
      </c>
      <c r="D27" s="3" t="s">
        <v>14</v>
      </c>
    </row>
    <row r="28" spans="1:6" x14ac:dyDescent="0.3">
      <c r="A28" s="16" t="s">
        <v>16</v>
      </c>
      <c r="B28" s="18">
        <v>31</v>
      </c>
      <c r="C28" s="25">
        <v>5600</v>
      </c>
      <c r="D28" s="17">
        <f>C28*B28</f>
        <v>173600</v>
      </c>
    </row>
    <row r="29" spans="1:6" x14ac:dyDescent="0.3">
      <c r="A29" s="16" t="s">
        <v>17</v>
      </c>
      <c r="B29" s="18">
        <v>1</v>
      </c>
      <c r="C29" s="25">
        <v>2500</v>
      </c>
      <c r="D29" s="17">
        <f t="shared" ref="D29" si="1">C29*B29</f>
        <v>2500</v>
      </c>
    </row>
    <row r="30" spans="1:6" x14ac:dyDescent="0.3">
      <c r="C30" s="23" t="s">
        <v>11</v>
      </c>
      <c r="D30" s="24">
        <f>SUM(D28:D29)</f>
        <v>176100</v>
      </c>
    </row>
    <row r="31" spans="1:6" x14ac:dyDescent="0.3">
      <c r="C31" s="23"/>
      <c r="D31" s="24"/>
    </row>
    <row r="32" spans="1:6" x14ac:dyDescent="0.3">
      <c r="A32" s="40" t="s">
        <v>51</v>
      </c>
      <c r="C32" s="23"/>
      <c r="D32" s="24"/>
    </row>
    <row r="33" spans="1:6" x14ac:dyDescent="0.3">
      <c r="A33" s="3" t="s">
        <v>0</v>
      </c>
      <c r="B33" s="3" t="s">
        <v>48</v>
      </c>
      <c r="C33" s="23"/>
      <c r="D33" s="24"/>
    </row>
    <row r="34" spans="1:6" x14ac:dyDescent="0.3">
      <c r="A34" s="7">
        <v>2018</v>
      </c>
      <c r="B34" s="41">
        <v>470200</v>
      </c>
      <c r="C34" s="23"/>
      <c r="D34" s="24"/>
    </row>
    <row r="35" spans="1:6" x14ac:dyDescent="0.3">
      <c r="A35" s="1">
        <v>2019</v>
      </c>
      <c r="B35" s="53">
        <v>475478</v>
      </c>
    </row>
    <row r="36" spans="1:6" x14ac:dyDescent="0.3">
      <c r="A36" s="5" t="s">
        <v>50</v>
      </c>
      <c r="B36" s="6">
        <f>AVERAGE(B34:B35)</f>
        <v>472839</v>
      </c>
    </row>
    <row r="37" spans="1:6" x14ac:dyDescent="0.3">
      <c r="A37" s="5"/>
      <c r="B37" s="6"/>
    </row>
    <row r="38" spans="1:6" x14ac:dyDescent="0.3">
      <c r="A38" s="15" t="s">
        <v>22</v>
      </c>
      <c r="B38" s="14"/>
      <c r="C38" s="14"/>
      <c r="D38" s="14"/>
      <c r="E38" s="14"/>
      <c r="F38" s="14"/>
    </row>
    <row r="40" spans="1:6" x14ac:dyDescent="0.3">
      <c r="A40" s="4" t="s">
        <v>52</v>
      </c>
    </row>
    <row r="41" spans="1:6" x14ac:dyDescent="0.3">
      <c r="A41" s="3" t="s">
        <v>8</v>
      </c>
      <c r="B41" s="3" t="s">
        <v>15</v>
      </c>
      <c r="C41" s="3" t="s">
        <v>12</v>
      </c>
      <c r="D41" s="3" t="s">
        <v>14</v>
      </c>
    </row>
    <row r="42" spans="1:6" x14ac:dyDescent="0.3">
      <c r="A42" s="16" t="s">
        <v>24</v>
      </c>
      <c r="B42" s="18">
        <v>180</v>
      </c>
      <c r="C42" s="25">
        <v>1500</v>
      </c>
      <c r="D42" s="31">
        <f t="shared" ref="D42:D44" si="2">C42*B42</f>
        <v>270000</v>
      </c>
    </row>
    <row r="43" spans="1:6" x14ac:dyDescent="0.3">
      <c r="A43" s="16" t="s">
        <v>25</v>
      </c>
      <c r="B43" s="18">
        <v>50</v>
      </c>
      <c r="C43" s="25">
        <v>4500</v>
      </c>
      <c r="D43" s="31">
        <f t="shared" si="2"/>
        <v>225000</v>
      </c>
    </row>
    <row r="44" spans="1:6" x14ac:dyDescent="0.3">
      <c r="A44" s="16" t="s">
        <v>23</v>
      </c>
      <c r="B44" s="18">
        <v>30</v>
      </c>
      <c r="C44" s="25">
        <v>1200</v>
      </c>
      <c r="D44" s="31">
        <f t="shared" si="2"/>
        <v>36000</v>
      </c>
    </row>
    <row r="45" spans="1:6" x14ac:dyDescent="0.3">
      <c r="A45" s="19"/>
      <c r="B45" s="20"/>
      <c r="C45" s="21" t="s">
        <v>11</v>
      </c>
      <c r="D45" s="34">
        <f>SUM(D42:D44)</f>
        <v>531000</v>
      </c>
    </row>
    <row r="46" spans="1:6" x14ac:dyDescent="0.3">
      <c r="A46" s="19"/>
      <c r="B46" s="20"/>
      <c r="C46" s="21"/>
      <c r="D46" s="34"/>
    </row>
    <row r="47" spans="1:6" x14ac:dyDescent="0.3">
      <c r="A47" s="40" t="s">
        <v>53</v>
      </c>
      <c r="B47" s="20"/>
      <c r="C47" s="21"/>
      <c r="D47" s="34"/>
    </row>
    <row r="48" spans="1:6" x14ac:dyDescent="0.3">
      <c r="A48" s="3" t="s">
        <v>0</v>
      </c>
      <c r="B48" s="3" t="s">
        <v>48</v>
      </c>
      <c r="C48" s="21"/>
      <c r="D48" s="34"/>
    </row>
    <row r="49" spans="1:6" x14ac:dyDescent="0.3">
      <c r="A49" s="7">
        <v>2015</v>
      </c>
      <c r="B49" s="41">
        <v>650000</v>
      </c>
      <c r="C49" s="21"/>
      <c r="D49" s="34"/>
    </row>
    <row r="50" spans="1:6" x14ac:dyDescent="0.3">
      <c r="A50" s="1">
        <v>2016</v>
      </c>
      <c r="B50" s="2">
        <v>452500</v>
      </c>
      <c r="C50" s="21"/>
      <c r="D50" s="34"/>
    </row>
    <row r="51" spans="1:6" x14ac:dyDescent="0.3">
      <c r="A51" s="1">
        <v>2017</v>
      </c>
      <c r="B51" s="2">
        <v>452500</v>
      </c>
      <c r="C51" s="21"/>
      <c r="D51" s="34"/>
    </row>
    <row r="52" spans="1:6" x14ac:dyDescent="0.3">
      <c r="A52" s="1">
        <v>2018</v>
      </c>
      <c r="B52" s="2">
        <v>441500</v>
      </c>
      <c r="C52" s="21"/>
      <c r="D52" s="34"/>
    </row>
    <row r="53" spans="1:6" x14ac:dyDescent="0.3">
      <c r="A53" s="1">
        <v>2019</v>
      </c>
      <c r="B53" s="53">
        <v>446613</v>
      </c>
      <c r="C53" s="21"/>
      <c r="D53" s="34"/>
    </row>
    <row r="54" spans="1:6" x14ac:dyDescent="0.3">
      <c r="A54" s="42" t="s">
        <v>49</v>
      </c>
      <c r="B54" s="43">
        <f>AVERAGE(B49:B53)</f>
        <v>488622.6</v>
      </c>
      <c r="C54" s="21"/>
      <c r="D54" s="34"/>
    </row>
    <row r="56" spans="1:6" x14ac:dyDescent="0.3">
      <c r="A56" s="4" t="s">
        <v>54</v>
      </c>
    </row>
    <row r="57" spans="1:6" x14ac:dyDescent="0.3">
      <c r="A57" s="3" t="s">
        <v>8</v>
      </c>
      <c r="B57" s="3" t="s">
        <v>15</v>
      </c>
      <c r="C57" s="3" t="s">
        <v>12</v>
      </c>
      <c r="D57" s="3" t="s">
        <v>14</v>
      </c>
    </row>
    <row r="58" spans="1:6" x14ac:dyDescent="0.3">
      <c r="A58" s="16" t="s">
        <v>30</v>
      </c>
      <c r="B58" s="28">
        <v>5520</v>
      </c>
      <c r="C58" s="25">
        <v>175</v>
      </c>
      <c r="D58" s="31">
        <f t="shared" ref="D58:D60" si="3">C58*B58</f>
        <v>966000</v>
      </c>
      <c r="F58" s="26"/>
    </row>
    <row r="59" spans="1:6" x14ac:dyDescent="0.3">
      <c r="A59" s="16" t="s">
        <v>31</v>
      </c>
      <c r="B59" s="28">
        <v>676</v>
      </c>
      <c r="C59" s="25">
        <v>200</v>
      </c>
      <c r="D59" s="31">
        <f t="shared" si="3"/>
        <v>135200</v>
      </c>
      <c r="F59" s="26"/>
    </row>
    <row r="60" spans="1:6" x14ac:dyDescent="0.3">
      <c r="A60" s="16" t="s">
        <v>32</v>
      </c>
      <c r="B60" s="28">
        <v>21</v>
      </c>
      <c r="C60" s="25">
        <v>500</v>
      </c>
      <c r="D60" s="31">
        <f t="shared" si="3"/>
        <v>10500</v>
      </c>
      <c r="F60" s="26"/>
    </row>
    <row r="61" spans="1:6" x14ac:dyDescent="0.3">
      <c r="A61" s="16" t="s">
        <v>33</v>
      </c>
      <c r="B61" s="28">
        <v>4</v>
      </c>
      <c r="C61" s="25">
        <v>500</v>
      </c>
      <c r="D61" s="31">
        <f t="shared" ref="D61:D67" si="4">C61*B61</f>
        <v>2000</v>
      </c>
      <c r="F61" s="26"/>
    </row>
    <row r="62" spans="1:6" x14ac:dyDescent="0.3">
      <c r="A62" s="16" t="s">
        <v>34</v>
      </c>
      <c r="B62" s="28">
        <v>2</v>
      </c>
      <c r="C62" s="25">
        <v>22000</v>
      </c>
      <c r="D62" s="31">
        <f t="shared" si="4"/>
        <v>44000</v>
      </c>
      <c r="F62" s="26"/>
    </row>
    <row r="63" spans="1:6" x14ac:dyDescent="0.3">
      <c r="A63" s="16" t="s">
        <v>30</v>
      </c>
      <c r="B63" s="28">
        <v>1</v>
      </c>
      <c r="C63" s="25">
        <v>16000</v>
      </c>
      <c r="D63" s="31">
        <f t="shared" si="4"/>
        <v>16000</v>
      </c>
      <c r="F63" s="26"/>
    </row>
    <row r="64" spans="1:6" x14ac:dyDescent="0.3">
      <c r="A64" s="16" t="s">
        <v>35</v>
      </c>
      <c r="B64" s="28">
        <v>3</v>
      </c>
      <c r="C64" s="25">
        <v>2000</v>
      </c>
      <c r="D64" s="31">
        <f t="shared" si="4"/>
        <v>6000</v>
      </c>
      <c r="F64" s="26"/>
    </row>
    <row r="65" spans="1:4" x14ac:dyDescent="0.3">
      <c r="A65" s="16" t="s">
        <v>38</v>
      </c>
      <c r="B65" s="28">
        <v>100</v>
      </c>
      <c r="C65" s="25">
        <v>175</v>
      </c>
      <c r="D65" s="31">
        <f t="shared" si="4"/>
        <v>17500</v>
      </c>
    </row>
    <row r="66" spans="1:4" x14ac:dyDescent="0.3">
      <c r="A66" s="16" t="s">
        <v>36</v>
      </c>
      <c r="B66" s="28">
        <v>3</v>
      </c>
      <c r="C66" s="30">
        <v>200</v>
      </c>
      <c r="D66" s="32">
        <f t="shared" si="4"/>
        <v>600</v>
      </c>
    </row>
    <row r="67" spans="1:4" x14ac:dyDescent="0.3">
      <c r="A67" s="27" t="s">
        <v>37</v>
      </c>
      <c r="B67" s="29">
        <v>2</v>
      </c>
      <c r="C67" s="33">
        <v>1000</v>
      </c>
      <c r="D67" s="33">
        <f t="shared" si="4"/>
        <v>2000</v>
      </c>
    </row>
    <row r="68" spans="1:4" x14ac:dyDescent="0.3">
      <c r="C68" s="23" t="s">
        <v>11</v>
      </c>
      <c r="D68" s="11">
        <f>SUM(D58:D67)</f>
        <v>1199800</v>
      </c>
    </row>
    <row r="69" spans="1:4" x14ac:dyDescent="0.3">
      <c r="C69" s="23" t="s">
        <v>57</v>
      </c>
      <c r="D69" s="11">
        <f>D68/(SUM(B58:B67))</f>
        <v>189.48199620972835</v>
      </c>
    </row>
    <row r="70" spans="1:4" x14ac:dyDescent="0.3">
      <c r="C70" s="23"/>
      <c r="D70" s="11"/>
    </row>
    <row r="71" spans="1:4" x14ac:dyDescent="0.3">
      <c r="A71" s="4" t="s">
        <v>55</v>
      </c>
    </row>
    <row r="72" spans="1:4" x14ac:dyDescent="0.3">
      <c r="A72" s="3" t="s">
        <v>0</v>
      </c>
      <c r="B72" s="3" t="s">
        <v>48</v>
      </c>
      <c r="C72" s="23"/>
      <c r="D72" s="11"/>
    </row>
    <row r="73" spans="1:4" x14ac:dyDescent="0.3">
      <c r="A73" s="1">
        <v>2018</v>
      </c>
      <c r="B73" s="33">
        <v>1023837</v>
      </c>
      <c r="C73" s="23"/>
      <c r="D73" s="11"/>
    </row>
    <row r="74" spans="1:4" x14ac:dyDescent="0.3">
      <c r="A74" s="1">
        <v>2019</v>
      </c>
      <c r="B74" s="55">
        <v>2821821</v>
      </c>
      <c r="C74" s="23"/>
      <c r="D74" s="11"/>
    </row>
    <row r="75" spans="1:4" x14ac:dyDescent="0.3">
      <c r="A75" s="23" t="s">
        <v>50</v>
      </c>
      <c r="B75" s="39">
        <f>AVERAGE(B73:B74)</f>
        <v>1922829</v>
      </c>
      <c r="C75" s="23"/>
      <c r="D75" s="11"/>
    </row>
    <row r="76" spans="1:4" x14ac:dyDescent="0.3">
      <c r="C76" s="23"/>
      <c r="D76" s="11"/>
    </row>
    <row r="77" spans="1:4" x14ac:dyDescent="0.3">
      <c r="A77" s="4" t="s">
        <v>56</v>
      </c>
    </row>
    <row r="78" spans="1:4" x14ac:dyDescent="0.3">
      <c r="A78" s="35" t="s">
        <v>45</v>
      </c>
      <c r="B78" s="3" t="s">
        <v>46</v>
      </c>
      <c r="C78" s="3" t="s">
        <v>47</v>
      </c>
      <c r="D78" s="3" t="s">
        <v>14</v>
      </c>
    </row>
    <row r="79" spans="1:4" x14ac:dyDescent="0.3">
      <c r="A79" s="36" t="s">
        <v>42</v>
      </c>
      <c r="B79" s="37">
        <v>2</v>
      </c>
      <c r="C79" s="33">
        <v>60000</v>
      </c>
      <c r="D79" s="33">
        <f>C79*B79</f>
        <v>120000</v>
      </c>
    </row>
    <row r="80" spans="1:4" x14ac:dyDescent="0.3">
      <c r="A80" s="36" t="s">
        <v>39</v>
      </c>
      <c r="B80" s="37">
        <v>4</v>
      </c>
      <c r="C80" s="33">
        <v>5000</v>
      </c>
      <c r="D80" s="33">
        <f t="shared" ref="D80:D84" si="5">C80*B80</f>
        <v>20000</v>
      </c>
    </row>
    <row r="81" spans="1:6" x14ac:dyDescent="0.3">
      <c r="A81" s="36" t="s">
        <v>40</v>
      </c>
      <c r="B81" s="37">
        <v>3</v>
      </c>
      <c r="C81" s="33">
        <v>5000</v>
      </c>
      <c r="D81" s="33">
        <f t="shared" si="5"/>
        <v>15000</v>
      </c>
    </row>
    <row r="82" spans="1:6" x14ac:dyDescent="0.3">
      <c r="A82" s="36" t="s">
        <v>43</v>
      </c>
      <c r="B82" s="37">
        <v>4</v>
      </c>
      <c r="C82" s="33">
        <v>5000</v>
      </c>
      <c r="D82" s="33">
        <f t="shared" si="5"/>
        <v>20000</v>
      </c>
    </row>
    <row r="83" spans="1:6" x14ac:dyDescent="0.3">
      <c r="A83" s="36" t="s">
        <v>44</v>
      </c>
      <c r="B83" s="38">
        <v>2</v>
      </c>
      <c r="C83" s="33">
        <v>70500</v>
      </c>
      <c r="D83" s="33">
        <f t="shared" si="5"/>
        <v>141000</v>
      </c>
    </row>
    <row r="84" spans="1:6" x14ac:dyDescent="0.3">
      <c r="A84" s="36" t="s">
        <v>41</v>
      </c>
      <c r="B84" s="38">
        <v>1</v>
      </c>
      <c r="C84" s="33">
        <v>8000</v>
      </c>
      <c r="D84" s="33">
        <f t="shared" si="5"/>
        <v>8000</v>
      </c>
    </row>
    <row r="85" spans="1:6" x14ac:dyDescent="0.3">
      <c r="C85" s="23" t="s">
        <v>11</v>
      </c>
      <c r="D85" s="39">
        <f>SUM(D79:D84)</f>
        <v>324000</v>
      </c>
    </row>
    <row r="87" spans="1:6" x14ac:dyDescent="0.3">
      <c r="A87" s="15" t="s">
        <v>58</v>
      </c>
      <c r="B87" s="14"/>
      <c r="C87" s="14"/>
      <c r="D87" s="14"/>
      <c r="E87" s="14"/>
      <c r="F87" s="14"/>
    </row>
    <row r="89" spans="1:6" x14ac:dyDescent="0.3">
      <c r="A89" s="4" t="s">
        <v>59</v>
      </c>
    </row>
    <row r="90" spans="1:6" x14ac:dyDescent="0.3">
      <c r="A90" s="35" t="s">
        <v>45</v>
      </c>
      <c r="B90" s="3" t="s">
        <v>64</v>
      </c>
    </row>
    <row r="91" spans="1:6" x14ac:dyDescent="0.3">
      <c r="A91" s="36" t="s">
        <v>60</v>
      </c>
      <c r="B91" s="46">
        <v>55000</v>
      </c>
    </row>
    <row r="92" spans="1:6" x14ac:dyDescent="0.3">
      <c r="A92" s="36" t="s">
        <v>61</v>
      </c>
      <c r="B92" s="46">
        <v>25000</v>
      </c>
    </row>
    <row r="93" spans="1:6" x14ac:dyDescent="0.3">
      <c r="A93" s="36" t="s">
        <v>62</v>
      </c>
      <c r="B93" s="46">
        <v>25000</v>
      </c>
    </row>
    <row r="94" spans="1:6" x14ac:dyDescent="0.3">
      <c r="A94" s="36" t="s">
        <v>63</v>
      </c>
      <c r="B94" s="46">
        <v>25000</v>
      </c>
    </row>
    <row r="95" spans="1:6" x14ac:dyDescent="0.3">
      <c r="A95" s="47" t="s">
        <v>11</v>
      </c>
      <c r="B95" s="48">
        <f>SUM(B91:B94)</f>
        <v>130000</v>
      </c>
    </row>
    <row r="96" spans="1:6" x14ac:dyDescent="0.3">
      <c r="A96" s="44"/>
      <c r="B96" s="45"/>
    </row>
    <row r="97" spans="1:6" x14ac:dyDescent="0.3">
      <c r="A97" s="40" t="s">
        <v>65</v>
      </c>
      <c r="B97" s="20"/>
    </row>
    <row r="98" spans="1:6" x14ac:dyDescent="0.3">
      <c r="A98" s="3" t="s">
        <v>0</v>
      </c>
      <c r="B98" s="3" t="s">
        <v>48</v>
      </c>
    </row>
    <row r="99" spans="1:6" x14ac:dyDescent="0.3">
      <c r="A99" s="7">
        <v>2015</v>
      </c>
      <c r="B99" s="41">
        <v>245000</v>
      </c>
    </row>
    <row r="100" spans="1:6" x14ac:dyDescent="0.3">
      <c r="A100" s="1">
        <v>2016</v>
      </c>
      <c r="B100" s="2">
        <v>112350</v>
      </c>
    </row>
    <row r="101" spans="1:6" x14ac:dyDescent="0.3">
      <c r="A101" s="1">
        <v>2017</v>
      </c>
      <c r="B101" s="2">
        <v>219083</v>
      </c>
    </row>
    <row r="102" spans="1:6" x14ac:dyDescent="0.3">
      <c r="A102" s="1">
        <v>2018</v>
      </c>
      <c r="B102" s="2">
        <v>150000</v>
      </c>
    </row>
    <row r="103" spans="1:6" x14ac:dyDescent="0.3">
      <c r="A103" s="1">
        <v>2019</v>
      </c>
      <c r="B103" s="53">
        <v>345887</v>
      </c>
    </row>
    <row r="104" spans="1:6" x14ac:dyDescent="0.3">
      <c r="A104" s="42" t="s">
        <v>49</v>
      </c>
      <c r="B104" s="43">
        <f>AVERAGE(B99:B103)</f>
        <v>214464</v>
      </c>
    </row>
    <row r="106" spans="1:6" x14ac:dyDescent="0.3">
      <c r="A106" s="15" t="s">
        <v>72</v>
      </c>
      <c r="B106" s="14"/>
      <c r="C106" s="14"/>
      <c r="D106" s="14"/>
      <c r="E106" s="14"/>
      <c r="F106" s="14"/>
    </row>
    <row r="108" spans="1:6" x14ac:dyDescent="0.3">
      <c r="A108" s="40" t="s">
        <v>74</v>
      </c>
      <c r="B108" s="20"/>
    </row>
    <row r="109" spans="1:6" x14ac:dyDescent="0.3">
      <c r="A109" s="3" t="s">
        <v>0</v>
      </c>
      <c r="B109" s="3" t="s">
        <v>48</v>
      </c>
    </row>
    <row r="110" spans="1:6" x14ac:dyDescent="0.3">
      <c r="A110" s="7">
        <v>2015</v>
      </c>
      <c r="B110" s="41">
        <v>1454825</v>
      </c>
    </row>
    <row r="111" spans="1:6" x14ac:dyDescent="0.3">
      <c r="A111" s="1">
        <v>2016</v>
      </c>
      <c r="B111" s="2">
        <v>1725500</v>
      </c>
    </row>
    <row r="112" spans="1:6" x14ac:dyDescent="0.3">
      <c r="A112" s="1">
        <v>2017</v>
      </c>
      <c r="B112" s="2">
        <v>1800000</v>
      </c>
    </row>
    <row r="113" spans="1:6" x14ac:dyDescent="0.3">
      <c r="A113" s="1">
        <v>2018</v>
      </c>
      <c r="B113" s="2">
        <v>2000000</v>
      </c>
    </row>
    <row r="114" spans="1:6" x14ac:dyDescent="0.3">
      <c r="A114" s="1">
        <v>2019</v>
      </c>
      <c r="B114" s="53">
        <v>1705704</v>
      </c>
    </row>
    <row r="115" spans="1:6" x14ac:dyDescent="0.3">
      <c r="A115" s="42" t="s">
        <v>49</v>
      </c>
      <c r="B115" s="43">
        <f>AVERAGE(B110:B114)</f>
        <v>1737205.8</v>
      </c>
    </row>
    <row r="117" spans="1:6" x14ac:dyDescent="0.3">
      <c r="A117" s="4" t="s">
        <v>71</v>
      </c>
    </row>
    <row r="118" spans="1:6" x14ac:dyDescent="0.3">
      <c r="A118" s="3" t="s">
        <v>45</v>
      </c>
      <c r="B118" s="3" t="s">
        <v>67</v>
      </c>
      <c r="C118" s="3" t="s">
        <v>68</v>
      </c>
    </row>
    <row r="119" spans="1:6" x14ac:dyDescent="0.3">
      <c r="A119" s="16" t="s">
        <v>66</v>
      </c>
      <c r="B119" s="33">
        <v>120000</v>
      </c>
      <c r="C119" s="33">
        <v>1350000</v>
      </c>
      <c r="F119" s="49"/>
    </row>
    <row r="120" spans="1:6" x14ac:dyDescent="0.3">
      <c r="A120" s="16" t="s">
        <v>69</v>
      </c>
      <c r="B120" s="33">
        <v>200000</v>
      </c>
      <c r="C120" s="33">
        <v>1250000</v>
      </c>
      <c r="E120" s="19"/>
      <c r="F120" s="50"/>
    </row>
    <row r="121" spans="1:6" x14ac:dyDescent="0.3">
      <c r="A121" s="16" t="s">
        <v>70</v>
      </c>
      <c r="B121" s="33">
        <v>50000</v>
      </c>
      <c r="C121" s="33">
        <v>950000</v>
      </c>
      <c r="E121" s="19"/>
      <c r="F121" s="50"/>
    </row>
    <row r="122" spans="1:6" x14ac:dyDescent="0.3">
      <c r="E122" s="19"/>
      <c r="F122" s="50"/>
    </row>
    <row r="123" spans="1:6" x14ac:dyDescent="0.3">
      <c r="E123" s="19"/>
      <c r="F123" s="50"/>
    </row>
    <row r="124" spans="1:6" x14ac:dyDescent="0.3">
      <c r="E124" s="19"/>
      <c r="F124" s="50"/>
    </row>
    <row r="125" spans="1:6" x14ac:dyDescent="0.3">
      <c r="E125" s="19"/>
      <c r="F125" s="50"/>
    </row>
    <row r="126" spans="1:6" x14ac:dyDescent="0.3">
      <c r="E126" s="19"/>
      <c r="F126" s="50"/>
    </row>
    <row r="127" spans="1:6" x14ac:dyDescent="0.3">
      <c r="E127" s="19"/>
      <c r="F127" s="50"/>
    </row>
    <row r="128" spans="1:6" x14ac:dyDescent="0.3">
      <c r="E128" s="19"/>
      <c r="F128" s="50"/>
    </row>
    <row r="129" spans="5:6" x14ac:dyDescent="0.3">
      <c r="E129" s="19"/>
      <c r="F129" s="50"/>
    </row>
    <row r="130" spans="5:6" x14ac:dyDescent="0.3">
      <c r="E130" s="19"/>
      <c r="F130" s="50"/>
    </row>
    <row r="131" spans="5:6" x14ac:dyDescent="0.3">
      <c r="E131" s="19"/>
      <c r="F131" s="50"/>
    </row>
    <row r="132" spans="5:6" x14ac:dyDescent="0.3">
      <c r="E132" s="19"/>
      <c r="F132" s="50"/>
    </row>
  </sheetData>
  <pageMargins left="0.7" right="0.7" top="0.75" bottom="0.75" header="0.3" footer="0.3"/>
  <pageSetup scale="67" orientation="portrait" verticalDpi="0" r:id="rId1"/>
  <rowBreaks count="1" manualBreakCount="1">
    <brk id="69" max="7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79277F5A-24E5-4720-AD0E-05FCD142FC23}">
          <x14:formula1>
            <xm:f>'F:\shared\Capital Admin\2019-2023 Capital Plan\Plan Documents\[KY - 2019-2023 - RP Spreadsheet Template 02.08.2018 - Final - Modified for Rate Case.xlsx]LOOKUP TABLE 2'!#REF!</xm:f>
          </x14:formula1>
          <xm:sqref>F58:F64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00c1cf47-8665-4c73-8994-ff3a5e26da0f" xsi:nil="true"/>
    <Final_x0020_Due_x0020_Date xmlns="00c1cf47-8665-4c73-8994-ff3a5e26da0f" xsi:nil="true"/>
    <Docket_x0020_Number xmlns="00c1cf47-8665-4c73-8994-ff3a5e26da0f">Case No. 2020-00027</Docket_x0020_Number>
    <Preparer xmlns="00c1cf47-8665-4c73-8994-ff3a5e26da0f">Kurt Stafford</Preparer>
    <Document_x0020_Type xmlns="00c1cf47-8665-4c73-8994-ff3a5e26da0f">Discovery</Document_x0020_Type>
    <Series xmlns="3527BF6F-27A6-47D3-AAFB-DBF13EBA6BBE" xsi:nil="true"/>
    <Party xmlns="00c1cf47-8665-4c73-8994-ff3a5e26da0f">Kentucky American Water</Party>
    <Responsible_x0020_Witness xmlns="00c1cf47-8665-4c73-8994-ff3a5e26da0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2748C5124AB541828F6483D61391B2" ma:contentTypeVersion="2" ma:contentTypeDescription="Create a new document." ma:contentTypeScope="" ma:versionID="b889f669e42330b4427f39bb9d4c4e8b">
  <xsd:schema xmlns:xsd="http://www.w3.org/2001/XMLSchema" xmlns:xs="http://www.w3.org/2001/XMLSchema" xmlns:p="http://schemas.microsoft.com/office/2006/metadata/properties" xmlns:ns2="3527BF6F-27A6-47D3-AAFB-DBF13EBA6BBE" xmlns:ns3="00c1cf47-8665-4c73-8994-ff3a5e26da0f" xmlns:ns5="3541d9de-e849-43a7-ac3e-927380f29a4f" targetNamespace="http://schemas.microsoft.com/office/2006/metadata/properties" ma:root="true" ma:fieldsID="6fb194b1b697dd815e79f8740e82444f" ns2:_="" ns3:_="" ns5:_="">
    <xsd:import namespace="3527BF6F-27A6-47D3-AAFB-DBF13EBA6BBE"/>
    <xsd:import namespace="00c1cf47-8665-4c73-8994-ff3a5e26da0f"/>
    <xsd:import namespace="3541d9de-e849-43a7-ac3e-927380f29a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1d9de-e849-43a7-ac3e-927380f29a4f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D29A6A-CCC9-4705-86E4-364428FEDE2C}">
  <ds:schemaRefs>
    <ds:schemaRef ds:uri="3541d9de-e849-43a7-ac3e-927380f29a4f"/>
    <ds:schemaRef ds:uri="3527BF6F-27A6-47D3-AAFB-DBF13EBA6BBE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00c1cf47-8665-4c73-8994-ff3a5e26da0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50F011D-0EAE-4A7A-ADFA-CFB560AA13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27BF6F-27A6-47D3-AAFB-DBF13EBA6BBE"/>
    <ds:schemaRef ds:uri="00c1cf47-8665-4c73-8994-ff3a5e26da0f"/>
    <ds:schemaRef ds:uri="3541d9de-e849-43a7-ac3e-927380f29a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CA9D84-F7B3-4F50-B553-607BA21AFF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Kurt A Stafford</dc:creator>
  <cp:lastModifiedBy>Kurt A Stafford</cp:lastModifiedBy>
  <dcterms:created xsi:type="dcterms:W3CDTF">2020-03-23T23:25:03Z</dcterms:created>
  <dcterms:modified xsi:type="dcterms:W3CDTF">2020-04-09T03:47:15Z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0x010100AB2748C5124AB541828F6483D61391B2</vt:lpwstr>
  </property>
</Properties>
</file>