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05" windowWidth="15315" windowHeight="7230"/>
  </bookViews>
  <sheets>
    <sheet name="WATER" sheetId="1" r:id="rId1"/>
    <sheet name="SEWER" sheetId="2" r:id="rId2"/>
    <sheet name="Sheet3" sheetId="3" r:id="rId3"/>
  </sheets>
  <calcPr calcId="145621" iterate="1" iterateCount="1"/>
</workbook>
</file>

<file path=xl/calcChain.xml><?xml version="1.0" encoding="utf-8"?>
<calcChain xmlns="http://schemas.openxmlformats.org/spreadsheetml/2006/main">
  <c r="L24" i="2" l="1"/>
  <c r="L23" i="2"/>
  <c r="L22" i="2"/>
  <c r="L21" i="2"/>
  <c r="L20" i="2"/>
  <c r="L19" i="2"/>
  <c r="K29" i="2"/>
  <c r="K28" i="2"/>
  <c r="K27" i="2"/>
  <c r="K26" i="2"/>
  <c r="K24" i="2"/>
  <c r="K23" i="2"/>
  <c r="K22" i="2"/>
  <c r="K21" i="2"/>
  <c r="K20" i="2"/>
  <c r="K19" i="2"/>
  <c r="N18" i="1" l="1"/>
  <c r="O18" i="1" s="1"/>
  <c r="L18" i="1"/>
  <c r="M18" i="1" s="1"/>
  <c r="J18" i="1"/>
  <c r="K18" i="1" s="1"/>
  <c r="H18" i="1"/>
  <c r="I18" i="1" s="1"/>
  <c r="F18" i="1"/>
  <c r="G18" i="1" s="1"/>
  <c r="D18" i="1"/>
  <c r="E18" i="1" s="1"/>
  <c r="C18" i="1"/>
  <c r="I29" i="2" l="1"/>
  <c r="I28" i="2"/>
  <c r="I27" i="2"/>
  <c r="I24" i="2"/>
  <c r="I23" i="2"/>
  <c r="I22" i="2"/>
  <c r="I21" i="2"/>
  <c r="I20" i="2"/>
  <c r="I19" i="2"/>
  <c r="G24" i="2"/>
  <c r="G23" i="2"/>
  <c r="G22" i="2"/>
  <c r="G21" i="2"/>
  <c r="G20" i="2"/>
  <c r="G19" i="2"/>
  <c r="E24" i="2"/>
  <c r="E23" i="2"/>
  <c r="E22" i="2"/>
  <c r="E21" i="2"/>
  <c r="E20" i="2"/>
  <c r="E19" i="2"/>
  <c r="M15" i="2"/>
  <c r="M14" i="2"/>
  <c r="M13" i="2"/>
  <c r="M12" i="2"/>
  <c r="M10" i="2"/>
  <c r="M9" i="2"/>
  <c r="M8" i="2"/>
  <c r="M7" i="2"/>
  <c r="M6" i="2"/>
  <c r="M5" i="2"/>
  <c r="K15" i="2"/>
  <c r="K14" i="2"/>
  <c r="K13" i="2"/>
  <c r="K12" i="2"/>
  <c r="K10" i="2"/>
  <c r="K9" i="2"/>
  <c r="K8" i="2"/>
  <c r="K7" i="2"/>
  <c r="K6" i="2"/>
  <c r="K5" i="2"/>
  <c r="I15" i="2"/>
  <c r="I14" i="2"/>
  <c r="I13" i="2"/>
  <c r="I12" i="2"/>
  <c r="I10" i="2"/>
  <c r="I9" i="2"/>
  <c r="I8" i="2"/>
  <c r="I7" i="2"/>
  <c r="I6" i="2"/>
  <c r="I5" i="2"/>
  <c r="G15" i="2"/>
  <c r="G14" i="2"/>
  <c r="G13" i="2"/>
  <c r="G12" i="2"/>
  <c r="G10" i="2"/>
  <c r="G9" i="2"/>
  <c r="G8" i="2"/>
  <c r="G7" i="2"/>
  <c r="G6" i="2"/>
  <c r="G5" i="2"/>
  <c r="E15" i="2"/>
  <c r="E14" i="2"/>
  <c r="E13" i="2"/>
  <c r="E12" i="2"/>
  <c r="E10" i="2"/>
  <c r="E9" i="2"/>
  <c r="E8" i="2"/>
  <c r="E7" i="2"/>
  <c r="E6" i="2"/>
  <c r="E5" i="2"/>
  <c r="O16" i="1"/>
  <c r="O15" i="1"/>
  <c r="O14" i="1"/>
  <c r="O11" i="1"/>
  <c r="O10" i="1"/>
  <c r="O9" i="1"/>
  <c r="O8" i="1"/>
  <c r="O7" i="1"/>
  <c r="O6" i="1"/>
  <c r="M16" i="1"/>
  <c r="M15" i="1"/>
  <c r="M14" i="1"/>
  <c r="M13" i="1"/>
  <c r="M11" i="1"/>
  <c r="M10" i="1"/>
  <c r="M9" i="1"/>
  <c r="M8" i="1"/>
  <c r="M7" i="1"/>
  <c r="M6" i="1"/>
  <c r="K16" i="1"/>
  <c r="K15" i="1"/>
  <c r="K14" i="1"/>
  <c r="K13" i="1"/>
  <c r="K11" i="1"/>
  <c r="K10" i="1"/>
  <c r="K9" i="1"/>
  <c r="K8" i="1"/>
  <c r="K7" i="1"/>
  <c r="K6" i="1"/>
  <c r="I16" i="1"/>
  <c r="I15" i="1"/>
  <c r="I14" i="1"/>
  <c r="I13" i="1"/>
  <c r="I11" i="1"/>
  <c r="I10" i="1"/>
  <c r="I9" i="1"/>
  <c r="I8" i="1"/>
  <c r="I7" i="1"/>
  <c r="I6" i="1"/>
  <c r="G16" i="1"/>
  <c r="G15" i="1"/>
  <c r="G14" i="1"/>
  <c r="G13" i="1"/>
  <c r="G11" i="1"/>
  <c r="G10" i="1"/>
  <c r="G9" i="1"/>
  <c r="G8" i="1"/>
  <c r="G7" i="1"/>
  <c r="G6" i="1"/>
  <c r="E16" i="1"/>
  <c r="E15" i="1"/>
  <c r="E14" i="1"/>
  <c r="E13" i="1"/>
  <c r="E11" i="1"/>
  <c r="E10" i="1"/>
  <c r="E9" i="1"/>
  <c r="E8" i="1"/>
  <c r="E7" i="1"/>
  <c r="E6" i="1"/>
  <c r="N13" i="1"/>
  <c r="O13" i="1" s="1"/>
  <c r="E29" i="2"/>
  <c r="E28" i="2"/>
  <c r="G27" i="2"/>
  <c r="F26" i="2"/>
  <c r="G26" i="2" s="1"/>
  <c r="D26" i="2"/>
  <c r="E26" i="2" s="1"/>
  <c r="I26" i="2" l="1"/>
  <c r="E27" i="2"/>
  <c r="G29" i="2"/>
  <c r="G28" i="2"/>
</calcChain>
</file>

<file path=xl/comments1.xml><?xml version="1.0" encoding="utf-8"?>
<comments xmlns="http://schemas.openxmlformats.org/spreadsheetml/2006/main">
  <authors>
    <author>Window</author>
  </authors>
  <commentList>
    <comment ref="J24" authorId="0">
      <text>
        <r>
          <rPr>
            <b/>
            <sz val="9"/>
            <color indexed="81"/>
            <rFont val="Tahoma"/>
            <family val="2"/>
          </rPr>
          <t>Window:</t>
        </r>
        <r>
          <rPr>
            <sz val="9"/>
            <color indexed="81"/>
            <rFont val="Tahoma"/>
            <family val="2"/>
          </rPr>
          <t xml:space="preserve">
The minimum at this level was changed to 10,000 cubic feet
</t>
        </r>
      </text>
    </comment>
  </commentList>
</comments>
</file>

<file path=xl/sharedStrings.xml><?xml version="1.0" encoding="utf-8"?>
<sst xmlns="http://schemas.openxmlformats.org/spreadsheetml/2006/main" count="57" uniqueCount="20">
  <si>
    <t>Effective Dates</t>
  </si>
  <si>
    <t>cubic ft</t>
  </si>
  <si>
    <t>5/8" Meter Minimum</t>
  </si>
  <si>
    <t>1" Meter Minimum</t>
  </si>
  <si>
    <t>1 1/2" Meter Minimum</t>
  </si>
  <si>
    <t>2" Meter Minimum</t>
  </si>
  <si>
    <t>3" Meter Minimum</t>
  </si>
  <si>
    <t>4" Meter Minimum</t>
  </si>
  <si>
    <t>First 150 (Minimum)</t>
  </si>
  <si>
    <t>Next 950 (Up to 1,100)</t>
  </si>
  <si>
    <t>Next 8,900 (Up to 10,000)</t>
  </si>
  <si>
    <t>Over 10,000 (&gt; 10,000)</t>
  </si>
  <si>
    <t>City of Princeton Historical Presentation of  Water Rates</t>
  </si>
  <si>
    <t>CUFT</t>
  </si>
  <si>
    <t>% Inc</t>
  </si>
  <si>
    <t>Wholesale - No minimum</t>
  </si>
  <si>
    <t>City of Princeton Historical Presentation of Sewer Rates</t>
  </si>
  <si>
    <t>Per CuFt</t>
  </si>
  <si>
    <t>The gap between the tiers on Sewer Rates has not widened as much as water because the rates initially were set much closer together.  For the minimum usage the per 100 cubic feet charge in 1995 equalled $3.85 (i.e. $5.78/1.5) and there was only a difference between tiers of $0.41 per 100 cubic feet.  Prior to this latest rate increase, the rate differential between tiers had declined to $0.31 ($10.41/1.5 = $6.95 - $6.63 = $ 0.31).  After discussing this with KRWA staff, it was suggested to just go straight to a uniform volumetric rate.  This latest increase priced all sewer at $7.24 per 100 cubic feet.  Future increases will be made much simpler and can be accomplished by "across the board" percentage increases because this has now occurred.</t>
  </si>
  <si>
    <t xml:space="preserve">The easy way to raise rates is to do across the board percentage increases.  The problem with this type of rate increase is that the gaps between tiers continue to rise since a flat perecent is less on lower numbers than on higher numbers.  For example, the 40% increase that was implemented in 11/1/2000 increased the wholesale rate by $ 0.306 but the users at the opposite end of the scale, those consuming the minimum, realized an increase of $ 1.70.  After this "across the board increase" smaller users had to pay more than 5.5x out of pocket what the larger users were asked to pay.  This inequity has persisted through the years.  Again in 2006, there was an "across the board increase", but this time only 3%.  However, 3% on the smaller usage tier raised customer bills by $ 0.23 and raised the larger customer bills by $ 0.05.  From 1995 to 2014, the lowest tier saw increases of $4.35 as compared to the larger users only increasing $1.52 over the same timeframe.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</si>
</sst>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 #,##0_);_(* \(#,##0\);_(* &quot;-&quot;??_);_(@_)"/>
    <numFmt numFmtId="165" formatCode="0.0%"/>
    <numFmt numFmtId="166" formatCode="_(&quot;$&quot;* #,##0.000_);_(&quot;$&quot;* \(#,##0.000\);_(&quot;$&quot;* &quot;-&quot;??_);_(@_)"/>
    <numFmt numFmtId="167" formatCode="_(&quot;$&quot;* #,##0.0000_);_(&quot;$&quot;* \(#,##0.0000\);_(&quot;$&quot;* &quot;-&quot;??_);_(@_)"/>
  </numFmts>
  <fonts count="10" x14ac:knownFonts="1">
    <font>
      <sz val="11"/>
      <color theme="1"/>
      <name val="Calibri"/>
      <family val="2"/>
      <scheme val="minor"/>
    </font>
    <font>
      <sz val="11"/>
      <color theme="1"/>
      <name val="Calibri"/>
      <family val="2"/>
      <scheme val="minor"/>
    </font>
    <font>
      <b/>
      <sz val="12"/>
      <color theme="1"/>
      <name val="Calibri"/>
      <family val="2"/>
      <scheme val="minor"/>
    </font>
    <font>
      <sz val="9"/>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12"/>
      <color theme="1"/>
      <name val="Calibri"/>
      <family val="2"/>
      <scheme val="minor"/>
    </font>
    <font>
      <sz val="9"/>
      <color indexed="81"/>
      <name val="Tahoma"/>
      <family val="2"/>
    </font>
    <font>
      <b/>
      <sz val="9"/>
      <color indexed="81"/>
      <name val="Tahoma"/>
      <family val="2"/>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76">
    <xf numFmtId="0" fontId="0" fillId="0" borderId="0" xfId="0"/>
    <xf numFmtId="43" fontId="3" fillId="0" borderId="0" xfId="1" applyFont="1"/>
    <xf numFmtId="0" fontId="3" fillId="0" borderId="0" xfId="0" applyFont="1"/>
    <xf numFmtId="0" fontId="2" fillId="0" borderId="0" xfId="0" applyFont="1" applyAlignment="1">
      <alignment horizontal="center"/>
    </xf>
    <xf numFmtId="164" fontId="3" fillId="0" borderId="0" xfId="1" applyNumberFormat="1" applyFont="1"/>
    <xf numFmtId="0" fontId="4" fillId="0" borderId="0" xfId="0" applyFont="1" applyAlignment="1">
      <alignment horizontal="center"/>
    </xf>
    <xf numFmtId="43" fontId="3" fillId="0" borderId="0" xfId="1" applyFont="1" applyAlignment="1">
      <alignment horizontal="center"/>
    </xf>
    <xf numFmtId="0" fontId="3" fillId="0" borderId="0" xfId="0" applyFont="1" applyAlignment="1">
      <alignment horizontal="center"/>
    </xf>
    <xf numFmtId="43" fontId="3" fillId="0" borderId="0" xfId="1" applyFont="1" applyBorder="1" applyAlignment="1">
      <alignment horizontal="center"/>
    </xf>
    <xf numFmtId="43" fontId="4" fillId="0" borderId="0" xfId="1" applyFont="1" applyBorder="1" applyAlignment="1">
      <alignment horizontal="center"/>
    </xf>
    <xf numFmtId="43" fontId="4" fillId="0" borderId="0" xfId="1" applyFont="1" applyAlignment="1">
      <alignment horizontal="center"/>
    </xf>
    <xf numFmtId="164" fontId="3" fillId="0" borderId="0" xfId="1" applyNumberFormat="1" applyFont="1" applyAlignment="1">
      <alignment horizontal="center"/>
    </xf>
    <xf numFmtId="9" fontId="3" fillId="0" borderId="0" xfId="3" applyFont="1" applyAlignment="1">
      <alignment horizontal="center"/>
    </xf>
    <xf numFmtId="165" fontId="3" fillId="0" borderId="0" xfId="3" applyNumberFormat="1" applyFont="1" applyBorder="1" applyAlignment="1">
      <alignment horizontal="center"/>
    </xf>
    <xf numFmtId="0" fontId="2" fillId="0" borderId="0" xfId="0" applyFont="1" applyAlignment="1"/>
    <xf numFmtId="0" fontId="5" fillId="0" borderId="0" xfId="0" applyFont="1"/>
    <xf numFmtId="164" fontId="5" fillId="0" borderId="0" xfId="1" applyNumberFormat="1" applyFont="1"/>
    <xf numFmtId="43" fontId="5" fillId="0" borderId="0" xfId="1" applyFont="1"/>
    <xf numFmtId="0" fontId="6" fillId="0" borderId="1" xfId="0" applyFont="1" applyBorder="1" applyAlignment="1">
      <alignment horizontal="center"/>
    </xf>
    <xf numFmtId="14" fontId="6" fillId="0" borderId="1" xfId="1" applyNumberFormat="1" applyFont="1" applyBorder="1" applyAlignment="1">
      <alignment horizontal="center"/>
    </xf>
    <xf numFmtId="0" fontId="5" fillId="0" borderId="0" xfId="0" applyFont="1" applyBorder="1" applyAlignment="1">
      <alignment horizontal="center"/>
    </xf>
    <xf numFmtId="164" fontId="5" fillId="0" borderId="0" xfId="1" applyNumberFormat="1" applyFont="1" applyBorder="1" applyAlignment="1">
      <alignment horizontal="center"/>
    </xf>
    <xf numFmtId="44" fontId="5" fillId="0" borderId="4" xfId="2" applyFont="1" applyBorder="1" applyAlignment="1">
      <alignment horizontal="center"/>
    </xf>
    <xf numFmtId="165" fontId="5" fillId="0" borderId="4" xfId="3" applyNumberFormat="1" applyFont="1" applyBorder="1" applyAlignment="1">
      <alignment horizontal="center"/>
    </xf>
    <xf numFmtId="44" fontId="5" fillId="0" borderId="4" xfId="2" applyFont="1" applyBorder="1"/>
    <xf numFmtId="0" fontId="6" fillId="0" borderId="0" xfId="0" applyFont="1" applyBorder="1" applyAlignment="1">
      <alignment horizontal="center"/>
    </xf>
    <xf numFmtId="164" fontId="6" fillId="0" borderId="0" xfId="1" applyNumberFormat="1" applyFont="1" applyBorder="1" applyAlignment="1">
      <alignment horizontal="center"/>
    </xf>
    <xf numFmtId="44" fontId="6" fillId="0" borderId="4" xfId="2" applyFont="1" applyBorder="1" applyAlignment="1">
      <alignment horizontal="center"/>
    </xf>
    <xf numFmtId="43" fontId="6" fillId="0" borderId="4" xfId="1" applyFont="1" applyBorder="1" applyAlignment="1">
      <alignment horizontal="center"/>
    </xf>
    <xf numFmtId="0" fontId="5" fillId="0" borderId="0" xfId="0" applyFont="1" applyAlignment="1">
      <alignment horizontal="center"/>
    </xf>
    <xf numFmtId="164" fontId="5" fillId="0" borderId="0" xfId="1" applyNumberFormat="1" applyFont="1" applyAlignment="1">
      <alignment horizontal="center"/>
    </xf>
    <xf numFmtId="165" fontId="5" fillId="0" borderId="5" xfId="3" applyNumberFormat="1" applyFont="1" applyBorder="1" applyAlignment="1">
      <alignment horizontal="center"/>
    </xf>
    <xf numFmtId="0" fontId="6" fillId="0" borderId="0" xfId="0" applyFont="1" applyAlignment="1">
      <alignment horizontal="center"/>
    </xf>
    <xf numFmtId="164" fontId="6" fillId="0" borderId="1" xfId="1" applyNumberFormat="1" applyFont="1" applyBorder="1" applyAlignment="1">
      <alignment horizontal="center"/>
    </xf>
    <xf numFmtId="14" fontId="6" fillId="0" borderId="1" xfId="1" applyNumberFormat="1" applyFont="1" applyBorder="1" applyAlignment="1"/>
    <xf numFmtId="14" fontId="6" fillId="0" borderId="1" xfId="0" applyNumberFormat="1" applyFont="1" applyBorder="1"/>
    <xf numFmtId="14" fontId="6" fillId="0" borderId="1" xfId="1" applyNumberFormat="1" applyFont="1" applyBorder="1"/>
    <xf numFmtId="43" fontId="6" fillId="0" borderId="0" xfId="1" applyFont="1"/>
    <xf numFmtId="0" fontId="6" fillId="0" borderId="0" xfId="0" applyFont="1"/>
    <xf numFmtId="43" fontId="5" fillId="0" borderId="0" xfId="1" applyFont="1" applyBorder="1" applyAlignment="1">
      <alignment horizontal="center"/>
    </xf>
    <xf numFmtId="165" fontId="5" fillId="0" borderId="0" xfId="3" applyNumberFormat="1" applyFont="1" applyBorder="1" applyAlignment="1">
      <alignment horizontal="center"/>
    </xf>
    <xf numFmtId="43" fontId="5" fillId="0" borderId="0" xfId="1" applyFont="1" applyAlignment="1">
      <alignment horizontal="center"/>
    </xf>
    <xf numFmtId="43" fontId="6" fillId="0" borderId="0" xfId="1" applyFont="1" applyBorder="1" applyAlignment="1">
      <alignment horizontal="center"/>
    </xf>
    <xf numFmtId="43" fontId="6" fillId="0" borderId="0" xfId="1" applyFont="1" applyAlignment="1">
      <alignment horizontal="center"/>
    </xf>
    <xf numFmtId="43" fontId="5" fillId="0" borderId="4" xfId="1" applyFont="1" applyBorder="1"/>
    <xf numFmtId="43" fontId="7" fillId="0" borderId="0" xfId="1" applyFont="1"/>
    <xf numFmtId="0" fontId="7" fillId="0" borderId="0" xfId="0" applyFont="1"/>
    <xf numFmtId="44" fontId="5" fillId="0" borderId="6" xfId="2" applyFont="1" applyBorder="1" applyAlignment="1">
      <alignment horizontal="center"/>
    </xf>
    <xf numFmtId="0" fontId="5" fillId="0" borderId="1" xfId="0" applyFont="1" applyBorder="1"/>
    <xf numFmtId="44" fontId="5" fillId="0" borderId="6" xfId="2" applyFont="1" applyBorder="1"/>
    <xf numFmtId="165" fontId="5" fillId="0" borderId="6" xfId="3" applyNumberFormat="1" applyFont="1" applyBorder="1"/>
    <xf numFmtId="165" fontId="5" fillId="0" borderId="4" xfId="3" applyNumberFormat="1" applyFont="1" applyBorder="1"/>
    <xf numFmtId="165" fontId="5" fillId="0" borderId="5" xfId="3" applyNumberFormat="1" applyFont="1" applyBorder="1"/>
    <xf numFmtId="167" fontId="3" fillId="0" borderId="0" xfId="2" applyNumberFormat="1" applyFont="1"/>
    <xf numFmtId="44" fontId="5" fillId="0" borderId="0" xfId="2" applyFont="1"/>
    <xf numFmtId="166" fontId="5" fillId="0" borderId="4" xfId="2" applyNumberFormat="1" applyFont="1" applyBorder="1"/>
    <xf numFmtId="166" fontId="5" fillId="0" borderId="5" xfId="2" applyNumberFormat="1" applyFont="1" applyBorder="1"/>
    <xf numFmtId="167" fontId="5" fillId="0" borderId="4" xfId="2" applyNumberFormat="1" applyFont="1" applyBorder="1"/>
    <xf numFmtId="167" fontId="5" fillId="0" borderId="5" xfId="2" applyNumberFormat="1" applyFont="1" applyBorder="1"/>
    <xf numFmtId="167" fontId="3" fillId="0" borderId="0" xfId="1" applyNumberFormat="1" applyFont="1"/>
    <xf numFmtId="165" fontId="3" fillId="0" borderId="0" xfId="3" applyNumberFormat="1" applyFont="1"/>
    <xf numFmtId="44" fontId="3" fillId="0" borderId="0" xfId="2" applyFont="1" applyBorder="1" applyAlignment="1">
      <alignment horizontal="center"/>
    </xf>
    <xf numFmtId="165" fontId="5" fillId="2" borderId="4" xfId="3" applyNumberFormat="1" applyFont="1" applyFill="1" applyBorder="1" applyAlignment="1">
      <alignment horizontal="center"/>
    </xf>
    <xf numFmtId="43" fontId="6" fillId="2" borderId="4" xfId="1" applyFont="1" applyFill="1" applyBorder="1" applyAlignment="1">
      <alignment horizontal="center"/>
    </xf>
    <xf numFmtId="165" fontId="5" fillId="2" borderId="5" xfId="3" applyNumberFormat="1" applyFont="1" applyFill="1" applyBorder="1" applyAlignment="1">
      <alignment horizontal="center"/>
    </xf>
    <xf numFmtId="165" fontId="5" fillId="2" borderId="2" xfId="3" applyNumberFormat="1" applyFont="1" applyFill="1" applyBorder="1" applyAlignment="1">
      <alignment horizontal="center"/>
    </xf>
    <xf numFmtId="43" fontId="6" fillId="2" borderId="2" xfId="1" applyFont="1" applyFill="1" applyBorder="1" applyAlignment="1">
      <alignment horizontal="center"/>
    </xf>
    <xf numFmtId="165" fontId="5" fillId="2" borderId="3" xfId="3" applyNumberFormat="1" applyFont="1" applyFill="1" applyBorder="1" applyAlignment="1">
      <alignment horizontal="center"/>
    </xf>
    <xf numFmtId="164" fontId="3" fillId="2" borderId="0" xfId="1" applyNumberFormat="1" applyFont="1" applyFill="1"/>
    <xf numFmtId="166" fontId="5" fillId="0" borderId="4" xfId="2" applyNumberFormat="1" applyFont="1" applyFill="1" applyBorder="1"/>
    <xf numFmtId="166" fontId="5" fillId="0" borderId="5" xfId="2" applyNumberFormat="1" applyFont="1" applyFill="1" applyBorder="1"/>
    <xf numFmtId="164" fontId="6" fillId="0" borderId="0" xfId="1" applyNumberFormat="1" applyFont="1"/>
    <xf numFmtId="164" fontId="5" fillId="0" borderId="4" xfId="1" applyNumberFormat="1" applyFont="1" applyBorder="1"/>
    <xf numFmtId="0" fontId="2" fillId="0" borderId="0" xfId="0" applyFont="1" applyAlignment="1">
      <alignment horizontal="center"/>
    </xf>
    <xf numFmtId="0" fontId="3" fillId="0" borderId="0" xfId="0" applyFont="1" applyAlignment="1">
      <alignment horizontal="center" vertical="center" wrapText="1"/>
    </xf>
    <xf numFmtId="0" fontId="5" fillId="0" borderId="0" xfId="0" applyFont="1" applyAlignment="1">
      <alignment horizontal="center"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
  <sheetViews>
    <sheetView tabSelected="1" topLeftCell="A4" workbookViewId="0">
      <selection activeCell="R16" sqref="R16"/>
    </sheetView>
  </sheetViews>
  <sheetFormatPr defaultRowHeight="12" x14ac:dyDescent="0.2"/>
  <cols>
    <col min="1" max="1" width="21.140625" style="2" bestFit="1" customWidth="1"/>
    <col min="2" max="2" width="7.5703125" style="4" bestFit="1" customWidth="1"/>
    <col min="3" max="3" width="8.7109375" style="4" bestFit="1" customWidth="1"/>
    <col min="4" max="4" width="9.7109375" style="4" bestFit="1" customWidth="1"/>
    <col min="5" max="5" width="5.7109375" style="4" bestFit="1" customWidth="1"/>
    <col min="6" max="6" width="9.7109375" style="4" bestFit="1" customWidth="1"/>
    <col min="7" max="7" width="5.7109375" style="4" bestFit="1" customWidth="1"/>
    <col min="8" max="8" width="9.7109375" style="4" bestFit="1" customWidth="1"/>
    <col min="9" max="9" width="5.7109375" style="4" bestFit="1" customWidth="1"/>
    <col min="10" max="10" width="9.7109375" style="4" bestFit="1" customWidth="1"/>
    <col min="11" max="11" width="4.85546875" style="4" bestFit="1" customWidth="1"/>
    <col min="12" max="12" width="8.7109375" style="4" bestFit="1" customWidth="1"/>
    <col min="13" max="13" width="5.7109375" style="4" bestFit="1" customWidth="1"/>
    <col min="14" max="14" width="8.7109375" style="4" bestFit="1" customWidth="1"/>
    <col min="15" max="15" width="5.7109375" style="4" bestFit="1" customWidth="1"/>
    <col min="16" max="16" width="8.28515625" style="4" customWidth="1"/>
    <col min="17" max="17" width="9.7109375" style="4" customWidth="1"/>
    <col min="18" max="18" width="9.5703125" style="4" customWidth="1"/>
    <col min="19" max="19" width="8.28515625" style="4" customWidth="1"/>
    <col min="20" max="20" width="7" style="1" customWidth="1"/>
    <col min="21" max="21" width="7.140625" style="1" customWidth="1"/>
    <col min="22" max="22" width="8" style="1" customWidth="1"/>
    <col min="23" max="23" width="6.85546875" style="1" bestFit="1" customWidth="1"/>
    <col min="24" max="24" width="8.140625" style="1" bestFit="1" customWidth="1"/>
    <col min="25" max="25" width="8.140625" style="2" bestFit="1" customWidth="1"/>
    <col min="26" max="28" width="8.140625" style="2" customWidth="1"/>
    <col min="29" max="29" width="9" style="2" bestFit="1" customWidth="1"/>
    <col min="30" max="16384" width="9.140625" style="2"/>
  </cols>
  <sheetData>
    <row r="1" spans="1:29" ht="15.75" x14ac:dyDescent="0.25">
      <c r="A1" s="73" t="s">
        <v>12</v>
      </c>
      <c r="B1" s="73"/>
      <c r="C1" s="73"/>
      <c r="D1" s="73"/>
      <c r="E1" s="73"/>
      <c r="F1" s="73"/>
      <c r="G1" s="73"/>
      <c r="H1" s="73"/>
      <c r="I1" s="73"/>
      <c r="J1" s="73"/>
      <c r="K1" s="73"/>
      <c r="L1" s="73"/>
      <c r="M1" s="73"/>
      <c r="N1" s="73"/>
      <c r="O1" s="73"/>
      <c r="P1" s="14"/>
      <c r="Q1" s="14"/>
      <c r="R1" s="14"/>
      <c r="S1" s="14"/>
    </row>
    <row r="2" spans="1:29" ht="15.75" x14ac:dyDescent="0.25">
      <c r="A2" s="3"/>
      <c r="B2" s="3"/>
      <c r="C2" s="3"/>
      <c r="D2" s="3"/>
      <c r="E2" s="3"/>
      <c r="F2" s="3"/>
      <c r="G2" s="3"/>
      <c r="H2" s="3"/>
      <c r="I2" s="3"/>
      <c r="J2" s="3"/>
      <c r="K2" s="3"/>
      <c r="L2" s="3"/>
      <c r="M2" s="3"/>
      <c r="N2" s="3"/>
      <c r="O2" s="3"/>
      <c r="P2" s="3"/>
      <c r="Q2" s="3"/>
      <c r="R2" s="3"/>
      <c r="S2" s="3"/>
    </row>
    <row r="3" spans="1:29" ht="15.75" x14ac:dyDescent="0.25">
      <c r="A3" s="3"/>
      <c r="B3" s="3"/>
      <c r="C3" s="3"/>
      <c r="D3" s="3"/>
      <c r="E3" s="3"/>
      <c r="F3" s="3"/>
      <c r="G3" s="3"/>
      <c r="H3" s="3"/>
      <c r="I3" s="3"/>
      <c r="J3" s="3"/>
      <c r="K3" s="3"/>
      <c r="L3" s="3"/>
      <c r="M3" s="3"/>
      <c r="N3" s="3"/>
      <c r="O3" s="3"/>
      <c r="P3" s="3"/>
      <c r="Q3" s="3"/>
      <c r="R3" s="3"/>
      <c r="S3" s="3"/>
    </row>
    <row r="4" spans="1:29" ht="12.75" x14ac:dyDescent="0.2">
      <c r="A4" s="15"/>
      <c r="B4" s="16"/>
      <c r="C4" s="16"/>
      <c r="D4" s="17"/>
      <c r="E4" s="17"/>
      <c r="F4" s="17"/>
      <c r="G4" s="17"/>
      <c r="H4" s="17"/>
      <c r="I4" s="17"/>
      <c r="J4" s="17"/>
      <c r="K4" s="17"/>
      <c r="L4" s="17"/>
      <c r="M4" s="17"/>
      <c r="N4" s="17"/>
      <c r="O4" s="17"/>
      <c r="P4" s="1"/>
      <c r="Q4" s="1"/>
      <c r="R4" s="1"/>
      <c r="S4" s="1"/>
    </row>
    <row r="5" spans="1:29" s="7" customFormat="1" ht="12.75" x14ac:dyDescent="0.2">
      <c r="A5" s="18" t="s">
        <v>0</v>
      </c>
      <c r="B5" s="18" t="s">
        <v>13</v>
      </c>
      <c r="C5" s="19">
        <v>34881</v>
      </c>
      <c r="D5" s="19">
        <v>36831</v>
      </c>
      <c r="E5" s="19" t="s">
        <v>14</v>
      </c>
      <c r="F5" s="19">
        <v>37530</v>
      </c>
      <c r="G5" s="19" t="s">
        <v>14</v>
      </c>
      <c r="H5" s="19">
        <v>38292</v>
      </c>
      <c r="I5" s="19" t="s">
        <v>14</v>
      </c>
      <c r="J5" s="19">
        <v>39022</v>
      </c>
      <c r="K5" s="19" t="s">
        <v>14</v>
      </c>
      <c r="L5" s="19">
        <v>40544</v>
      </c>
      <c r="M5" s="19" t="s">
        <v>14</v>
      </c>
      <c r="N5" s="19">
        <v>41883</v>
      </c>
      <c r="O5" s="19" t="s">
        <v>14</v>
      </c>
      <c r="P5" s="11"/>
      <c r="Q5" s="6"/>
      <c r="R5" s="6"/>
      <c r="S5" s="6"/>
      <c r="T5" s="6"/>
      <c r="U5" s="6"/>
      <c r="V5" s="6"/>
      <c r="W5" s="6"/>
      <c r="X5" s="6"/>
    </row>
    <row r="6" spans="1:29" s="7" customFormat="1" ht="12.75" x14ac:dyDescent="0.2">
      <c r="A6" s="20" t="s">
        <v>2</v>
      </c>
      <c r="B6" s="21">
        <v>150</v>
      </c>
      <c r="C6" s="22">
        <v>4.25</v>
      </c>
      <c r="D6" s="22">
        <v>5.95</v>
      </c>
      <c r="E6" s="62">
        <f>D6/C6-1</f>
        <v>0.40000000000000013</v>
      </c>
      <c r="F6" s="22">
        <v>6.95</v>
      </c>
      <c r="G6" s="23">
        <f>F6/D6-1</f>
        <v>0.16806722689075637</v>
      </c>
      <c r="H6" s="22">
        <v>7.75</v>
      </c>
      <c r="I6" s="23">
        <f>H6/F6-1</f>
        <v>0.1151079136690647</v>
      </c>
      <c r="J6" s="22">
        <v>7.98</v>
      </c>
      <c r="K6" s="65">
        <f>J6/H6-1</f>
        <v>2.9677419354838808E-2</v>
      </c>
      <c r="L6" s="24">
        <v>8</v>
      </c>
      <c r="M6" s="23">
        <f>L6/J6-1</f>
        <v>2.5062656641603454E-3</v>
      </c>
      <c r="N6" s="24">
        <v>8.6</v>
      </c>
      <c r="O6" s="23">
        <f>N6/L6-1</f>
        <v>7.4999999999999956E-2</v>
      </c>
      <c r="P6" s="60"/>
      <c r="Q6" s="61"/>
      <c r="S6" s="13"/>
      <c r="T6" s="6"/>
      <c r="U6" s="6"/>
      <c r="V6" s="6"/>
      <c r="W6" s="6"/>
      <c r="X6" s="6"/>
      <c r="Y6" s="2"/>
      <c r="Z6" s="2"/>
      <c r="AA6" s="2"/>
      <c r="AB6" s="2"/>
      <c r="AC6" s="2"/>
    </row>
    <row r="7" spans="1:29" s="7" customFormat="1" ht="12.75" x14ac:dyDescent="0.2">
      <c r="A7" s="20" t="s">
        <v>3</v>
      </c>
      <c r="B7" s="21">
        <v>750</v>
      </c>
      <c r="C7" s="22">
        <v>12.65</v>
      </c>
      <c r="D7" s="22">
        <v>17.71</v>
      </c>
      <c r="E7" s="62">
        <f t="shared" ref="E7:E11" si="0">D7/C7-1</f>
        <v>0.40000000000000013</v>
      </c>
      <c r="F7" s="22">
        <v>21.11</v>
      </c>
      <c r="G7" s="23">
        <f t="shared" ref="G7:O11" si="1">F7/D7-1</f>
        <v>0.19198193111236583</v>
      </c>
      <c r="H7" s="22">
        <v>23.35</v>
      </c>
      <c r="I7" s="23">
        <f t="shared" si="1"/>
        <v>0.10611084793936532</v>
      </c>
      <c r="J7" s="22">
        <v>24.06</v>
      </c>
      <c r="K7" s="65">
        <f t="shared" si="1"/>
        <v>3.040685224839379E-2</v>
      </c>
      <c r="L7" s="24">
        <v>24.884000000000004</v>
      </c>
      <c r="M7" s="23">
        <f t="shared" si="1"/>
        <v>3.4247714048212918E-2</v>
      </c>
      <c r="N7" s="24">
        <v>27</v>
      </c>
      <c r="O7" s="23">
        <f t="shared" si="1"/>
        <v>8.5034560360070621E-2</v>
      </c>
      <c r="P7" s="12"/>
      <c r="Q7" s="8"/>
      <c r="S7" s="13"/>
      <c r="T7" s="6"/>
      <c r="U7" s="6"/>
      <c r="V7" s="6"/>
      <c r="W7" s="6"/>
      <c r="X7" s="6"/>
      <c r="Y7" s="2"/>
      <c r="Z7" s="2"/>
      <c r="AA7" s="2"/>
      <c r="AB7" s="2"/>
      <c r="AC7" s="2"/>
    </row>
    <row r="8" spans="1:29" s="7" customFormat="1" ht="12.75" x14ac:dyDescent="0.2">
      <c r="A8" s="20" t="s">
        <v>4</v>
      </c>
      <c r="B8" s="21">
        <v>2000</v>
      </c>
      <c r="C8" s="22">
        <v>27.45</v>
      </c>
      <c r="D8" s="22">
        <v>38.43</v>
      </c>
      <c r="E8" s="62">
        <f t="shared" si="0"/>
        <v>0.40000000000000013</v>
      </c>
      <c r="F8" s="22">
        <v>46.29</v>
      </c>
      <c r="G8" s="23">
        <f t="shared" si="1"/>
        <v>0.20452771272443404</v>
      </c>
      <c r="H8" s="22">
        <v>51.89</v>
      </c>
      <c r="I8" s="23">
        <f t="shared" si="1"/>
        <v>0.12097645279758051</v>
      </c>
      <c r="J8" s="22">
        <v>53.42</v>
      </c>
      <c r="K8" s="65">
        <f t="shared" si="1"/>
        <v>2.9485449990364287E-2</v>
      </c>
      <c r="L8" s="24">
        <v>56.711000000000013</v>
      </c>
      <c r="M8" s="23">
        <f t="shared" si="1"/>
        <v>6.1606140022463673E-2</v>
      </c>
      <c r="N8" s="24">
        <v>61.8</v>
      </c>
      <c r="O8" s="23">
        <f t="shared" si="1"/>
        <v>8.9735677381812762E-2</v>
      </c>
      <c r="P8" s="12"/>
      <c r="Q8" s="8"/>
      <c r="S8" s="13"/>
      <c r="T8" s="6"/>
      <c r="U8" s="6"/>
      <c r="V8" s="6"/>
      <c r="W8" s="6"/>
      <c r="X8" s="6"/>
      <c r="Y8" s="2"/>
      <c r="Z8" s="2"/>
      <c r="AA8" s="2"/>
      <c r="AB8" s="2"/>
      <c r="AC8" s="2"/>
    </row>
    <row r="9" spans="1:29" s="7" customFormat="1" ht="12.75" x14ac:dyDescent="0.2">
      <c r="A9" s="20" t="s">
        <v>5</v>
      </c>
      <c r="B9" s="21">
        <v>3800</v>
      </c>
      <c r="C9" s="22">
        <v>47.25</v>
      </c>
      <c r="D9" s="22">
        <v>66.150000000000006</v>
      </c>
      <c r="E9" s="62">
        <f t="shared" si="0"/>
        <v>0.40000000000000013</v>
      </c>
      <c r="F9" s="22">
        <v>80.13</v>
      </c>
      <c r="G9" s="23">
        <f t="shared" si="1"/>
        <v>0.21133786848072544</v>
      </c>
      <c r="H9" s="22">
        <v>90.77</v>
      </c>
      <c r="I9" s="23">
        <f t="shared" si="1"/>
        <v>0.1327842256333458</v>
      </c>
      <c r="J9" s="22">
        <v>93.38</v>
      </c>
      <c r="K9" s="65">
        <f t="shared" si="1"/>
        <v>2.8753993610223683E-2</v>
      </c>
      <c r="L9" s="24">
        <v>100.66700000000003</v>
      </c>
      <c r="M9" s="23">
        <f t="shared" si="1"/>
        <v>7.8035982008995974E-2</v>
      </c>
      <c r="N9" s="24">
        <v>109.94</v>
      </c>
      <c r="O9" s="23">
        <f t="shared" si="1"/>
        <v>9.2115589021227962E-2</v>
      </c>
      <c r="P9" s="12"/>
      <c r="Q9" s="8"/>
      <c r="S9" s="13"/>
      <c r="T9" s="6"/>
      <c r="U9" s="6"/>
      <c r="V9" s="6"/>
      <c r="W9" s="6"/>
      <c r="X9" s="6"/>
      <c r="Y9" s="2"/>
      <c r="Z9" s="2"/>
      <c r="AA9" s="2"/>
      <c r="AB9" s="2"/>
      <c r="AC9" s="2"/>
    </row>
    <row r="10" spans="1:29" s="7" customFormat="1" ht="12.75" x14ac:dyDescent="0.2">
      <c r="A10" s="20" t="s">
        <v>6</v>
      </c>
      <c r="B10" s="21">
        <v>7400</v>
      </c>
      <c r="C10" s="22">
        <v>86.85</v>
      </c>
      <c r="D10" s="22">
        <v>121.59</v>
      </c>
      <c r="E10" s="62">
        <f t="shared" si="0"/>
        <v>0.40000000000000013</v>
      </c>
      <c r="F10" s="22">
        <v>147.81</v>
      </c>
      <c r="G10" s="23">
        <f t="shared" si="1"/>
        <v>0.21564273377744869</v>
      </c>
      <c r="H10" s="22">
        <v>168.53</v>
      </c>
      <c r="I10" s="23">
        <f t="shared" si="1"/>
        <v>0.14017996076043571</v>
      </c>
      <c r="J10" s="22">
        <v>173.3</v>
      </c>
      <c r="K10" s="65">
        <f t="shared" si="1"/>
        <v>2.8303566130659208E-2</v>
      </c>
      <c r="L10" s="24">
        <v>188.57900000000006</v>
      </c>
      <c r="M10" s="23">
        <f t="shared" si="1"/>
        <v>8.8165031736872734E-2</v>
      </c>
      <c r="N10" s="24">
        <v>206.2</v>
      </c>
      <c r="O10" s="23">
        <f t="shared" si="1"/>
        <v>9.3440945174170675E-2</v>
      </c>
      <c r="P10" s="12"/>
      <c r="Q10" s="8"/>
      <c r="S10" s="13"/>
      <c r="T10" s="6"/>
      <c r="U10" s="6"/>
      <c r="V10" s="6"/>
      <c r="W10" s="6"/>
      <c r="X10" s="6"/>
      <c r="Y10" s="2"/>
      <c r="Z10" s="2"/>
      <c r="AA10" s="2"/>
      <c r="AB10" s="2"/>
      <c r="AC10" s="2"/>
    </row>
    <row r="11" spans="1:29" s="7" customFormat="1" ht="12.75" x14ac:dyDescent="0.2">
      <c r="A11" s="20" t="s">
        <v>7</v>
      </c>
      <c r="B11" s="21">
        <v>19450</v>
      </c>
      <c r="C11" s="22">
        <v>195.78</v>
      </c>
      <c r="D11" s="22">
        <v>274.08999999999997</v>
      </c>
      <c r="E11" s="62">
        <f t="shared" si="0"/>
        <v>0.39998978445193578</v>
      </c>
      <c r="F11" s="22">
        <v>337.5</v>
      </c>
      <c r="G11" s="23">
        <f t="shared" si="1"/>
        <v>0.23134736765296071</v>
      </c>
      <c r="H11" s="22">
        <v>393.84</v>
      </c>
      <c r="I11" s="23">
        <f t="shared" si="1"/>
        <v>0.16693333333333316</v>
      </c>
      <c r="J11" s="22">
        <v>404.9</v>
      </c>
      <c r="K11" s="65">
        <f t="shared" si="1"/>
        <v>2.8082470038594431E-2</v>
      </c>
      <c r="L11" s="24">
        <v>443.33900000000017</v>
      </c>
      <c r="M11" s="23">
        <f t="shared" si="1"/>
        <v>9.4934551741171047E-2</v>
      </c>
      <c r="N11" s="24">
        <v>491.86</v>
      </c>
      <c r="O11" s="23">
        <f t="shared" si="1"/>
        <v>0.10944446574742983</v>
      </c>
      <c r="P11" s="12"/>
      <c r="Q11" s="8"/>
      <c r="S11" s="13"/>
      <c r="T11" s="6"/>
      <c r="U11" s="6"/>
      <c r="V11" s="6"/>
      <c r="W11" s="6"/>
      <c r="X11" s="6"/>
      <c r="Y11" s="2"/>
      <c r="Z11" s="2"/>
      <c r="AA11" s="2"/>
      <c r="AB11" s="2"/>
      <c r="AC11" s="2"/>
    </row>
    <row r="12" spans="1:29" s="5" customFormat="1" ht="12.75" x14ac:dyDescent="0.2">
      <c r="A12" s="25"/>
      <c r="B12" s="26"/>
      <c r="C12" s="27"/>
      <c r="D12" s="27"/>
      <c r="E12" s="63"/>
      <c r="F12" s="27"/>
      <c r="G12" s="28"/>
      <c r="H12" s="27"/>
      <c r="I12" s="28"/>
      <c r="J12" s="27"/>
      <c r="K12" s="66"/>
      <c r="L12" s="24"/>
      <c r="M12" s="28"/>
      <c r="N12" s="24"/>
      <c r="O12" s="28"/>
      <c r="P12" s="12"/>
      <c r="Q12" s="9"/>
      <c r="S12" s="13"/>
      <c r="T12" s="10"/>
      <c r="U12" s="10"/>
      <c r="V12" s="10"/>
      <c r="W12" s="10"/>
      <c r="X12" s="10"/>
      <c r="Y12" s="2"/>
      <c r="Z12" s="2"/>
      <c r="AA12" s="2"/>
      <c r="AB12" s="2"/>
      <c r="AC12" s="2"/>
    </row>
    <row r="13" spans="1:29" ht="12.75" x14ac:dyDescent="0.2">
      <c r="A13" s="29" t="s">
        <v>8</v>
      </c>
      <c r="B13" s="30"/>
      <c r="C13" s="57">
        <v>4.25</v>
      </c>
      <c r="D13" s="57">
        <v>5.95</v>
      </c>
      <c r="E13" s="62">
        <f t="shared" ref="E13:E18" si="2">D13/C13-1</f>
        <v>0.40000000000000013</v>
      </c>
      <c r="F13" s="57">
        <v>6.95</v>
      </c>
      <c r="G13" s="23">
        <f t="shared" ref="G13:O18" si="3">F13/D13-1</f>
        <v>0.16806722689075637</v>
      </c>
      <c r="H13" s="57">
        <v>7.75</v>
      </c>
      <c r="I13" s="23">
        <f t="shared" si="3"/>
        <v>0.1151079136690647</v>
      </c>
      <c r="J13" s="57">
        <v>7.98</v>
      </c>
      <c r="K13" s="65">
        <f t="shared" si="3"/>
        <v>2.9677419354838808E-2</v>
      </c>
      <c r="L13" s="57">
        <v>8</v>
      </c>
      <c r="M13" s="23">
        <f t="shared" si="3"/>
        <v>2.5062656641603454E-3</v>
      </c>
      <c r="N13" s="57">
        <f>N6</f>
        <v>8.6</v>
      </c>
      <c r="O13" s="23">
        <f t="shared" si="3"/>
        <v>7.4999999999999956E-2</v>
      </c>
      <c r="P13" s="12"/>
      <c r="Q13" s="6"/>
      <c r="S13" s="13"/>
    </row>
    <row r="14" spans="1:29" ht="12.75" x14ac:dyDescent="0.2">
      <c r="A14" s="29" t="s">
        <v>9</v>
      </c>
      <c r="B14" s="30"/>
      <c r="C14" s="57">
        <v>1.4</v>
      </c>
      <c r="D14" s="57">
        <v>1.96</v>
      </c>
      <c r="E14" s="62">
        <f t="shared" si="2"/>
        <v>0.40000000000000013</v>
      </c>
      <c r="F14" s="57">
        <v>2.36</v>
      </c>
      <c r="G14" s="23">
        <f t="shared" si="3"/>
        <v>0.20408163265306123</v>
      </c>
      <c r="H14" s="57">
        <v>2.6</v>
      </c>
      <c r="I14" s="23">
        <f t="shared" si="3"/>
        <v>0.10169491525423746</v>
      </c>
      <c r="J14" s="57">
        <v>2.68</v>
      </c>
      <c r="K14" s="65">
        <f t="shared" si="3"/>
        <v>3.0769230769230882E-2</v>
      </c>
      <c r="L14" s="57">
        <v>2.8140000000000005</v>
      </c>
      <c r="M14" s="23">
        <f t="shared" si="3"/>
        <v>5.0000000000000044E-2</v>
      </c>
      <c r="N14" s="57">
        <v>3.0672999999999999</v>
      </c>
      <c r="O14" s="23">
        <f t="shared" si="3"/>
        <v>9.0014214641080059E-2</v>
      </c>
      <c r="P14" s="12"/>
      <c r="Q14" s="6"/>
      <c r="S14" s="13"/>
    </row>
    <row r="15" spans="1:29" ht="12.75" x14ac:dyDescent="0.2">
      <c r="A15" s="29" t="s">
        <v>10</v>
      </c>
      <c r="B15" s="30"/>
      <c r="C15" s="57">
        <v>1.1000000000000001</v>
      </c>
      <c r="D15" s="57">
        <v>1.54</v>
      </c>
      <c r="E15" s="62">
        <f t="shared" si="2"/>
        <v>0.39999999999999991</v>
      </c>
      <c r="F15" s="57">
        <v>1.88</v>
      </c>
      <c r="G15" s="23">
        <f t="shared" si="3"/>
        <v>0.22077922077922074</v>
      </c>
      <c r="H15" s="57">
        <v>2.16</v>
      </c>
      <c r="I15" s="23">
        <f t="shared" si="3"/>
        <v>0.14893617021276606</v>
      </c>
      <c r="J15" s="57">
        <v>2.2200000000000002</v>
      </c>
      <c r="K15" s="65">
        <f t="shared" si="3"/>
        <v>2.7777777777777901E-2</v>
      </c>
      <c r="L15" s="57">
        <v>2.4420000000000006</v>
      </c>
      <c r="M15" s="23">
        <f t="shared" si="3"/>
        <v>0.10000000000000009</v>
      </c>
      <c r="N15" s="57">
        <v>2.6739999999999999</v>
      </c>
      <c r="O15" s="23">
        <f t="shared" si="3"/>
        <v>9.500409500409468E-2</v>
      </c>
      <c r="P15" s="12"/>
      <c r="Q15" s="6"/>
      <c r="S15" s="13"/>
    </row>
    <row r="16" spans="1:29" ht="12.75" x14ac:dyDescent="0.2">
      <c r="A16" s="29" t="s">
        <v>11</v>
      </c>
      <c r="B16" s="30"/>
      <c r="C16" s="58">
        <v>0.85</v>
      </c>
      <c r="D16" s="58">
        <v>1.19</v>
      </c>
      <c r="E16" s="64">
        <f t="shared" si="2"/>
        <v>0.39999999999999991</v>
      </c>
      <c r="F16" s="58">
        <v>1.49</v>
      </c>
      <c r="G16" s="31">
        <f t="shared" si="3"/>
        <v>0.25210084033613445</v>
      </c>
      <c r="H16" s="58">
        <v>1.79</v>
      </c>
      <c r="I16" s="31">
        <f t="shared" si="3"/>
        <v>0.20134228187919456</v>
      </c>
      <c r="J16" s="58">
        <v>1.84</v>
      </c>
      <c r="K16" s="67">
        <f t="shared" si="3"/>
        <v>2.7932960893854775E-2</v>
      </c>
      <c r="L16" s="58">
        <v>2.0240000000000005</v>
      </c>
      <c r="M16" s="31">
        <f t="shared" si="3"/>
        <v>0.10000000000000031</v>
      </c>
      <c r="N16" s="58">
        <v>2.2871000000000001</v>
      </c>
      <c r="O16" s="31">
        <f t="shared" si="3"/>
        <v>0.12999011857707488</v>
      </c>
      <c r="P16" s="12"/>
      <c r="Q16" s="6"/>
      <c r="S16" s="13"/>
    </row>
    <row r="17" spans="1:19" x14ac:dyDescent="0.2">
      <c r="C17" s="59"/>
      <c r="D17" s="59"/>
      <c r="F17" s="59"/>
      <c r="H17" s="59"/>
      <c r="J17" s="59"/>
      <c r="K17" s="68"/>
      <c r="L17" s="59"/>
      <c r="N17" s="59"/>
      <c r="S17" s="13"/>
    </row>
    <row r="18" spans="1:19" ht="12.75" x14ac:dyDescent="0.2">
      <c r="A18" s="2" t="s">
        <v>15</v>
      </c>
      <c r="C18" s="53">
        <f>C16*0.9</f>
        <v>0.76500000000000001</v>
      </c>
      <c r="D18" s="53">
        <f>D16*0.9</f>
        <v>1.071</v>
      </c>
      <c r="E18" s="62">
        <f t="shared" si="2"/>
        <v>0.39999999999999991</v>
      </c>
      <c r="F18" s="53">
        <f>F16*0.9</f>
        <v>1.341</v>
      </c>
      <c r="G18" s="23">
        <f t="shared" si="3"/>
        <v>0.25210084033613445</v>
      </c>
      <c r="H18" s="53">
        <f>H16</f>
        <v>1.79</v>
      </c>
      <c r="I18" s="23">
        <f t="shared" si="3"/>
        <v>0.33482475764354969</v>
      </c>
      <c r="J18" s="53">
        <f>J16</f>
        <v>1.84</v>
      </c>
      <c r="K18" s="65">
        <f t="shared" si="3"/>
        <v>2.7932960893854775E-2</v>
      </c>
      <c r="L18" s="53">
        <f>L16</f>
        <v>2.0240000000000005</v>
      </c>
      <c r="M18" s="23">
        <f t="shared" si="3"/>
        <v>0.10000000000000031</v>
      </c>
      <c r="N18" s="53">
        <f>N16</f>
        <v>2.2871000000000001</v>
      </c>
      <c r="O18" s="23">
        <f t="shared" si="3"/>
        <v>0.12999011857707488</v>
      </c>
      <c r="P18" s="60"/>
      <c r="Q18" s="61"/>
    </row>
    <row r="19" spans="1:19" x14ac:dyDescent="0.2">
      <c r="N19" s="59"/>
    </row>
    <row r="21" spans="1:19" x14ac:dyDescent="0.2">
      <c r="A21" s="74" t="s">
        <v>19</v>
      </c>
      <c r="B21" s="74"/>
      <c r="C21" s="74"/>
      <c r="D21" s="74"/>
      <c r="E21" s="74"/>
      <c r="F21" s="74"/>
      <c r="G21" s="74"/>
      <c r="H21" s="74"/>
      <c r="I21" s="74"/>
      <c r="J21" s="74"/>
      <c r="K21" s="74"/>
      <c r="L21" s="74"/>
      <c r="M21" s="74"/>
      <c r="N21" s="74"/>
      <c r="O21" s="74"/>
    </row>
    <row r="22" spans="1:19" x14ac:dyDescent="0.2">
      <c r="A22" s="74"/>
      <c r="B22" s="74"/>
      <c r="C22" s="74"/>
      <c r="D22" s="74"/>
      <c r="E22" s="74"/>
      <c r="F22" s="74"/>
      <c r="G22" s="74"/>
      <c r="H22" s="74"/>
      <c r="I22" s="74"/>
      <c r="J22" s="74"/>
      <c r="K22" s="74"/>
      <c r="L22" s="74"/>
      <c r="M22" s="74"/>
      <c r="N22" s="74"/>
      <c r="O22" s="74"/>
    </row>
    <row r="23" spans="1:19" x14ac:dyDescent="0.2">
      <c r="A23" s="74"/>
      <c r="B23" s="74"/>
      <c r="C23" s="74"/>
      <c r="D23" s="74"/>
      <c r="E23" s="74"/>
      <c r="F23" s="74"/>
      <c r="G23" s="74"/>
      <c r="H23" s="74"/>
      <c r="I23" s="74"/>
      <c r="J23" s="74"/>
      <c r="K23" s="74"/>
      <c r="L23" s="74"/>
      <c r="M23" s="74"/>
      <c r="N23" s="74"/>
      <c r="O23" s="74"/>
    </row>
    <row r="24" spans="1:19" x14ac:dyDescent="0.2">
      <c r="A24" s="74"/>
      <c r="B24" s="74"/>
      <c r="C24" s="74"/>
      <c r="D24" s="74"/>
      <c r="E24" s="74"/>
      <c r="F24" s="74"/>
      <c r="G24" s="74"/>
      <c r="H24" s="74"/>
      <c r="I24" s="74"/>
      <c r="J24" s="74"/>
      <c r="K24" s="74"/>
      <c r="L24" s="74"/>
      <c r="M24" s="74"/>
      <c r="N24" s="74"/>
      <c r="O24" s="74"/>
    </row>
    <row r="25" spans="1:19" x14ac:dyDescent="0.2">
      <c r="A25" s="74"/>
      <c r="B25" s="74"/>
      <c r="C25" s="74"/>
      <c r="D25" s="74"/>
      <c r="E25" s="74"/>
      <c r="F25" s="74"/>
      <c r="G25" s="74"/>
      <c r="H25" s="74"/>
      <c r="I25" s="74"/>
      <c r="J25" s="74"/>
      <c r="K25" s="74"/>
      <c r="L25" s="74"/>
      <c r="M25" s="74"/>
      <c r="N25" s="74"/>
      <c r="O25" s="74"/>
    </row>
    <row r="26" spans="1:19" x14ac:dyDescent="0.2">
      <c r="A26" s="74"/>
      <c r="B26" s="74"/>
      <c r="C26" s="74"/>
      <c r="D26" s="74"/>
      <c r="E26" s="74"/>
      <c r="F26" s="74"/>
      <c r="G26" s="74"/>
      <c r="H26" s="74"/>
      <c r="I26" s="74"/>
      <c r="J26" s="74"/>
      <c r="K26" s="74"/>
      <c r="L26" s="74"/>
      <c r="M26" s="74"/>
      <c r="N26" s="74"/>
      <c r="O26" s="74"/>
    </row>
    <row r="27" spans="1:19" x14ac:dyDescent="0.2">
      <c r="A27" s="74"/>
      <c r="B27" s="74"/>
      <c r="C27" s="74"/>
      <c r="D27" s="74"/>
      <c r="E27" s="74"/>
      <c r="F27" s="74"/>
      <c r="G27" s="74"/>
      <c r="H27" s="74"/>
      <c r="I27" s="74"/>
      <c r="J27" s="74"/>
      <c r="K27" s="74"/>
      <c r="L27" s="74"/>
      <c r="M27" s="74"/>
      <c r="N27" s="74"/>
      <c r="O27" s="74"/>
    </row>
    <row r="28" spans="1:19" x14ac:dyDescent="0.2">
      <c r="A28" s="74"/>
      <c r="B28" s="74"/>
      <c r="C28" s="74"/>
      <c r="D28" s="74"/>
      <c r="E28" s="74"/>
      <c r="F28" s="74"/>
      <c r="G28" s="74"/>
      <c r="H28" s="74"/>
      <c r="I28" s="74"/>
      <c r="J28" s="74"/>
      <c r="K28" s="74"/>
      <c r="L28" s="74"/>
      <c r="M28" s="74"/>
      <c r="N28" s="74"/>
      <c r="O28" s="74"/>
    </row>
    <row r="29" spans="1:19" x14ac:dyDescent="0.2">
      <c r="A29" s="74"/>
      <c r="B29" s="74"/>
      <c r="C29" s="74"/>
      <c r="D29" s="74"/>
      <c r="E29" s="74"/>
      <c r="F29" s="74"/>
      <c r="G29" s="74"/>
      <c r="H29" s="74"/>
      <c r="I29" s="74"/>
      <c r="J29" s="74"/>
      <c r="K29" s="74"/>
      <c r="L29" s="74"/>
      <c r="M29" s="74"/>
      <c r="N29" s="74"/>
      <c r="O29" s="74"/>
    </row>
  </sheetData>
  <mergeCells count="2">
    <mergeCell ref="A1:O1"/>
    <mergeCell ref="A21:O29"/>
  </mergeCells>
  <pageMargins left="0.28000000000000003" right="0.17" top="0.63" bottom="0.26" header="0.63" footer="0.3"/>
  <pageSetup orientation="landscape" verticalDpi="597"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37"/>
  <sheetViews>
    <sheetView topLeftCell="A10" workbookViewId="0">
      <selection activeCell="N26" sqref="N26"/>
    </sheetView>
  </sheetViews>
  <sheetFormatPr defaultRowHeight="12.75" x14ac:dyDescent="0.2"/>
  <cols>
    <col min="1" max="1" width="21.140625" style="15" bestFit="1" customWidth="1"/>
    <col min="2" max="2" width="7.7109375" style="16" bestFit="1" customWidth="1"/>
    <col min="3" max="3" width="8.7109375" style="16" bestFit="1" customWidth="1"/>
    <col min="4" max="4" width="10" style="16" bestFit="1" customWidth="1"/>
    <col min="5" max="5" width="6.42578125" style="16" customWidth="1"/>
    <col min="6" max="6" width="10" style="16" bestFit="1" customWidth="1"/>
    <col min="7" max="7" width="6.85546875" style="16" customWidth="1"/>
    <col min="8" max="8" width="10" style="16" bestFit="1" customWidth="1"/>
    <col min="9" max="9" width="6.7109375" style="16" customWidth="1"/>
    <col min="10" max="10" width="9.7109375" style="16" bestFit="1" customWidth="1"/>
    <col min="11" max="11" width="6.5703125" style="16" customWidth="1"/>
    <col min="12" max="12" width="8.7109375" style="16" bestFit="1" customWidth="1"/>
    <col min="13" max="13" width="8.7109375" style="16" customWidth="1"/>
    <col min="14" max="16" width="9" style="16" bestFit="1" customWidth="1"/>
    <col min="17" max="17" width="9.28515625" style="16" customWidth="1"/>
    <col min="18" max="18" width="9.5703125" style="16" customWidth="1"/>
    <col min="19" max="19" width="8.28515625" style="16" customWidth="1"/>
    <col min="20" max="20" width="7" style="17" customWidth="1"/>
    <col min="21" max="21" width="7.140625" style="17" customWidth="1"/>
    <col min="22" max="22" width="8" style="17" customWidth="1"/>
    <col min="23" max="23" width="6.85546875" style="17" bestFit="1" customWidth="1"/>
    <col min="24" max="24" width="8.140625" style="17" bestFit="1" customWidth="1"/>
    <col min="25" max="25" width="8.140625" style="15" bestFit="1" customWidth="1"/>
    <col min="26" max="28" width="8.140625" style="15" customWidth="1"/>
    <col min="29" max="29" width="9" style="15" bestFit="1" customWidth="1"/>
    <col min="30" max="16384" width="9.140625" style="15"/>
  </cols>
  <sheetData>
    <row r="1" spans="1:29" s="46" customFormat="1" ht="15.75" x14ac:dyDescent="0.25">
      <c r="A1" s="73" t="s">
        <v>16</v>
      </c>
      <c r="B1" s="73"/>
      <c r="C1" s="73"/>
      <c r="D1" s="73"/>
      <c r="E1" s="73"/>
      <c r="F1" s="73"/>
      <c r="G1" s="73"/>
      <c r="H1" s="73"/>
      <c r="I1" s="73"/>
      <c r="J1" s="73"/>
      <c r="K1" s="73"/>
      <c r="L1" s="73"/>
      <c r="M1" s="73"/>
      <c r="N1" s="73"/>
      <c r="O1" s="73"/>
      <c r="P1" s="73"/>
      <c r="Q1" s="73"/>
      <c r="R1" s="73"/>
      <c r="S1" s="73"/>
      <c r="T1" s="45"/>
      <c r="U1" s="45"/>
      <c r="V1" s="45"/>
      <c r="W1" s="45"/>
      <c r="X1" s="45"/>
    </row>
    <row r="2" spans="1:29" x14ac:dyDescent="0.2">
      <c r="A2" s="32"/>
      <c r="B2" s="32"/>
      <c r="C2" s="32"/>
      <c r="D2" s="32"/>
      <c r="E2" s="32"/>
      <c r="F2" s="32"/>
      <c r="G2" s="32"/>
      <c r="H2" s="32"/>
      <c r="I2" s="32"/>
      <c r="J2" s="32"/>
      <c r="K2" s="32"/>
      <c r="L2" s="32"/>
      <c r="M2" s="32"/>
      <c r="N2" s="32"/>
      <c r="O2" s="32"/>
      <c r="P2" s="32"/>
      <c r="Q2" s="32"/>
      <c r="R2" s="32"/>
      <c r="S2" s="32"/>
    </row>
    <row r="3" spans="1:29" x14ac:dyDescent="0.2">
      <c r="D3" s="17"/>
      <c r="E3" s="17"/>
      <c r="F3" s="17"/>
      <c r="G3" s="17"/>
      <c r="H3" s="17"/>
      <c r="I3" s="17"/>
      <c r="J3" s="17"/>
      <c r="K3" s="17"/>
      <c r="L3" s="17"/>
      <c r="M3" s="17"/>
      <c r="N3" s="17"/>
      <c r="O3" s="17"/>
      <c r="P3" s="17"/>
      <c r="Q3" s="17"/>
      <c r="R3" s="17"/>
      <c r="S3" s="17"/>
    </row>
    <row r="4" spans="1:29" s="38" customFormat="1" x14ac:dyDescent="0.2">
      <c r="A4" s="18" t="s">
        <v>0</v>
      </c>
      <c r="B4" s="33" t="s">
        <v>1</v>
      </c>
      <c r="C4" s="34">
        <v>34881</v>
      </c>
      <c r="D4" s="34">
        <v>36831</v>
      </c>
      <c r="E4" s="19" t="s">
        <v>14</v>
      </c>
      <c r="F4" s="34">
        <v>37530</v>
      </c>
      <c r="G4" s="19" t="s">
        <v>14</v>
      </c>
      <c r="H4" s="34">
        <v>38292</v>
      </c>
      <c r="I4" s="19" t="s">
        <v>14</v>
      </c>
      <c r="J4" s="34">
        <v>39022</v>
      </c>
      <c r="K4" s="19" t="s">
        <v>14</v>
      </c>
      <c r="L4" s="34">
        <v>40544</v>
      </c>
      <c r="M4" s="19" t="s">
        <v>14</v>
      </c>
      <c r="Q4" s="37"/>
      <c r="R4" s="37"/>
      <c r="S4" s="37"/>
      <c r="T4" s="37"/>
      <c r="U4" s="37"/>
      <c r="V4" s="37"/>
      <c r="W4" s="37"/>
      <c r="X4" s="37"/>
    </row>
    <row r="5" spans="1:29" s="29" customFormat="1" x14ac:dyDescent="0.2">
      <c r="A5" s="20" t="s">
        <v>2</v>
      </c>
      <c r="B5" s="21">
        <v>150</v>
      </c>
      <c r="C5" s="47">
        <v>5.78</v>
      </c>
      <c r="D5" s="47">
        <v>5.78</v>
      </c>
      <c r="E5" s="23">
        <f>D5/C5-1</f>
        <v>0</v>
      </c>
      <c r="F5" s="47">
        <v>6.75</v>
      </c>
      <c r="G5" s="23">
        <f>F5/D5-1</f>
        <v>0.16782006920415227</v>
      </c>
      <c r="H5" s="47">
        <v>7.5</v>
      </c>
      <c r="I5" s="23">
        <f>H5/F5-1</f>
        <v>0.11111111111111116</v>
      </c>
      <c r="J5" s="47">
        <v>7.73</v>
      </c>
      <c r="K5" s="23">
        <f>J5/H5-1</f>
        <v>3.066666666666662E-2</v>
      </c>
      <c r="L5" s="49">
        <v>8.33</v>
      </c>
      <c r="M5" s="23">
        <f>L5/J5-1</f>
        <v>7.7619663648124115E-2</v>
      </c>
      <c r="Q5" s="39"/>
      <c r="S5" s="40"/>
      <c r="T5" s="41"/>
      <c r="U5" s="41"/>
      <c r="V5" s="41"/>
      <c r="W5" s="41"/>
      <c r="X5" s="41"/>
      <c r="Y5" s="15"/>
      <c r="Z5" s="15"/>
      <c r="AA5" s="15"/>
      <c r="AB5" s="15"/>
      <c r="AC5" s="15"/>
    </row>
    <row r="6" spans="1:29" s="29" customFormat="1" x14ac:dyDescent="0.2">
      <c r="A6" s="20" t="s">
        <v>3</v>
      </c>
      <c r="B6" s="21">
        <v>750</v>
      </c>
      <c r="C6" s="22">
        <v>26.96</v>
      </c>
      <c r="D6" s="22">
        <v>26.96</v>
      </c>
      <c r="E6" s="23">
        <f t="shared" ref="E6:E10" si="0">D6/C6-1</f>
        <v>0</v>
      </c>
      <c r="F6" s="22">
        <v>32.19</v>
      </c>
      <c r="G6" s="23">
        <f t="shared" ref="G6:G10" si="1">F6/D6-1</f>
        <v>0.19399109792284852</v>
      </c>
      <c r="H6" s="22">
        <v>35.46</v>
      </c>
      <c r="I6" s="23">
        <f t="shared" ref="I6:I10" si="2">H6/F6-1</f>
        <v>0.10158434296365337</v>
      </c>
      <c r="J6" s="22">
        <v>36.53</v>
      </c>
      <c r="K6" s="23">
        <f t="shared" ref="K6:M10" si="3">J6/H6-1</f>
        <v>3.0174844895657138E-2</v>
      </c>
      <c r="L6" s="24">
        <v>39.577999999999996</v>
      </c>
      <c r="M6" s="23">
        <f t="shared" si="3"/>
        <v>8.3438269915138141E-2</v>
      </c>
      <c r="Q6" s="39"/>
      <c r="S6" s="40"/>
      <c r="T6" s="41"/>
      <c r="U6" s="41"/>
      <c r="V6" s="41"/>
      <c r="W6" s="41"/>
      <c r="X6" s="41"/>
      <c r="Y6" s="15"/>
      <c r="Z6" s="15"/>
      <c r="AA6" s="15"/>
      <c r="AB6" s="15"/>
      <c r="AC6" s="15"/>
    </row>
    <row r="7" spans="1:29" s="29" customFormat="1" x14ac:dyDescent="0.2">
      <c r="A7" s="20" t="s">
        <v>4</v>
      </c>
      <c r="B7" s="21">
        <v>2000</v>
      </c>
      <c r="C7" s="22">
        <v>70.73</v>
      </c>
      <c r="D7" s="22">
        <v>70.73</v>
      </c>
      <c r="E7" s="23">
        <f t="shared" si="0"/>
        <v>0</v>
      </c>
      <c r="F7" s="22">
        <v>84.74</v>
      </c>
      <c r="G7" s="23">
        <f t="shared" si="1"/>
        <v>0.19807719496677501</v>
      </c>
      <c r="H7" s="22">
        <v>93.26</v>
      </c>
      <c r="I7" s="23">
        <f t="shared" si="2"/>
        <v>0.10054283691291022</v>
      </c>
      <c r="J7" s="22">
        <v>96.08</v>
      </c>
      <c r="K7" s="23">
        <f t="shared" si="3"/>
        <v>3.0238044177568035E-2</v>
      </c>
      <c r="L7" s="24">
        <v>104.18974999999999</v>
      </c>
      <c r="M7" s="23">
        <f t="shared" si="3"/>
        <v>8.4406223980016515E-2</v>
      </c>
      <c r="Q7" s="39"/>
      <c r="S7" s="40"/>
      <c r="T7" s="41"/>
      <c r="U7" s="41"/>
      <c r="V7" s="41"/>
      <c r="W7" s="41"/>
      <c r="X7" s="41"/>
      <c r="Y7" s="15"/>
      <c r="Z7" s="15"/>
      <c r="AA7" s="15"/>
      <c r="AB7" s="15"/>
      <c r="AC7" s="15"/>
    </row>
    <row r="8" spans="1:29" s="29" customFormat="1" x14ac:dyDescent="0.2">
      <c r="A8" s="20" t="s">
        <v>5</v>
      </c>
      <c r="B8" s="21">
        <v>3800</v>
      </c>
      <c r="C8" s="22">
        <v>133.55000000000001</v>
      </c>
      <c r="D8" s="22">
        <v>133.55000000000001</v>
      </c>
      <c r="E8" s="23">
        <f t="shared" si="0"/>
        <v>0</v>
      </c>
      <c r="F8" s="22">
        <v>160.16</v>
      </c>
      <c r="G8" s="23">
        <f t="shared" si="1"/>
        <v>0.19925121677274427</v>
      </c>
      <c r="H8" s="22">
        <v>176.24</v>
      </c>
      <c r="I8" s="23">
        <f t="shared" si="2"/>
        <v>0.10039960039960039</v>
      </c>
      <c r="J8" s="22">
        <v>181.58</v>
      </c>
      <c r="K8" s="23">
        <f t="shared" si="3"/>
        <v>3.0299591466182552E-2</v>
      </c>
      <c r="L8" s="24">
        <v>196.95724999999999</v>
      </c>
      <c r="M8" s="23">
        <f t="shared" si="3"/>
        <v>8.4685813415574351E-2</v>
      </c>
      <c r="Q8" s="39"/>
      <c r="S8" s="40"/>
      <c r="T8" s="41"/>
      <c r="U8" s="41"/>
      <c r="V8" s="41"/>
      <c r="W8" s="41"/>
      <c r="X8" s="41"/>
      <c r="Y8" s="15"/>
      <c r="Z8" s="15"/>
      <c r="AA8" s="15"/>
      <c r="AB8" s="15"/>
      <c r="AC8" s="15"/>
    </row>
    <row r="9" spans="1:29" s="29" customFormat="1" x14ac:dyDescent="0.2">
      <c r="A9" s="20" t="s">
        <v>6</v>
      </c>
      <c r="B9" s="21">
        <v>7400</v>
      </c>
      <c r="C9" s="22">
        <v>259.19</v>
      </c>
      <c r="D9" s="22">
        <v>259.19</v>
      </c>
      <c r="E9" s="23">
        <f t="shared" si="0"/>
        <v>0</v>
      </c>
      <c r="F9" s="22">
        <v>311</v>
      </c>
      <c r="G9" s="23">
        <f t="shared" si="1"/>
        <v>0.19989197114086199</v>
      </c>
      <c r="H9" s="22">
        <v>342.2</v>
      </c>
      <c r="I9" s="23">
        <f t="shared" si="2"/>
        <v>0.10032154340836019</v>
      </c>
      <c r="J9" s="22">
        <v>352.58</v>
      </c>
      <c r="K9" s="23">
        <f t="shared" si="3"/>
        <v>3.0333138515487912E-2</v>
      </c>
      <c r="L9" s="24">
        <v>382.49225000000001</v>
      </c>
      <c r="M9" s="23">
        <f t="shared" si="3"/>
        <v>8.4838192750581465E-2</v>
      </c>
      <c r="Q9" s="39"/>
      <c r="S9" s="40"/>
      <c r="T9" s="41"/>
      <c r="U9" s="41"/>
      <c r="V9" s="41"/>
      <c r="W9" s="41"/>
      <c r="X9" s="41"/>
      <c r="Y9" s="15"/>
      <c r="Z9" s="15"/>
      <c r="AA9" s="15"/>
      <c r="AB9" s="15"/>
      <c r="AC9" s="15"/>
    </row>
    <row r="10" spans="1:29" s="29" customFormat="1" x14ac:dyDescent="0.2">
      <c r="A10" s="20" t="s">
        <v>7</v>
      </c>
      <c r="B10" s="21">
        <v>19450</v>
      </c>
      <c r="C10" s="22">
        <v>675.01</v>
      </c>
      <c r="D10" s="22">
        <v>675.01</v>
      </c>
      <c r="E10" s="23">
        <f t="shared" si="0"/>
        <v>0</v>
      </c>
      <c r="F10" s="22">
        <v>810.23</v>
      </c>
      <c r="G10" s="23">
        <f t="shared" si="1"/>
        <v>0.2003229581783974</v>
      </c>
      <c r="H10" s="22">
        <v>891.09</v>
      </c>
      <c r="I10" s="23">
        <f t="shared" si="2"/>
        <v>9.9798822556558031E-2</v>
      </c>
      <c r="J10" s="22">
        <v>918.34</v>
      </c>
      <c r="K10" s="23">
        <f t="shared" si="3"/>
        <v>3.058052497503061E-2</v>
      </c>
      <c r="L10" s="24">
        <v>996.34185000000002</v>
      </c>
      <c r="M10" s="23">
        <f t="shared" si="3"/>
        <v>8.4937877039005238E-2</v>
      </c>
      <c r="Q10" s="39"/>
      <c r="S10" s="40"/>
      <c r="T10" s="41"/>
      <c r="U10" s="41"/>
      <c r="V10" s="41"/>
      <c r="W10" s="41"/>
      <c r="X10" s="41"/>
      <c r="Y10" s="15"/>
      <c r="Z10" s="15"/>
      <c r="AA10" s="15"/>
      <c r="AB10" s="15"/>
      <c r="AC10" s="15"/>
    </row>
    <row r="11" spans="1:29" s="32" customFormat="1" x14ac:dyDescent="0.2">
      <c r="A11" s="25"/>
      <c r="B11" s="26"/>
      <c r="C11" s="27"/>
      <c r="D11" s="27"/>
      <c r="E11" s="28"/>
      <c r="F11" s="27"/>
      <c r="G11" s="28"/>
      <c r="H11" s="27"/>
      <c r="I11" s="28"/>
      <c r="J11" s="27"/>
      <c r="K11" s="28"/>
      <c r="L11" s="24"/>
      <c r="M11" s="28"/>
      <c r="Q11" s="42"/>
      <c r="S11" s="40"/>
      <c r="T11" s="43"/>
      <c r="U11" s="43"/>
      <c r="V11" s="43"/>
      <c r="W11" s="43"/>
      <c r="X11" s="43"/>
      <c r="Y11" s="15"/>
      <c r="Z11" s="15"/>
      <c r="AA11" s="15"/>
      <c r="AB11" s="15"/>
      <c r="AC11" s="15"/>
    </row>
    <row r="12" spans="1:29" x14ac:dyDescent="0.2">
      <c r="A12" s="29" t="s">
        <v>8</v>
      </c>
      <c r="B12" s="30"/>
      <c r="C12" s="55">
        <v>5.78</v>
      </c>
      <c r="D12" s="55">
        <v>5.78</v>
      </c>
      <c r="E12" s="23">
        <f t="shared" ref="E12:E15" si="4">D12/C12-1</f>
        <v>0</v>
      </c>
      <c r="F12" s="55">
        <v>6.75</v>
      </c>
      <c r="G12" s="23">
        <f t="shared" ref="G12:G15" si="5">F12/D12-1</f>
        <v>0.16782006920415227</v>
      </c>
      <c r="H12" s="55">
        <v>7.5</v>
      </c>
      <c r="I12" s="23">
        <f t="shared" ref="I12:I15" si="6">H12/F12-1</f>
        <v>0.11111111111111116</v>
      </c>
      <c r="J12" s="55">
        <v>7.73</v>
      </c>
      <c r="K12" s="23">
        <f t="shared" ref="K12:M15" si="7">J12/H12-1</f>
        <v>3.066666666666662E-2</v>
      </c>
      <c r="L12" s="55">
        <v>8.33</v>
      </c>
      <c r="M12" s="23">
        <f t="shared" si="7"/>
        <v>7.7619663648124115E-2</v>
      </c>
      <c r="N12" s="15"/>
      <c r="O12" s="15"/>
      <c r="P12" s="15"/>
      <c r="Q12" s="41"/>
      <c r="S12" s="40"/>
    </row>
    <row r="13" spans="1:29" x14ac:dyDescent="0.2">
      <c r="A13" s="29" t="s">
        <v>9</v>
      </c>
      <c r="B13" s="30"/>
      <c r="C13" s="55">
        <v>3.53</v>
      </c>
      <c r="D13" s="55">
        <v>3.53</v>
      </c>
      <c r="E13" s="23">
        <f t="shared" si="4"/>
        <v>0</v>
      </c>
      <c r="F13" s="55">
        <v>4.24</v>
      </c>
      <c r="G13" s="23">
        <f t="shared" si="5"/>
        <v>0.20113314447592079</v>
      </c>
      <c r="H13" s="55">
        <v>4.67</v>
      </c>
      <c r="I13" s="23">
        <f t="shared" si="6"/>
        <v>0.10141509433962259</v>
      </c>
      <c r="J13" s="55">
        <v>4.8</v>
      </c>
      <c r="K13" s="23">
        <f t="shared" si="7"/>
        <v>2.7837259100642386E-2</v>
      </c>
      <c r="L13" s="55">
        <v>5.2079999999999993</v>
      </c>
      <c r="M13" s="23">
        <f t="shared" si="7"/>
        <v>8.4999999999999964E-2</v>
      </c>
      <c r="N13" s="15"/>
      <c r="O13" s="15"/>
      <c r="P13" s="15"/>
      <c r="Q13" s="41"/>
      <c r="S13" s="40"/>
    </row>
    <row r="14" spans="1:29" x14ac:dyDescent="0.2">
      <c r="A14" s="29" t="s">
        <v>10</v>
      </c>
      <c r="B14" s="30"/>
      <c r="C14" s="55">
        <v>3.49</v>
      </c>
      <c r="D14" s="55">
        <v>3.49</v>
      </c>
      <c r="E14" s="23">
        <f t="shared" si="4"/>
        <v>0</v>
      </c>
      <c r="F14" s="55">
        <v>4.1900000000000004</v>
      </c>
      <c r="G14" s="23">
        <f t="shared" si="5"/>
        <v>0.20057306590257884</v>
      </c>
      <c r="H14" s="55">
        <v>4.6100000000000003</v>
      </c>
      <c r="I14" s="23">
        <f t="shared" si="6"/>
        <v>0.10023866348448696</v>
      </c>
      <c r="J14" s="55">
        <v>4.75</v>
      </c>
      <c r="K14" s="23">
        <f t="shared" si="7"/>
        <v>3.0368763557483636E-2</v>
      </c>
      <c r="L14" s="55">
        <v>5.1537499999999996</v>
      </c>
      <c r="M14" s="23">
        <f t="shared" si="7"/>
        <v>8.4999999999999964E-2</v>
      </c>
      <c r="N14" s="15"/>
      <c r="O14" s="15"/>
      <c r="P14" s="15"/>
      <c r="Q14" s="41"/>
      <c r="S14" s="40"/>
    </row>
    <row r="15" spans="1:29" x14ac:dyDescent="0.2">
      <c r="A15" s="29" t="s">
        <v>11</v>
      </c>
      <c r="B15" s="30"/>
      <c r="C15" s="56">
        <v>3.44</v>
      </c>
      <c r="D15" s="56">
        <v>3.44</v>
      </c>
      <c r="E15" s="31">
        <f t="shared" si="4"/>
        <v>0</v>
      </c>
      <c r="F15" s="56">
        <v>4.13</v>
      </c>
      <c r="G15" s="31">
        <f t="shared" si="5"/>
        <v>0.20058139534883712</v>
      </c>
      <c r="H15" s="56">
        <v>4.54</v>
      </c>
      <c r="I15" s="31">
        <f t="shared" si="6"/>
        <v>9.9273607748184167E-2</v>
      </c>
      <c r="J15" s="56">
        <v>4.68</v>
      </c>
      <c r="K15" s="31">
        <f t="shared" si="7"/>
        <v>3.0837004405286361E-2</v>
      </c>
      <c r="L15" s="56">
        <v>5.0777999999999999</v>
      </c>
      <c r="M15" s="31">
        <f t="shared" si="7"/>
        <v>8.4999999999999964E-2</v>
      </c>
      <c r="N15" s="15"/>
      <c r="O15" s="15"/>
      <c r="P15" s="15"/>
      <c r="Q15" s="41"/>
      <c r="S15" s="40"/>
    </row>
    <row r="16" spans="1:29" x14ac:dyDescent="0.2">
      <c r="S16" s="40"/>
    </row>
    <row r="18" spans="1:13" x14ac:dyDescent="0.2">
      <c r="A18" s="18" t="s">
        <v>0</v>
      </c>
      <c r="B18" s="33" t="s">
        <v>1</v>
      </c>
      <c r="C18" s="48"/>
      <c r="D18" s="35">
        <v>41153</v>
      </c>
      <c r="E18" s="19" t="s">
        <v>14</v>
      </c>
      <c r="F18" s="35">
        <v>41883</v>
      </c>
      <c r="G18" s="19" t="s">
        <v>14</v>
      </c>
      <c r="H18" s="36">
        <v>42552</v>
      </c>
      <c r="I18" s="19" t="s">
        <v>14</v>
      </c>
      <c r="J18" s="36">
        <v>43682</v>
      </c>
      <c r="K18" s="19" t="s">
        <v>14</v>
      </c>
      <c r="L18" s="71" t="s">
        <v>17</v>
      </c>
    </row>
    <row r="19" spans="1:13" x14ac:dyDescent="0.2">
      <c r="A19" s="20" t="s">
        <v>2</v>
      </c>
      <c r="B19" s="21">
        <v>150</v>
      </c>
      <c r="C19" s="15"/>
      <c r="D19" s="49">
        <v>8.9700000000000006</v>
      </c>
      <c r="E19" s="50">
        <f>D19/L5-1</f>
        <v>7.6830732292917148E-2</v>
      </c>
      <c r="F19" s="49">
        <v>9.73</v>
      </c>
      <c r="G19" s="23">
        <f>F19/D19-1</f>
        <v>8.4726867335563005E-2</v>
      </c>
      <c r="H19" s="49">
        <v>10.41</v>
      </c>
      <c r="I19" s="23">
        <f>H19/F19-1</f>
        <v>6.9886947584789194E-2</v>
      </c>
      <c r="J19" s="49">
        <v>10.86</v>
      </c>
      <c r="K19" s="23">
        <f>J19/H19-1</f>
        <v>4.3227665706051743E-2</v>
      </c>
      <c r="L19" s="54">
        <f>J19/(B19/100)</f>
        <v>7.2399999999999993</v>
      </c>
    </row>
    <row r="20" spans="1:13" x14ac:dyDescent="0.2">
      <c r="A20" s="20" t="s">
        <v>3</v>
      </c>
      <c r="B20" s="21">
        <v>750</v>
      </c>
      <c r="C20" s="15"/>
      <c r="D20" s="24">
        <v>42.72</v>
      </c>
      <c r="E20" s="51">
        <f t="shared" ref="E20:E29" si="8">D20/L6-1</f>
        <v>7.9387538531507484E-2</v>
      </c>
      <c r="F20" s="24">
        <v>46.35</v>
      </c>
      <c r="G20" s="23">
        <f t="shared" ref="G20:G24" si="9">F20/D20-1</f>
        <v>8.4971910112359605E-2</v>
      </c>
      <c r="H20" s="24">
        <v>49.59</v>
      </c>
      <c r="I20" s="23">
        <f t="shared" ref="I20:K24" si="10">H20/F20-1</f>
        <v>6.9902912621359281E-2</v>
      </c>
      <c r="J20" s="24">
        <v>54.3</v>
      </c>
      <c r="K20" s="23">
        <f t="shared" si="10"/>
        <v>9.4978826376285408E-2</v>
      </c>
      <c r="L20" s="54">
        <f t="shared" ref="L20:L23" si="11">J20/(B20/100)</f>
        <v>7.2399999999999993</v>
      </c>
    </row>
    <row r="21" spans="1:13" x14ac:dyDescent="0.2">
      <c r="A21" s="20" t="s">
        <v>4</v>
      </c>
      <c r="B21" s="21">
        <v>2000</v>
      </c>
      <c r="C21" s="15"/>
      <c r="D21" s="24">
        <v>113.2</v>
      </c>
      <c r="E21" s="51">
        <f t="shared" si="8"/>
        <v>8.6479236201257859E-2</v>
      </c>
      <c r="F21" s="24">
        <v>122.82</v>
      </c>
      <c r="G21" s="23">
        <f t="shared" si="9"/>
        <v>8.4982332155477014E-2</v>
      </c>
      <c r="H21" s="24">
        <v>131.41999999999999</v>
      </c>
      <c r="I21" s="23">
        <f t="shared" si="10"/>
        <v>7.0021169190685573E-2</v>
      </c>
      <c r="J21" s="24">
        <v>144.80000000000001</v>
      </c>
      <c r="K21" s="23">
        <f t="shared" si="10"/>
        <v>0.10181098767310925</v>
      </c>
      <c r="L21" s="54">
        <f t="shared" si="11"/>
        <v>7.24</v>
      </c>
    </row>
    <row r="22" spans="1:13" x14ac:dyDescent="0.2">
      <c r="A22" s="20" t="s">
        <v>5</v>
      </c>
      <c r="B22" s="21">
        <v>3800</v>
      </c>
      <c r="C22" s="15"/>
      <c r="D22" s="24">
        <v>214.78</v>
      </c>
      <c r="E22" s="51">
        <f t="shared" si="8"/>
        <v>9.0490449069531742E-2</v>
      </c>
      <c r="F22" s="24">
        <v>233.03</v>
      </c>
      <c r="G22" s="23">
        <f t="shared" si="9"/>
        <v>8.4970667659931109E-2</v>
      </c>
      <c r="H22" s="24">
        <v>249.35</v>
      </c>
      <c r="I22" s="23">
        <f t="shared" si="10"/>
        <v>7.0033901214435978E-2</v>
      </c>
      <c r="J22" s="24">
        <v>275.12</v>
      </c>
      <c r="K22" s="23">
        <f t="shared" si="10"/>
        <v>0.10334870663725693</v>
      </c>
      <c r="L22" s="54">
        <f t="shared" si="11"/>
        <v>7.24</v>
      </c>
    </row>
    <row r="23" spans="1:13" x14ac:dyDescent="0.2">
      <c r="A23" s="20" t="s">
        <v>6</v>
      </c>
      <c r="B23" s="21">
        <v>7400</v>
      </c>
      <c r="C23" s="15"/>
      <c r="D23" s="24">
        <v>417.95</v>
      </c>
      <c r="E23" s="51">
        <f t="shared" si="8"/>
        <v>9.2701878273350635E-2</v>
      </c>
      <c r="F23" s="24">
        <v>453.47</v>
      </c>
      <c r="G23" s="23">
        <f t="shared" si="9"/>
        <v>8.4986242373489729E-2</v>
      </c>
      <c r="H23" s="24">
        <v>485.22</v>
      </c>
      <c r="I23" s="23">
        <f t="shared" si="10"/>
        <v>7.0015657044567359E-2</v>
      </c>
      <c r="J23" s="24">
        <v>535.76</v>
      </c>
      <c r="K23" s="23">
        <f t="shared" si="10"/>
        <v>0.10415893821359368</v>
      </c>
      <c r="L23" s="54">
        <f t="shared" si="11"/>
        <v>7.24</v>
      </c>
    </row>
    <row r="24" spans="1:13" x14ac:dyDescent="0.2">
      <c r="A24" s="20" t="s">
        <v>7</v>
      </c>
      <c r="B24" s="21">
        <v>19450</v>
      </c>
      <c r="C24" s="15"/>
      <c r="D24" s="24">
        <v>1104.54</v>
      </c>
      <c r="E24" s="51">
        <f t="shared" si="8"/>
        <v>0.10859540829284642</v>
      </c>
      <c r="F24" s="24">
        <v>1198.43</v>
      </c>
      <c r="G24" s="23">
        <f t="shared" si="9"/>
        <v>8.5003711952487127E-2</v>
      </c>
      <c r="H24" s="24">
        <v>1282.32</v>
      </c>
      <c r="I24" s="23">
        <f t="shared" si="10"/>
        <v>6.9999916557496045E-2</v>
      </c>
      <c r="J24" s="24">
        <v>724</v>
      </c>
      <c r="K24" s="23">
        <f t="shared" si="10"/>
        <v>-0.43539834050782955</v>
      </c>
      <c r="L24" s="54">
        <f>J24/(10000/100)</f>
        <v>7.24</v>
      </c>
    </row>
    <row r="25" spans="1:13" x14ac:dyDescent="0.2">
      <c r="A25" s="25"/>
      <c r="B25" s="26"/>
      <c r="C25" s="15"/>
      <c r="D25" s="44"/>
      <c r="E25" s="51"/>
      <c r="F25" s="44"/>
      <c r="G25" s="28"/>
      <c r="H25" s="44"/>
      <c r="I25" s="28"/>
      <c r="J25" s="72"/>
      <c r="K25" s="28"/>
    </row>
    <row r="26" spans="1:13" x14ac:dyDescent="0.2">
      <c r="A26" s="29" t="s">
        <v>8</v>
      </c>
      <c r="B26" s="30"/>
      <c r="C26" s="15"/>
      <c r="D26" s="69">
        <f>D19</f>
        <v>8.9700000000000006</v>
      </c>
      <c r="E26" s="51">
        <f t="shared" si="8"/>
        <v>7.6830732292917148E-2</v>
      </c>
      <c r="F26" s="55">
        <f>F19</f>
        <v>9.73</v>
      </c>
      <c r="G26" s="23">
        <f t="shared" ref="G26:G29" si="12">F26/D26-1</f>
        <v>8.4726867335563005E-2</v>
      </c>
      <c r="H26" s="55">
        <v>10.41</v>
      </c>
      <c r="I26" s="23">
        <f t="shared" ref="I26:K29" si="13">H26/F26-1</f>
        <v>6.9886947584789194E-2</v>
      </c>
      <c r="J26" s="55">
        <v>10.86</v>
      </c>
      <c r="K26" s="23">
        <f t="shared" si="13"/>
        <v>4.3227665706051743E-2</v>
      </c>
    </row>
    <row r="27" spans="1:13" x14ac:dyDescent="0.2">
      <c r="A27" s="29" t="s">
        <v>9</v>
      </c>
      <c r="B27" s="30"/>
      <c r="C27" s="15"/>
      <c r="D27" s="69">
        <v>5.625</v>
      </c>
      <c r="E27" s="51">
        <f t="shared" si="8"/>
        <v>8.00691244239633E-2</v>
      </c>
      <c r="F27" s="55">
        <v>6.1026999999999996</v>
      </c>
      <c r="G27" s="23">
        <f t="shared" si="12"/>
        <v>8.4924444444444358E-2</v>
      </c>
      <c r="H27" s="55">
        <v>6.53</v>
      </c>
      <c r="I27" s="23">
        <f t="shared" si="13"/>
        <v>7.0018188670588621E-2</v>
      </c>
      <c r="J27" s="55">
        <v>7.24</v>
      </c>
      <c r="K27" s="23">
        <f t="shared" si="13"/>
        <v>0.10872894333843797</v>
      </c>
    </row>
    <row r="28" spans="1:13" x14ac:dyDescent="0.2">
      <c r="A28" s="29" t="s">
        <v>10</v>
      </c>
      <c r="B28" s="30"/>
      <c r="C28" s="15"/>
      <c r="D28" s="69">
        <v>5.6440000000000001</v>
      </c>
      <c r="E28" s="51">
        <f t="shared" si="8"/>
        <v>9.5124909046810702E-2</v>
      </c>
      <c r="F28" s="55">
        <v>6.1233000000000004</v>
      </c>
      <c r="G28" s="23">
        <f t="shared" si="12"/>
        <v>8.4922041105598867E-2</v>
      </c>
      <c r="H28" s="55">
        <v>6.55</v>
      </c>
      <c r="I28" s="23">
        <f t="shared" si="13"/>
        <v>6.9684647167376879E-2</v>
      </c>
      <c r="J28" s="55">
        <v>7.24</v>
      </c>
      <c r="K28" s="23">
        <f t="shared" si="13"/>
        <v>0.10534351145038179</v>
      </c>
    </row>
    <row r="29" spans="1:13" x14ac:dyDescent="0.2">
      <c r="A29" s="29" t="s">
        <v>11</v>
      </c>
      <c r="B29" s="30"/>
      <c r="C29" s="15"/>
      <c r="D29" s="70">
        <v>5.7130000000000001</v>
      </c>
      <c r="E29" s="52">
        <f t="shared" si="8"/>
        <v>0.12509354444838316</v>
      </c>
      <c r="F29" s="56">
        <v>6.1984000000000004</v>
      </c>
      <c r="G29" s="31">
        <f t="shared" si="12"/>
        <v>8.4964116926308453E-2</v>
      </c>
      <c r="H29" s="56">
        <v>6.63</v>
      </c>
      <c r="I29" s="31">
        <f t="shared" si="13"/>
        <v>6.9630872483221307E-2</v>
      </c>
      <c r="J29" s="56">
        <v>7.24</v>
      </c>
      <c r="K29" s="31">
        <f t="shared" si="13"/>
        <v>9.2006033182503888E-2</v>
      </c>
    </row>
    <row r="32" spans="1:13" ht="12.75" customHeight="1" x14ac:dyDescent="0.2">
      <c r="A32" s="75" t="s">
        <v>18</v>
      </c>
      <c r="B32" s="75"/>
      <c r="C32" s="75"/>
      <c r="D32" s="75"/>
      <c r="E32" s="75"/>
      <c r="F32" s="75"/>
      <c r="G32" s="75"/>
      <c r="H32" s="75"/>
      <c r="I32" s="75"/>
      <c r="J32" s="75"/>
      <c r="K32" s="75"/>
      <c r="L32" s="75"/>
      <c r="M32" s="75"/>
    </row>
    <row r="33" spans="1:13" ht="12.75" customHeight="1" x14ac:dyDescent="0.2">
      <c r="A33" s="75"/>
      <c r="B33" s="75"/>
      <c r="C33" s="75"/>
      <c r="D33" s="75"/>
      <c r="E33" s="75"/>
      <c r="F33" s="75"/>
      <c r="G33" s="75"/>
      <c r="H33" s="75"/>
      <c r="I33" s="75"/>
      <c r="J33" s="75"/>
      <c r="K33" s="75"/>
      <c r="L33" s="75"/>
      <c r="M33" s="75"/>
    </row>
    <row r="34" spans="1:13" x14ac:dyDescent="0.2">
      <c r="A34" s="75"/>
      <c r="B34" s="75"/>
      <c r="C34" s="75"/>
      <c r="D34" s="75"/>
      <c r="E34" s="75"/>
      <c r="F34" s="75"/>
      <c r="G34" s="75"/>
      <c r="H34" s="75"/>
      <c r="I34" s="75"/>
      <c r="J34" s="75"/>
      <c r="K34" s="75"/>
      <c r="L34" s="75"/>
      <c r="M34" s="75"/>
    </row>
    <row r="35" spans="1:13" x14ac:dyDescent="0.2">
      <c r="A35" s="75"/>
      <c r="B35" s="75"/>
      <c r="C35" s="75"/>
      <c r="D35" s="75"/>
      <c r="E35" s="75"/>
      <c r="F35" s="75"/>
      <c r="G35" s="75"/>
      <c r="H35" s="75"/>
      <c r="I35" s="75"/>
      <c r="J35" s="75"/>
      <c r="K35" s="75"/>
      <c r="L35" s="75"/>
      <c r="M35" s="75"/>
    </row>
    <row r="36" spans="1:13" x14ac:dyDescent="0.2">
      <c r="A36" s="75"/>
      <c r="B36" s="75"/>
      <c r="C36" s="75"/>
      <c r="D36" s="75"/>
      <c r="E36" s="75"/>
      <c r="F36" s="75"/>
      <c r="G36" s="75"/>
      <c r="H36" s="75"/>
      <c r="I36" s="75"/>
      <c r="J36" s="75"/>
      <c r="K36" s="75"/>
      <c r="L36" s="75"/>
      <c r="M36" s="75"/>
    </row>
    <row r="37" spans="1:13" x14ac:dyDescent="0.2">
      <c r="A37" s="75"/>
      <c r="B37" s="75"/>
      <c r="C37" s="75"/>
      <c r="D37" s="75"/>
      <c r="E37" s="75"/>
      <c r="F37" s="75"/>
      <c r="G37" s="75"/>
      <c r="H37" s="75"/>
      <c r="I37" s="75"/>
      <c r="J37" s="75"/>
      <c r="K37" s="75"/>
      <c r="L37" s="75"/>
      <c r="M37" s="75"/>
    </row>
  </sheetData>
  <mergeCells count="2">
    <mergeCell ref="A1:S1"/>
    <mergeCell ref="A32:M37"/>
  </mergeCells>
  <pageMargins left="0.7" right="0.7" top="0.75" bottom="0.75" header="0.3" footer="0.3"/>
  <pageSetup orientation="portrait" verticalDpi="597"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WATER</vt:lpstr>
      <vt:lpstr>SEWER</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dc:creator>
  <cp:lastModifiedBy>Todd Osterloh</cp:lastModifiedBy>
  <cp:lastPrinted>2020-03-05T01:47:58Z</cp:lastPrinted>
  <dcterms:created xsi:type="dcterms:W3CDTF">2020-03-05T01:19:43Z</dcterms:created>
  <dcterms:modified xsi:type="dcterms:W3CDTF">2020-03-05T23:04:05Z</dcterms:modified>
</cp:coreProperties>
</file>